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CC\1.4 Vulnerability &amp; adaptation\1.4.1 CC &amp; hazard indicators\2018 national CCIV assessments report\survey_national\7_summary\"/>
    </mc:Choice>
  </mc:AlternateContent>
  <bookViews>
    <workbookView xWindow="0" yWindow="0" windowWidth="18765" windowHeight="8055" tabRatio="674" activeTab="1"/>
  </bookViews>
  <sheets>
    <sheet name="A_Institutional Context" sheetId="1" r:id="rId1"/>
    <sheet name="B_NAS NAP" sheetId="12" r:id="rId2"/>
    <sheet name="C_CCIV Info_7" sheetId="22" r:id="rId3"/>
    <sheet name="C_CCIV Info_8" sheetId="2" r:id="rId4"/>
    <sheet name="C_CCIV Info_9" sheetId="13" r:id="rId5"/>
    <sheet name="C_CCIV Info_10" sheetId="4" r:id="rId6"/>
    <sheet name="D_General info CCIV" sheetId="5" r:id="rId7"/>
    <sheet name="E_Purpose_Context_19-20" sheetId="23" r:id="rId8"/>
    <sheet name="E_Purpose_Context_21-22" sheetId="14" r:id="rId9"/>
    <sheet name="F_Assessment scope_23" sheetId="7" r:id="rId10"/>
    <sheet name="F_Assessment scope_24" sheetId="17" r:id="rId11"/>
    <sheet name="G_Assessment approach_25-26" sheetId="15" r:id="rId12"/>
    <sheet name="G_Assessment approach_27-28" sheetId="8" r:id="rId13"/>
    <sheet name="H_Scenarios and drivers" sheetId="9" r:id="rId14"/>
    <sheet name="I_Results_32-34" sheetId="10" r:id="rId15"/>
    <sheet name="I_Results_35-38" sheetId="18" r:id="rId16"/>
    <sheet name="J_Dissemination_Use" sheetId="19" r:id="rId17"/>
    <sheet name="K_Experiences" sheetId="11" r:id="rId18"/>
    <sheet name="L_Feedback" sheetId="20" r:id="rId19"/>
    <sheet name="Instructions" sheetId="21" r:id="rId20"/>
    <sheet name="Dropdown_menus" sheetId="16" r:id="rId21"/>
  </sheets>
  <definedNames>
    <definedName name="_xlnm._FilterDatabase" localSheetId="2" hidden="1">'C_CCIV Info_7'!$A$3:$C$3</definedName>
    <definedName name="_xlnm._FilterDatabase" localSheetId="3" hidden="1">'C_CCIV Info_8'!$A$3:$I$3</definedName>
    <definedName name="_xlnm._FilterDatabase" localSheetId="8" hidden="1">'E_Purpose_Context_21-22'!$A$3:$H$3</definedName>
    <definedName name="_xlnm._FilterDatabase" localSheetId="9" hidden="1">'F_Assessment scope_23'!$A$3:$Z$8</definedName>
    <definedName name="_xlnm._FilterDatabase" localSheetId="10" hidden="1">'F_Assessment scope_24'!$A$3:$C$8</definedName>
    <definedName name="_xlnm._FilterDatabase" localSheetId="11" hidden="1">'G_Assessment approach_25-26'!$A$3:$O$3</definedName>
    <definedName name="_xlnm._FilterDatabase" localSheetId="12" hidden="1">'G_Assessment approach_27-28'!$A$3:$AD$3</definedName>
    <definedName name="_xlnm._FilterDatabase" localSheetId="13" hidden="1">'H_Scenarios and drivers'!$A$3:$S$3</definedName>
    <definedName name="_xlnm._FilterDatabase" localSheetId="14" hidden="1">'I_Results_32-34'!$B$3:$S$3</definedName>
    <definedName name="_xlnm._FilterDatabase" localSheetId="15" hidden="1">'I_Results_35-38'!$B$3:$Q$3</definedName>
    <definedName name="_xlnm._FilterDatabase" localSheetId="16" hidden="1">J_Dissemination_Use!$A$3:$S$3</definedName>
    <definedName name="_xlnm._FilterDatabase" localSheetId="17" hidden="1">K_Experiences!$A$3:$E$3</definedName>
    <definedName name="_xlnm._FilterDatabase" localSheetId="18" hidden="1">L_Feedback!$A$3:$B$3</definedName>
    <definedName name="Adaptaion_measures">Dropdown_menus!$H$2:$H$5</definedName>
    <definedName name="Adaptation_measures">Dropdown_menus!$H$2:$H$5</definedName>
    <definedName name="Checkbox">Dropdown_menus!$A$2:$A$3</definedName>
    <definedName name="Climate_projections">Dropdown_menus!$F$2:$F$8</definedName>
    <definedName name="Common_metric">Dropdown_menus!$G$2:$G$4</definedName>
    <definedName name="Guidelines">Dropdown_menus!$E$2:$E$9</definedName>
    <definedName name="Importance_4">Dropdown_menus!$D$2:$D$5</definedName>
    <definedName name="NAP_3">Dropdown_menus!$C$2:$C$4</definedName>
    <definedName name="Uncertainties">Dropdown_menus!$I$2:$I$8</definedName>
    <definedName name="Yes_No">Dropdown_menus!$B$2:$B$3</definedName>
  </definedNames>
  <calcPr calcId="162913"/>
</workbook>
</file>

<file path=xl/calcChain.xml><?xml version="1.0" encoding="utf-8"?>
<calcChain xmlns="http://schemas.openxmlformats.org/spreadsheetml/2006/main">
  <c r="G43" i="9" l="1"/>
  <c r="D41" i="13"/>
  <c r="U41" i="7"/>
  <c r="B5" i="12" l="1"/>
  <c r="D45" i="18" l="1"/>
  <c r="U41" i="19" l="1"/>
  <c r="U38" i="19"/>
  <c r="U37" i="19"/>
  <c r="U36" i="19"/>
  <c r="U34" i="19"/>
  <c r="U33" i="19"/>
  <c r="U31" i="19"/>
  <c r="U30" i="19"/>
  <c r="U28" i="19"/>
  <c r="U25" i="19"/>
  <c r="U24" i="19"/>
  <c r="U22" i="19"/>
  <c r="U21" i="19"/>
  <c r="U20" i="19"/>
  <c r="U18" i="19"/>
  <c r="U17" i="19"/>
  <c r="U16" i="19"/>
  <c r="U15" i="19"/>
  <c r="U14" i="19"/>
  <c r="U13" i="19"/>
  <c r="U12" i="19"/>
  <c r="U10" i="19"/>
  <c r="U8" i="19"/>
  <c r="U6" i="19"/>
  <c r="U5" i="19"/>
  <c r="U4" i="19"/>
  <c r="F41" i="15" l="1"/>
  <c r="V38" i="9" l="1"/>
  <c r="V37" i="9"/>
  <c r="V36" i="9"/>
  <c r="V34" i="9"/>
  <c r="V33" i="9"/>
  <c r="V31" i="9"/>
  <c r="V30" i="9"/>
  <c r="V28" i="9"/>
  <c r="V25" i="9"/>
  <c r="V24" i="9"/>
  <c r="V22" i="9"/>
  <c r="V21" i="9"/>
  <c r="V20" i="9"/>
  <c r="V18" i="9"/>
  <c r="V17" i="9"/>
  <c r="V16" i="9"/>
  <c r="V15" i="9"/>
  <c r="V14" i="9"/>
  <c r="V13" i="9"/>
  <c r="V12" i="9"/>
  <c r="V10" i="9"/>
  <c r="V8" i="9"/>
  <c r="V6" i="9"/>
  <c r="V5" i="9"/>
  <c r="V4" i="9"/>
  <c r="AA44" i="7" l="1"/>
  <c r="AA43" i="7"/>
  <c r="AA42" i="7"/>
  <c r="AA41" i="7"/>
  <c r="N44" i="10" l="1"/>
  <c r="N43" i="10"/>
  <c r="L44" i="9"/>
  <c r="L43" i="9"/>
  <c r="J42" i="2"/>
  <c r="I42" i="2"/>
  <c r="H42" i="2"/>
  <c r="G42" i="2"/>
  <c r="F42" i="2"/>
  <c r="E42" i="2"/>
  <c r="D42" i="2"/>
  <c r="J47" i="2"/>
  <c r="I47" i="2"/>
  <c r="H47" i="2"/>
  <c r="G47" i="2"/>
  <c r="F47" i="2"/>
  <c r="E47" i="2"/>
  <c r="D47" i="2"/>
  <c r="W38" i="9" l="1"/>
  <c r="W36" i="9"/>
  <c r="W33" i="9"/>
  <c r="W30" i="9"/>
  <c r="W25" i="9"/>
  <c r="W22" i="9"/>
  <c r="W20" i="9"/>
  <c r="W17" i="9"/>
  <c r="W15" i="9"/>
  <c r="W13" i="9"/>
  <c r="W10" i="9"/>
  <c r="W6" i="9"/>
  <c r="W4" i="9"/>
  <c r="W37" i="9"/>
  <c r="W34" i="9"/>
  <c r="W31" i="9"/>
  <c r="W28" i="9"/>
  <c r="W24" i="9"/>
  <c r="W21" i="9"/>
  <c r="W18" i="9"/>
  <c r="W16" i="9"/>
  <c r="W14" i="9"/>
  <c r="W12" i="9"/>
  <c r="W8" i="9"/>
  <c r="W5" i="9"/>
  <c r="L29" i="4"/>
  <c r="E41" i="5" l="1"/>
  <c r="C41" i="20" l="1"/>
  <c r="F41" i="11"/>
  <c r="E41" i="11"/>
  <c r="C41" i="11"/>
  <c r="D41" i="11"/>
  <c r="T37" i="19"/>
  <c r="T34" i="19"/>
  <c r="T31" i="19"/>
  <c r="T28" i="19"/>
  <c r="T24" i="19"/>
  <c r="T21" i="19"/>
  <c r="T18" i="19"/>
  <c r="T16" i="19"/>
  <c r="T14" i="19"/>
  <c r="T10" i="19"/>
  <c r="T6" i="19"/>
  <c r="T4" i="19"/>
  <c r="T3" i="19"/>
  <c r="T13" i="19" s="1"/>
  <c r="S41" i="19"/>
  <c r="R41" i="19"/>
  <c r="Q41" i="19"/>
  <c r="M44" i="19"/>
  <c r="I44" i="19"/>
  <c r="E44" i="19"/>
  <c r="P41" i="19"/>
  <c r="O41" i="19"/>
  <c r="N41" i="19"/>
  <c r="M41" i="19"/>
  <c r="L41" i="19"/>
  <c r="K41" i="19"/>
  <c r="J41" i="19"/>
  <c r="I41" i="19"/>
  <c r="H41" i="19"/>
  <c r="G41" i="19"/>
  <c r="F41" i="19"/>
  <c r="E41" i="19"/>
  <c r="B44" i="19"/>
  <c r="B43" i="19"/>
  <c r="I43" i="19" s="1"/>
  <c r="D41" i="19"/>
  <c r="S3" i="18"/>
  <c r="S36" i="18" s="1"/>
  <c r="R3" i="18"/>
  <c r="R13" i="18" s="1"/>
  <c r="P49" i="18"/>
  <c r="P47" i="18"/>
  <c r="P45" i="18"/>
  <c r="P43" i="18"/>
  <c r="O49" i="18"/>
  <c r="O48" i="18"/>
  <c r="P48" i="18" s="1"/>
  <c r="O47" i="18"/>
  <c r="O46" i="18"/>
  <c r="P46" i="18" s="1"/>
  <c r="O45" i="18"/>
  <c r="O44" i="18"/>
  <c r="P44" i="18" s="1"/>
  <c r="O43" i="18"/>
  <c r="P41" i="18"/>
  <c r="N41" i="18"/>
  <c r="N44" i="18"/>
  <c r="M46" i="18"/>
  <c r="N46" i="18" s="1"/>
  <c r="M45" i="18"/>
  <c r="N45" i="18" s="1"/>
  <c r="M44" i="18"/>
  <c r="M43" i="18"/>
  <c r="N43" i="18" s="1"/>
  <c r="Q41" i="18"/>
  <c r="O41" i="18"/>
  <c r="M41" i="18"/>
  <c r="G41" i="18"/>
  <c r="L44" i="18"/>
  <c r="J44" i="18"/>
  <c r="L43" i="18"/>
  <c r="J43" i="18"/>
  <c r="L41" i="18"/>
  <c r="K41" i="18"/>
  <c r="J41" i="18"/>
  <c r="I41" i="18"/>
  <c r="F44" i="18"/>
  <c r="F43" i="18"/>
  <c r="F41" i="18"/>
  <c r="E41" i="18"/>
  <c r="D44" i="18"/>
  <c r="B44" i="18"/>
  <c r="K44" i="18" s="1"/>
  <c r="D43" i="18"/>
  <c r="B43" i="18"/>
  <c r="K43" i="18" s="1"/>
  <c r="D41" i="18"/>
  <c r="T38" i="10"/>
  <c r="T36" i="10"/>
  <c r="T33" i="10"/>
  <c r="T30" i="10"/>
  <c r="T25" i="10"/>
  <c r="T22" i="10"/>
  <c r="T20" i="10"/>
  <c r="T17" i="10"/>
  <c r="T15" i="10"/>
  <c r="T12" i="10"/>
  <c r="T8" i="10"/>
  <c r="T6" i="10"/>
  <c r="T5" i="10"/>
  <c r="T4" i="10"/>
  <c r="C44" i="10"/>
  <c r="C41" i="10"/>
  <c r="B45" i="10"/>
  <c r="C45" i="10" s="1"/>
  <c r="B44" i="10"/>
  <c r="B43" i="10"/>
  <c r="C43" i="10" s="1"/>
  <c r="C41" i="9"/>
  <c r="B49" i="9"/>
  <c r="C49" i="9" s="1"/>
  <c r="B48" i="9"/>
  <c r="C48" i="9" s="1"/>
  <c r="B47" i="9"/>
  <c r="C47" i="9" s="1"/>
  <c r="B46" i="9"/>
  <c r="C46" i="9" s="1"/>
  <c r="B45" i="9"/>
  <c r="C45" i="9" s="1"/>
  <c r="B44" i="9"/>
  <c r="C44" i="9" s="1"/>
  <c r="B43" i="9"/>
  <c r="C43" i="9" s="1"/>
  <c r="C49" i="15"/>
  <c r="C47" i="15"/>
  <c r="C45" i="15"/>
  <c r="C43" i="15"/>
  <c r="C41" i="15"/>
  <c r="B50" i="15"/>
  <c r="C50" i="15" s="1"/>
  <c r="B49" i="15"/>
  <c r="B48" i="15"/>
  <c r="C48" i="15" s="1"/>
  <c r="B47" i="15"/>
  <c r="B46" i="15"/>
  <c r="C46" i="15" s="1"/>
  <c r="B45" i="15"/>
  <c r="B44" i="15"/>
  <c r="C44" i="15" s="1"/>
  <c r="B43" i="15"/>
  <c r="M43" i="15"/>
  <c r="K43" i="15"/>
  <c r="I43" i="15"/>
  <c r="G44" i="15"/>
  <c r="G43" i="15"/>
  <c r="L43" i="15" s="1"/>
  <c r="U3" i="10"/>
  <c r="T3" i="10"/>
  <c r="T13" i="10" s="1"/>
  <c r="R44" i="10"/>
  <c r="P44" i="10"/>
  <c r="R41" i="10"/>
  <c r="Q41" i="10"/>
  <c r="P41" i="10"/>
  <c r="O41" i="10"/>
  <c r="L44" i="10"/>
  <c r="L41" i="10"/>
  <c r="J41" i="10"/>
  <c r="H44" i="10"/>
  <c r="H41" i="10"/>
  <c r="S41" i="10"/>
  <c r="M41" i="10"/>
  <c r="K41" i="10"/>
  <c r="I41" i="10"/>
  <c r="G41" i="10"/>
  <c r="F44" i="10"/>
  <c r="F41" i="10"/>
  <c r="E44" i="10"/>
  <c r="Q44" i="10" s="1"/>
  <c r="E43" i="10"/>
  <c r="D41" i="10"/>
  <c r="F41" i="9"/>
  <c r="S41" i="9"/>
  <c r="K41" i="9"/>
  <c r="R41" i="9"/>
  <c r="Q41" i="9"/>
  <c r="P41" i="9"/>
  <c r="O41" i="9"/>
  <c r="N41" i="9"/>
  <c r="M41" i="9"/>
  <c r="J41" i="9"/>
  <c r="I41" i="9"/>
  <c r="G41" i="9"/>
  <c r="H41" i="9"/>
  <c r="E44" i="9"/>
  <c r="R44" i="9" s="1"/>
  <c r="E43" i="9"/>
  <c r="D41" i="9"/>
  <c r="AE3" i="8"/>
  <c r="AE13" i="8" s="1"/>
  <c r="AD41" i="8"/>
  <c r="AC41" i="8"/>
  <c r="AB41" i="8"/>
  <c r="AA41" i="8"/>
  <c r="Z41" i="8"/>
  <c r="Y41" i="8"/>
  <c r="X41" i="8"/>
  <c r="W41" i="8"/>
  <c r="V41" i="8"/>
  <c r="U41" i="8"/>
  <c r="T41" i="8"/>
  <c r="S41" i="8"/>
  <c r="R41" i="8"/>
  <c r="Q41" i="8"/>
  <c r="P41" i="8"/>
  <c r="O41" i="8"/>
  <c r="N41" i="8"/>
  <c r="M41" i="8"/>
  <c r="L41" i="8"/>
  <c r="K41" i="8"/>
  <c r="J41" i="8"/>
  <c r="I41" i="8"/>
  <c r="H41" i="8"/>
  <c r="G41" i="8"/>
  <c r="F41" i="8"/>
  <c r="E41" i="8"/>
  <c r="B44" i="8"/>
  <c r="Y44" i="8" s="1"/>
  <c r="B43" i="8"/>
  <c r="D41" i="8"/>
  <c r="P3" i="15"/>
  <c r="O41" i="15"/>
  <c r="N41" i="15"/>
  <c r="M41" i="15"/>
  <c r="L41" i="15"/>
  <c r="K41" i="15"/>
  <c r="J41" i="15"/>
  <c r="I41" i="15"/>
  <c r="E41" i="15"/>
  <c r="H41" i="15"/>
  <c r="D41" i="15"/>
  <c r="J3" i="17"/>
  <c r="I41" i="17"/>
  <c r="H44" i="17"/>
  <c r="F44" i="17"/>
  <c r="H43" i="17"/>
  <c r="F43" i="17"/>
  <c r="H41" i="17"/>
  <c r="G41" i="17"/>
  <c r="F41" i="17"/>
  <c r="E41" i="17"/>
  <c r="D44" i="17"/>
  <c r="B44" i="17"/>
  <c r="G44" i="17" s="1"/>
  <c r="D43" i="17"/>
  <c r="B43" i="17"/>
  <c r="G43" i="17" s="1"/>
  <c r="D41" i="17"/>
  <c r="AA37" i="7"/>
  <c r="AA34" i="7"/>
  <c r="AA31" i="7"/>
  <c r="AA28" i="7"/>
  <c r="AA24" i="7"/>
  <c r="AA21" i="7"/>
  <c r="AA18" i="7"/>
  <c r="AA16" i="7"/>
  <c r="AA14" i="7"/>
  <c r="AA10" i="7"/>
  <c r="AA6" i="7"/>
  <c r="AA4" i="7"/>
  <c r="AA3" i="7"/>
  <c r="AA13" i="7" s="1"/>
  <c r="Z41" i="7"/>
  <c r="X41" i="7"/>
  <c r="V41" i="7"/>
  <c r="Y41" i="7"/>
  <c r="W41" i="7"/>
  <c r="U44" i="7"/>
  <c r="Q44" i="7"/>
  <c r="M44" i="7"/>
  <c r="I44" i="7"/>
  <c r="E44" i="7"/>
  <c r="T41" i="7"/>
  <c r="S41" i="7"/>
  <c r="R41" i="7"/>
  <c r="Q41" i="7"/>
  <c r="P41" i="7"/>
  <c r="O41" i="7"/>
  <c r="N41" i="7"/>
  <c r="M41" i="7"/>
  <c r="L41" i="7"/>
  <c r="K41" i="7"/>
  <c r="J41" i="7"/>
  <c r="I41" i="7"/>
  <c r="H41" i="7"/>
  <c r="G41" i="7"/>
  <c r="F41" i="7"/>
  <c r="E41" i="7"/>
  <c r="B44" i="7"/>
  <c r="D44" i="7" s="1"/>
  <c r="B43" i="7"/>
  <c r="D41" i="7"/>
  <c r="N41" i="14"/>
  <c r="M41" i="14"/>
  <c r="L41" i="14"/>
  <c r="K41" i="14"/>
  <c r="J41" i="14"/>
  <c r="I41" i="14"/>
  <c r="H41" i="14"/>
  <c r="G41" i="14"/>
  <c r="F41" i="14"/>
  <c r="E41" i="14"/>
  <c r="D41" i="14"/>
  <c r="C41" i="14"/>
  <c r="U41" i="23"/>
  <c r="V37" i="23"/>
  <c r="V34" i="23"/>
  <c r="V31" i="23"/>
  <c r="V28" i="23"/>
  <c r="V24" i="23"/>
  <c r="V21" i="23"/>
  <c r="V18" i="23"/>
  <c r="V16" i="23"/>
  <c r="V14" i="23"/>
  <c r="V10" i="23"/>
  <c r="V6" i="23"/>
  <c r="V4" i="23"/>
  <c r="V3" i="23"/>
  <c r="V13" i="23" s="1"/>
  <c r="J41" i="23"/>
  <c r="O44" i="23"/>
  <c r="R43" i="23"/>
  <c r="N43" i="23"/>
  <c r="T41" i="23"/>
  <c r="S41" i="23"/>
  <c r="R41" i="23"/>
  <c r="Q41" i="23"/>
  <c r="P41" i="23"/>
  <c r="O41" i="23"/>
  <c r="N41" i="23"/>
  <c r="M41" i="23"/>
  <c r="L41" i="23"/>
  <c r="I44" i="23"/>
  <c r="E44" i="23"/>
  <c r="F43" i="23"/>
  <c r="I41" i="23"/>
  <c r="H41" i="23"/>
  <c r="G41" i="23"/>
  <c r="F41" i="23"/>
  <c r="E41" i="23"/>
  <c r="B44" i="23"/>
  <c r="B43" i="23"/>
  <c r="D41" i="23"/>
  <c r="J41" i="5"/>
  <c r="I41" i="5"/>
  <c r="H41" i="5"/>
  <c r="G41" i="5"/>
  <c r="F41" i="5"/>
  <c r="C41" i="5"/>
  <c r="D41" i="5"/>
  <c r="K41" i="4"/>
  <c r="Y41" i="13"/>
  <c r="AA41" i="13"/>
  <c r="L3" i="4"/>
  <c r="L34" i="4" s="1"/>
  <c r="H44" i="4"/>
  <c r="J43" i="4"/>
  <c r="H43" i="4"/>
  <c r="F43" i="4"/>
  <c r="J41" i="4"/>
  <c r="I41" i="4"/>
  <c r="H41" i="4"/>
  <c r="G41" i="4"/>
  <c r="F41" i="4"/>
  <c r="E41" i="4"/>
  <c r="D44" i="4"/>
  <c r="B44" i="4"/>
  <c r="I44" i="4" s="1"/>
  <c r="D43" i="4"/>
  <c r="B43" i="4"/>
  <c r="I43" i="4" s="1"/>
  <c r="D41" i="4"/>
  <c r="AB3" i="13"/>
  <c r="N41" i="13"/>
  <c r="M41" i="13"/>
  <c r="L41" i="13"/>
  <c r="K41" i="13"/>
  <c r="J41" i="13"/>
  <c r="I41" i="13"/>
  <c r="H41" i="13"/>
  <c r="G41" i="13"/>
  <c r="F41" i="13"/>
  <c r="E41" i="13"/>
  <c r="W41" i="13"/>
  <c r="Z41" i="13"/>
  <c r="X41" i="13"/>
  <c r="V41" i="13"/>
  <c r="U41" i="13"/>
  <c r="T41" i="13"/>
  <c r="S41" i="13"/>
  <c r="R41" i="13"/>
  <c r="Q41" i="13"/>
  <c r="P41" i="13"/>
  <c r="O41" i="13"/>
  <c r="B44" i="13"/>
  <c r="M44" i="13" s="1"/>
  <c r="B43" i="13"/>
  <c r="K43" i="13" s="1"/>
  <c r="L41" i="2"/>
  <c r="K41" i="2"/>
  <c r="J45" i="2"/>
  <c r="H45" i="2"/>
  <c r="F45" i="2"/>
  <c r="D45" i="2"/>
  <c r="J43" i="2"/>
  <c r="H43" i="2"/>
  <c r="F43" i="2"/>
  <c r="D43" i="2"/>
  <c r="J41" i="2"/>
  <c r="I41" i="2"/>
  <c r="H41" i="2"/>
  <c r="G41" i="2"/>
  <c r="F41" i="2"/>
  <c r="E41" i="2"/>
  <c r="D41" i="2"/>
  <c r="B46" i="2"/>
  <c r="I46" i="2" s="1"/>
  <c r="B45" i="2"/>
  <c r="I45" i="2" s="1"/>
  <c r="B44" i="2"/>
  <c r="I44" i="2" s="1"/>
  <c r="B43" i="2"/>
  <c r="I43" i="2" s="1"/>
  <c r="C41" i="2"/>
  <c r="C41" i="22"/>
  <c r="J41" i="12"/>
  <c r="I41" i="12"/>
  <c r="H41" i="12"/>
  <c r="G41" i="12"/>
  <c r="F41" i="12"/>
  <c r="E41" i="12"/>
  <c r="D41" i="12"/>
  <c r="B44" i="12"/>
  <c r="C44" i="12" s="1"/>
  <c r="B43" i="12"/>
  <c r="C43" i="12" s="1"/>
  <c r="G44" i="12"/>
  <c r="G45" i="12"/>
  <c r="G43" i="12"/>
  <c r="C41" i="12"/>
  <c r="G42" i="12" l="1"/>
  <c r="T37" i="9"/>
  <c r="T34" i="9"/>
  <c r="T31" i="9"/>
  <c r="T28" i="9"/>
  <c r="T24" i="9"/>
  <c r="T21" i="9"/>
  <c r="T18" i="9"/>
  <c r="T16" i="9"/>
  <c r="T14" i="9"/>
  <c r="T12" i="9"/>
  <c r="T8" i="9"/>
  <c r="T5" i="9"/>
  <c r="U37" i="9"/>
  <c r="U34" i="9"/>
  <c r="U31" i="9"/>
  <c r="U28" i="9"/>
  <c r="U24" i="9"/>
  <c r="U21" i="9"/>
  <c r="U18" i="9"/>
  <c r="U16" i="9"/>
  <c r="U14" i="9"/>
  <c r="U12" i="9"/>
  <c r="U8" i="9"/>
  <c r="U5" i="9"/>
  <c r="T38" i="9"/>
  <c r="T36" i="9"/>
  <c r="T33" i="9"/>
  <c r="T30" i="9"/>
  <c r="T25" i="9"/>
  <c r="T22" i="9"/>
  <c r="T20" i="9"/>
  <c r="T17" i="9"/>
  <c r="T15" i="9"/>
  <c r="T13" i="9"/>
  <c r="T10" i="9"/>
  <c r="T6" i="9"/>
  <c r="T4" i="9"/>
  <c r="U38" i="9"/>
  <c r="U33" i="9"/>
  <c r="U25" i="9"/>
  <c r="U20" i="9"/>
  <c r="U15" i="9"/>
  <c r="U10" i="9"/>
  <c r="U4" i="9"/>
  <c r="U36" i="9"/>
  <c r="U30" i="9"/>
  <c r="U22" i="9"/>
  <c r="U17" i="9"/>
  <c r="U13" i="9"/>
  <c r="U6" i="9"/>
  <c r="H44" i="9"/>
  <c r="I44" i="9"/>
  <c r="O44" i="9"/>
  <c r="M44" i="9"/>
  <c r="Q44" i="9"/>
  <c r="F44" i="9"/>
  <c r="C44" i="2"/>
  <c r="C46" i="2"/>
  <c r="E44" i="2"/>
  <c r="C43" i="2"/>
  <c r="C47" i="2" s="1"/>
  <c r="C45" i="2"/>
  <c r="E43" i="2"/>
  <c r="G43" i="2"/>
  <c r="D44" i="2"/>
  <c r="F44" i="2"/>
  <c r="H44" i="2"/>
  <c r="J44" i="2"/>
  <c r="E45" i="2"/>
  <c r="G45" i="2"/>
  <c r="D46" i="2"/>
  <c r="F46" i="2"/>
  <c r="H46" i="2"/>
  <c r="J46" i="2"/>
  <c r="O43" i="13"/>
  <c r="P43" i="13"/>
  <c r="R43" i="13"/>
  <c r="V43" i="13"/>
  <c r="X43" i="13"/>
  <c r="Z43" i="13"/>
  <c r="G43" i="13"/>
  <c r="L25" i="4"/>
  <c r="D43" i="23"/>
  <c r="S43" i="23"/>
  <c r="Q43" i="23"/>
  <c r="O43" i="23"/>
  <c r="M43" i="23"/>
  <c r="I43" i="23"/>
  <c r="G43" i="23"/>
  <c r="E43" i="23"/>
  <c r="H43" i="23"/>
  <c r="L43" i="23"/>
  <c r="P43" i="23"/>
  <c r="T43" i="23"/>
  <c r="L4" i="4"/>
  <c r="L18" i="4"/>
  <c r="G44" i="2"/>
  <c r="E46" i="2"/>
  <c r="G46" i="2"/>
  <c r="N43" i="13"/>
  <c r="L43" i="13"/>
  <c r="J43" i="13"/>
  <c r="H43" i="13"/>
  <c r="F43" i="13"/>
  <c r="D43" i="13"/>
  <c r="U43" i="13"/>
  <c r="S43" i="13"/>
  <c r="Q43" i="13"/>
  <c r="T43" i="13"/>
  <c r="E43" i="13"/>
  <c r="I43" i="13"/>
  <c r="M43" i="13"/>
  <c r="L13" i="4"/>
  <c r="L38" i="4"/>
  <c r="L36" i="4"/>
  <c r="L33" i="4"/>
  <c r="L30" i="4"/>
  <c r="L22" i="4"/>
  <c r="L20" i="4"/>
  <c r="L17" i="4"/>
  <c r="L14" i="4"/>
  <c r="L10" i="4"/>
  <c r="L6" i="4"/>
  <c r="L37" i="4"/>
  <c r="L31" i="4"/>
  <c r="L21" i="4"/>
  <c r="L15" i="4"/>
  <c r="L8" i="4"/>
  <c r="L24" i="4"/>
  <c r="L12" i="4"/>
  <c r="L28" i="4"/>
  <c r="D43" i="7"/>
  <c r="U43" i="7"/>
  <c r="S43" i="7"/>
  <c r="Q43" i="7"/>
  <c r="O43" i="7"/>
  <c r="M43" i="7"/>
  <c r="K43" i="7"/>
  <c r="I43" i="7"/>
  <c r="G43" i="7"/>
  <c r="E43" i="7"/>
  <c r="H43" i="7"/>
  <c r="L43" i="7"/>
  <c r="P43" i="7"/>
  <c r="T43" i="7"/>
  <c r="J13" i="17"/>
  <c r="J37" i="17"/>
  <c r="J34" i="17"/>
  <c r="J31" i="17"/>
  <c r="J28" i="17"/>
  <c r="J24" i="17"/>
  <c r="J21" i="17"/>
  <c r="J18" i="17"/>
  <c r="J16" i="17"/>
  <c r="J14" i="17"/>
  <c r="J10" i="17"/>
  <c r="J6" i="17"/>
  <c r="J4" i="17"/>
  <c r="J8" i="17"/>
  <c r="J15" i="17"/>
  <c r="J20" i="17"/>
  <c r="J25" i="17"/>
  <c r="J33" i="17"/>
  <c r="J38" i="17"/>
  <c r="P13" i="15"/>
  <c r="P37" i="15"/>
  <c r="P34" i="15"/>
  <c r="P31" i="15"/>
  <c r="P28" i="15"/>
  <c r="P24" i="15"/>
  <c r="P21" i="15"/>
  <c r="P18" i="15"/>
  <c r="P16" i="15"/>
  <c r="P14" i="15"/>
  <c r="P10" i="15"/>
  <c r="P6" i="15"/>
  <c r="P4" i="15"/>
  <c r="P8" i="15"/>
  <c r="P15" i="15"/>
  <c r="P20" i="15"/>
  <c r="P25" i="15"/>
  <c r="P33" i="15"/>
  <c r="P38" i="15"/>
  <c r="F43" i="9"/>
  <c r="R43" i="9"/>
  <c r="R42" i="9" s="1"/>
  <c r="P43" i="9"/>
  <c r="N43" i="9"/>
  <c r="J43" i="9"/>
  <c r="H43" i="9"/>
  <c r="I43" i="9"/>
  <c r="M43" i="9"/>
  <c r="M42" i="9" s="1"/>
  <c r="Q43" i="9"/>
  <c r="Q43" i="10"/>
  <c r="O43" i="10"/>
  <c r="L43" i="10"/>
  <c r="H43" i="10"/>
  <c r="H42" i="10" s="1"/>
  <c r="F43" i="10"/>
  <c r="F42" i="10" s="1"/>
  <c r="J43" i="10"/>
  <c r="R43" i="10"/>
  <c r="U13" i="10"/>
  <c r="U38" i="10"/>
  <c r="U37" i="10"/>
  <c r="U36" i="10"/>
  <c r="U34" i="10"/>
  <c r="U33" i="10"/>
  <c r="U31" i="10"/>
  <c r="U30" i="10"/>
  <c r="U28" i="10"/>
  <c r="U25" i="10"/>
  <c r="U24" i="10"/>
  <c r="U22" i="10"/>
  <c r="U21" i="10"/>
  <c r="U20" i="10"/>
  <c r="U18" i="10"/>
  <c r="U17" i="10"/>
  <c r="U16" i="10"/>
  <c r="U15" i="10"/>
  <c r="U14" i="10"/>
  <c r="U12" i="10"/>
  <c r="U10" i="10"/>
  <c r="U8" i="10"/>
  <c r="U6" i="10"/>
  <c r="U5" i="10"/>
  <c r="U4" i="10"/>
  <c r="L44" i="15"/>
  <c r="J44" i="15"/>
  <c r="H44" i="15"/>
  <c r="I44" i="15"/>
  <c r="M44" i="15"/>
  <c r="M42" i="15" s="1"/>
  <c r="S5" i="18"/>
  <c r="S12" i="18"/>
  <c r="S17" i="18"/>
  <c r="S22" i="18"/>
  <c r="S30" i="18"/>
  <c r="E43" i="4"/>
  <c r="G43" i="4"/>
  <c r="F44" i="4"/>
  <c r="J44" i="4"/>
  <c r="J42" i="4" s="1"/>
  <c r="D44" i="23"/>
  <c r="S44" i="23"/>
  <c r="G44" i="23"/>
  <c r="M44" i="23"/>
  <c r="Q44" i="23"/>
  <c r="F43" i="7"/>
  <c r="J43" i="7"/>
  <c r="N43" i="7"/>
  <c r="R43" i="7"/>
  <c r="W43" i="7"/>
  <c r="Y43" i="7"/>
  <c r="J5" i="17"/>
  <c r="J12" i="17"/>
  <c r="J17" i="17"/>
  <c r="J22" i="17"/>
  <c r="J30" i="17"/>
  <c r="J36" i="17"/>
  <c r="P5" i="15"/>
  <c r="P12" i="15"/>
  <c r="P17" i="15"/>
  <c r="P22" i="15"/>
  <c r="P30" i="15"/>
  <c r="P36" i="15"/>
  <c r="O43" i="9"/>
  <c r="P43" i="10"/>
  <c r="P42" i="10" s="1"/>
  <c r="K44" i="15"/>
  <c r="S13" i="18"/>
  <c r="S37" i="18"/>
  <c r="S34" i="18"/>
  <c r="S31" i="18"/>
  <c r="S28" i="18"/>
  <c r="S24" i="18"/>
  <c r="S21" i="18"/>
  <c r="S18" i="18"/>
  <c r="S16" i="18"/>
  <c r="S14" i="18"/>
  <c r="S10" i="18"/>
  <c r="S6" i="18"/>
  <c r="S4" i="18"/>
  <c r="S8" i="18"/>
  <c r="S15" i="18"/>
  <c r="S20" i="18"/>
  <c r="S25" i="18"/>
  <c r="S33" i="18"/>
  <c r="S38" i="18"/>
  <c r="P43" i="19"/>
  <c r="P42" i="19" s="1"/>
  <c r="N43" i="19"/>
  <c r="L43" i="19"/>
  <c r="J43" i="19"/>
  <c r="H43" i="19"/>
  <c r="H42" i="19" s="1"/>
  <c r="F43" i="19"/>
  <c r="D43" i="19"/>
  <c r="O43" i="19"/>
  <c r="K43" i="19"/>
  <c r="K42" i="19" s="1"/>
  <c r="G43" i="19"/>
  <c r="E43" i="19"/>
  <c r="E42" i="19" s="1"/>
  <c r="M43" i="19"/>
  <c r="V5" i="23"/>
  <c r="V8" i="23"/>
  <c r="V12" i="23"/>
  <c r="V15" i="23"/>
  <c r="V17" i="23"/>
  <c r="V20" i="23"/>
  <c r="V22" i="23"/>
  <c r="V25" i="23"/>
  <c r="V30" i="23"/>
  <c r="V33" i="23"/>
  <c r="V36" i="23"/>
  <c r="V38" i="23"/>
  <c r="G44" i="7"/>
  <c r="K44" i="7"/>
  <c r="O44" i="7"/>
  <c r="S44" i="7"/>
  <c r="Y44" i="7"/>
  <c r="AA5" i="7"/>
  <c r="AA8" i="7"/>
  <c r="AA12" i="7"/>
  <c r="AA15" i="7"/>
  <c r="AA17" i="7"/>
  <c r="AA20" i="7"/>
  <c r="AA22" i="7"/>
  <c r="AA25" i="7"/>
  <c r="AA30" i="7"/>
  <c r="AA33" i="7"/>
  <c r="AA36" i="7"/>
  <c r="AA38" i="7"/>
  <c r="E43" i="17"/>
  <c r="E44" i="17"/>
  <c r="E42" i="17" s="1"/>
  <c r="G44" i="9"/>
  <c r="J44" i="9"/>
  <c r="N44" i="9"/>
  <c r="N42" i="9" s="1"/>
  <c r="P44" i="9"/>
  <c r="J44" i="10"/>
  <c r="O44" i="10"/>
  <c r="H43" i="15"/>
  <c r="J43" i="15"/>
  <c r="T10" i="10"/>
  <c r="T14" i="10"/>
  <c r="T16" i="10"/>
  <c r="T18" i="10"/>
  <c r="T21" i="10"/>
  <c r="T24" i="10"/>
  <c r="T28" i="10"/>
  <c r="T31" i="10"/>
  <c r="T34" i="10"/>
  <c r="T37" i="10"/>
  <c r="F42" i="18"/>
  <c r="J42" i="18"/>
  <c r="P44" i="19"/>
  <c r="N44" i="19"/>
  <c r="N42" i="19" s="1"/>
  <c r="L44" i="19"/>
  <c r="J44" i="19"/>
  <c r="J42" i="19" s="1"/>
  <c r="H44" i="19"/>
  <c r="F44" i="19"/>
  <c r="F42" i="19" s="1"/>
  <c r="D44" i="19"/>
  <c r="G44" i="19"/>
  <c r="K44" i="19"/>
  <c r="O44" i="19"/>
  <c r="E43" i="18"/>
  <c r="E44" i="18"/>
  <c r="I43" i="18"/>
  <c r="I44" i="18"/>
  <c r="R4" i="18"/>
  <c r="R5" i="18"/>
  <c r="R6" i="18"/>
  <c r="R8" i="18"/>
  <c r="R10" i="18"/>
  <c r="R12" i="18"/>
  <c r="R14" i="18"/>
  <c r="R15" i="18"/>
  <c r="R16" i="18"/>
  <c r="R17" i="18"/>
  <c r="R18" i="18"/>
  <c r="R20" i="18"/>
  <c r="R21" i="18"/>
  <c r="R22" i="18"/>
  <c r="R24" i="18"/>
  <c r="R25" i="18"/>
  <c r="R28" i="18"/>
  <c r="R30" i="18"/>
  <c r="R31" i="18"/>
  <c r="R33" i="18"/>
  <c r="R34" i="18"/>
  <c r="R36" i="18"/>
  <c r="R37" i="18"/>
  <c r="R38" i="18"/>
  <c r="T5" i="19"/>
  <c r="T8" i="19"/>
  <c r="T12" i="19"/>
  <c r="T15" i="19"/>
  <c r="T17" i="19"/>
  <c r="T20" i="19"/>
  <c r="T22" i="19"/>
  <c r="T25" i="19"/>
  <c r="T30" i="19"/>
  <c r="T33" i="19"/>
  <c r="T36" i="19"/>
  <c r="T38" i="19"/>
  <c r="E42" i="18"/>
  <c r="J42" i="10"/>
  <c r="K42" i="15"/>
  <c r="I42" i="15"/>
  <c r="O42" i="19"/>
  <c r="M42" i="19"/>
  <c r="L42" i="19"/>
  <c r="I42" i="19"/>
  <c r="G42" i="19"/>
  <c r="L42" i="18"/>
  <c r="K42" i="18"/>
  <c r="I42" i="18"/>
  <c r="D42" i="18"/>
  <c r="R42" i="10"/>
  <c r="Q42" i="10"/>
  <c r="O42" i="10"/>
  <c r="Q42" i="9"/>
  <c r="L42" i="15"/>
  <c r="H42" i="15"/>
  <c r="H42" i="17"/>
  <c r="G42" i="17"/>
  <c r="F42" i="17"/>
  <c r="D42" i="17"/>
  <c r="U42" i="7"/>
  <c r="S42" i="7"/>
  <c r="Q42" i="7"/>
  <c r="O42" i="7"/>
  <c r="M42" i="7"/>
  <c r="K42" i="7"/>
  <c r="I42" i="7"/>
  <c r="G42" i="7"/>
  <c r="E42" i="7"/>
  <c r="S42" i="23"/>
  <c r="Q42" i="23"/>
  <c r="O42" i="23"/>
  <c r="M42" i="23"/>
  <c r="I42" i="23"/>
  <c r="E42" i="23"/>
  <c r="G42" i="23"/>
  <c r="H42" i="4"/>
  <c r="F42" i="4"/>
  <c r="D42" i="4"/>
  <c r="AQ38" i="8"/>
  <c r="AO38" i="8"/>
  <c r="AM38" i="8"/>
  <c r="AP37" i="8"/>
  <c r="AN37" i="8"/>
  <c r="AQ36" i="8"/>
  <c r="AO36" i="8"/>
  <c r="AM36" i="8"/>
  <c r="AQ34" i="8"/>
  <c r="AO34" i="8"/>
  <c r="AM34" i="8"/>
  <c r="AP33" i="8"/>
  <c r="AN33" i="8"/>
  <c r="AP31" i="8"/>
  <c r="AN31" i="8"/>
  <c r="AQ30" i="8"/>
  <c r="AO30" i="8"/>
  <c r="AM30" i="8"/>
  <c r="AQ28" i="8"/>
  <c r="AO28" i="8"/>
  <c r="AM28" i="8"/>
  <c r="AP25" i="8"/>
  <c r="AN25" i="8"/>
  <c r="AQ24" i="8"/>
  <c r="AO24" i="8"/>
  <c r="AM24" i="8"/>
  <c r="AQ22" i="8"/>
  <c r="AO22" i="8"/>
  <c r="AM22" i="8"/>
  <c r="AP21" i="8"/>
  <c r="AN21" i="8"/>
  <c r="AQ20" i="8"/>
  <c r="AO20" i="8"/>
  <c r="AM20" i="8"/>
  <c r="AQ18" i="8"/>
  <c r="AO18" i="8"/>
  <c r="AM18" i="8"/>
  <c r="AP17" i="8"/>
  <c r="AN17" i="8"/>
  <c r="AQ16" i="8"/>
  <c r="AO16" i="8"/>
  <c r="AM16" i="8"/>
  <c r="AP15" i="8"/>
  <c r="AN15" i="8"/>
  <c r="AQ14" i="8"/>
  <c r="AO14" i="8"/>
  <c r="AM14" i="8"/>
  <c r="AP13" i="8"/>
  <c r="AN13" i="8"/>
  <c r="AQ12" i="8"/>
  <c r="AO12" i="8"/>
  <c r="AM12" i="8"/>
  <c r="AQ10" i="8"/>
  <c r="AO10" i="8"/>
  <c r="AM10" i="8"/>
  <c r="AQ8" i="8"/>
  <c r="AO8" i="8"/>
  <c r="AM8" i="8"/>
  <c r="AP38" i="8"/>
  <c r="AQ37" i="8"/>
  <c r="AM37" i="8"/>
  <c r="AN36" i="8"/>
  <c r="AP34" i="8"/>
  <c r="AQ33" i="8"/>
  <c r="AM33" i="8"/>
  <c r="AO31" i="8"/>
  <c r="AP30" i="8"/>
  <c r="AN28" i="8"/>
  <c r="AQ25" i="8"/>
  <c r="AM25" i="8"/>
  <c r="AN24" i="8"/>
  <c r="AP22" i="8"/>
  <c r="AQ21" i="8"/>
  <c r="AM21" i="8"/>
  <c r="AN20" i="8"/>
  <c r="AP18" i="8"/>
  <c r="AQ17" i="8"/>
  <c r="AM17" i="8"/>
  <c r="AN16" i="8"/>
  <c r="AO15" i="8"/>
  <c r="AP14" i="8"/>
  <c r="AQ13" i="8"/>
  <c r="AM13" i="8"/>
  <c r="AN12" i="8"/>
  <c r="AP10" i="8"/>
  <c r="AN8" i="8"/>
  <c r="AQ6" i="8"/>
  <c r="AO6" i="8"/>
  <c r="AM6" i="8"/>
  <c r="AP5" i="8"/>
  <c r="AN5" i="8"/>
  <c r="AQ4" i="8"/>
  <c r="AO4" i="8"/>
  <c r="AM4" i="8"/>
  <c r="AN38" i="8"/>
  <c r="AO37" i="8"/>
  <c r="AP36" i="8"/>
  <c r="AN34" i="8"/>
  <c r="AO33" i="8"/>
  <c r="AQ31" i="8"/>
  <c r="AM31" i="8"/>
  <c r="AN30" i="8"/>
  <c r="AP28" i="8"/>
  <c r="AO25" i="8"/>
  <c r="AP24" i="8"/>
  <c r="AN22" i="8"/>
  <c r="AO21" i="8"/>
  <c r="AP20" i="8"/>
  <c r="AN18" i="8"/>
  <c r="AO17" i="8"/>
  <c r="AP16" i="8"/>
  <c r="AQ15" i="8"/>
  <c r="AM15" i="8"/>
  <c r="AN14" i="8"/>
  <c r="AO13" i="8"/>
  <c r="AN10" i="8"/>
  <c r="AP8" i="8"/>
  <c r="AN6" i="8"/>
  <c r="AO5" i="8"/>
  <c r="AP4" i="8"/>
  <c r="AP12" i="8"/>
  <c r="AP6" i="8"/>
  <c r="AQ5" i="8"/>
  <c r="AM5" i="8"/>
  <c r="AN4" i="8"/>
  <c r="AK38" i="8"/>
  <c r="AK36" i="8"/>
  <c r="AK34" i="8"/>
  <c r="AK30" i="8"/>
  <c r="AK28" i="8"/>
  <c r="AK24" i="8"/>
  <c r="AK22" i="8"/>
  <c r="AK20" i="8"/>
  <c r="AK18" i="8"/>
  <c r="AK16" i="8"/>
  <c r="AK14" i="8"/>
  <c r="AK12" i="8"/>
  <c r="AK10" i="8"/>
  <c r="AK8" i="8"/>
  <c r="AK6" i="8"/>
  <c r="AK4" i="8"/>
  <c r="AI38" i="8"/>
  <c r="AG38" i="8"/>
  <c r="AI37" i="8"/>
  <c r="AG37" i="8"/>
  <c r="AI36" i="8"/>
  <c r="AG36" i="8"/>
  <c r="AI34" i="8"/>
  <c r="AG34" i="8"/>
  <c r="AI33" i="8"/>
  <c r="AG33" i="8"/>
  <c r="AI31" i="8"/>
  <c r="AG31" i="8"/>
  <c r="AI30" i="8"/>
  <c r="AG30" i="8"/>
  <c r="AI28" i="8"/>
  <c r="AG28" i="8"/>
  <c r="AI25" i="8"/>
  <c r="AG25" i="8"/>
  <c r="AI24" i="8"/>
  <c r="AG24" i="8"/>
  <c r="AI22" i="8"/>
  <c r="AG22" i="8"/>
  <c r="AI21" i="8"/>
  <c r="AG21" i="8"/>
  <c r="AI20" i="8"/>
  <c r="AG20" i="8"/>
  <c r="AI18" i="8"/>
  <c r="AG18" i="8"/>
  <c r="AI17" i="8"/>
  <c r="AG17" i="8"/>
  <c r="AI16" i="8"/>
  <c r="AG16" i="8"/>
  <c r="AI15" i="8"/>
  <c r="AG15" i="8"/>
  <c r="AI14" i="8"/>
  <c r="AG14" i="8"/>
  <c r="AI13" i="8"/>
  <c r="AG13" i="8"/>
  <c r="AI12" i="8"/>
  <c r="AG12" i="8"/>
  <c r="AI10" i="8"/>
  <c r="AG10" i="8"/>
  <c r="AI8" i="8"/>
  <c r="AG8" i="8"/>
  <c r="AK37" i="8"/>
  <c r="AK33" i="8"/>
  <c r="AK31" i="8"/>
  <c r="AK25" i="8"/>
  <c r="AK21" i="8"/>
  <c r="AK17" i="8"/>
  <c r="AK15" i="8"/>
  <c r="AK13" i="8"/>
  <c r="AK5" i="8"/>
  <c r="AJ38" i="8"/>
  <c r="AH38" i="8"/>
  <c r="AJ37" i="8"/>
  <c r="AH37" i="8"/>
  <c r="AJ36" i="8"/>
  <c r="AH36" i="8"/>
  <c r="AJ34" i="8"/>
  <c r="AH34" i="8"/>
  <c r="AJ33" i="8"/>
  <c r="AH33" i="8"/>
  <c r="AJ31" i="8"/>
  <c r="AH31" i="8"/>
  <c r="AJ30" i="8"/>
  <c r="AH30" i="8"/>
  <c r="AJ28" i="8"/>
  <c r="AH28" i="8"/>
  <c r="AJ25" i="8"/>
  <c r="AH25" i="8"/>
  <c r="AJ24" i="8"/>
  <c r="AH24" i="8"/>
  <c r="AJ22" i="8"/>
  <c r="AH22" i="8"/>
  <c r="AJ21" i="8"/>
  <c r="AH21" i="8"/>
  <c r="AJ20" i="8"/>
  <c r="AH20" i="8"/>
  <c r="AJ18" i="8"/>
  <c r="AH18" i="8"/>
  <c r="AJ17" i="8"/>
  <c r="AH17" i="8"/>
  <c r="AJ16" i="8"/>
  <c r="AH16" i="8"/>
  <c r="AJ15" i="8"/>
  <c r="AH15" i="8"/>
  <c r="AJ14" i="8"/>
  <c r="AH14" i="8"/>
  <c r="AJ13" i="8"/>
  <c r="AH13" i="8"/>
  <c r="AJ12" i="8"/>
  <c r="AH12" i="8"/>
  <c r="AJ10" i="8"/>
  <c r="AH10" i="8"/>
  <c r="AJ8" i="8"/>
  <c r="AH8" i="8"/>
  <c r="AI6" i="8"/>
  <c r="AG6" i="8"/>
  <c r="AI5" i="8"/>
  <c r="AG5" i="8"/>
  <c r="AI4" i="8"/>
  <c r="AG4" i="8"/>
  <c r="AJ6" i="8"/>
  <c r="AH6" i="8"/>
  <c r="AJ5" i="8"/>
  <c r="AH5" i="8"/>
  <c r="AJ4" i="8"/>
  <c r="AH4" i="8"/>
  <c r="M44" i="8"/>
  <c r="E44" i="8"/>
  <c r="U44" i="8"/>
  <c r="I44" i="8"/>
  <c r="Q44" i="8"/>
  <c r="AB43" i="8"/>
  <c r="Z43" i="8"/>
  <c r="X43" i="8"/>
  <c r="V43" i="8"/>
  <c r="T43" i="8"/>
  <c r="R43" i="8"/>
  <c r="P43" i="8"/>
  <c r="N43" i="8"/>
  <c r="L43" i="8"/>
  <c r="J43" i="8"/>
  <c r="H43" i="8"/>
  <c r="F43" i="8"/>
  <c r="D43" i="8"/>
  <c r="E43" i="8"/>
  <c r="I43" i="8"/>
  <c r="M43" i="8"/>
  <c r="Q43" i="8"/>
  <c r="U43" i="8"/>
  <c r="Y43" i="8"/>
  <c r="AE37" i="8"/>
  <c r="AE34" i="8"/>
  <c r="AE31" i="8"/>
  <c r="AE28" i="8"/>
  <c r="AE24" i="8"/>
  <c r="AE21" i="8"/>
  <c r="AE18" i="8"/>
  <c r="AE16" i="8"/>
  <c r="AE14" i="8"/>
  <c r="AE10" i="8"/>
  <c r="AE6" i="8"/>
  <c r="AE4" i="8"/>
  <c r="AE38" i="8"/>
  <c r="AE8" i="8"/>
  <c r="AE15" i="8"/>
  <c r="AE20" i="8"/>
  <c r="AE25" i="8"/>
  <c r="AE33" i="8"/>
  <c r="AB44" i="8"/>
  <c r="Z44" i="8"/>
  <c r="X44" i="8"/>
  <c r="V44" i="8"/>
  <c r="T44" i="8"/>
  <c r="R44" i="8"/>
  <c r="P44" i="8"/>
  <c r="N44" i="8"/>
  <c r="L44" i="8"/>
  <c r="J44" i="8"/>
  <c r="H44" i="8"/>
  <c r="F44" i="8"/>
  <c r="D44" i="8"/>
  <c r="G43" i="8"/>
  <c r="K43" i="8"/>
  <c r="O43" i="8"/>
  <c r="S43" i="8"/>
  <c r="W43" i="8"/>
  <c r="AA43" i="8"/>
  <c r="G44" i="8"/>
  <c r="K44" i="8"/>
  <c r="O44" i="8"/>
  <c r="S44" i="8"/>
  <c r="W44" i="8"/>
  <c r="AA44" i="8"/>
  <c r="AE5" i="8"/>
  <c r="AE12" i="8"/>
  <c r="AE17" i="8"/>
  <c r="AE22" i="8"/>
  <c r="AE30" i="8"/>
  <c r="AE36" i="8"/>
  <c r="P42" i="18"/>
  <c r="N42" i="18"/>
  <c r="C42" i="10"/>
  <c r="L42" i="10"/>
  <c r="C42" i="9"/>
  <c r="C42" i="15"/>
  <c r="P44" i="13"/>
  <c r="R44" i="13"/>
  <c r="T44" i="13"/>
  <c r="V44" i="13"/>
  <c r="V42" i="13" s="1"/>
  <c r="Z44" i="13"/>
  <c r="D44" i="13"/>
  <c r="D42" i="13" s="1"/>
  <c r="F44" i="13"/>
  <c r="F42" i="13" s="1"/>
  <c r="H44" i="13"/>
  <c r="H42" i="13" s="1"/>
  <c r="J44" i="13"/>
  <c r="J42" i="13" s="1"/>
  <c r="L44" i="13"/>
  <c r="L42" i="13" s="1"/>
  <c r="N44" i="13"/>
  <c r="N42" i="13" s="1"/>
  <c r="O44" i="13"/>
  <c r="Q44" i="13"/>
  <c r="Q42" i="13" s="1"/>
  <c r="S44" i="13"/>
  <c r="S42" i="13" s="1"/>
  <c r="U44" i="13"/>
  <c r="U42" i="13" s="1"/>
  <c r="X44" i="13"/>
  <c r="M42" i="13"/>
  <c r="E44" i="13"/>
  <c r="G44" i="13"/>
  <c r="G42" i="13" s="1"/>
  <c r="I44" i="13"/>
  <c r="I42" i="13" s="1"/>
  <c r="K44" i="13"/>
  <c r="K42" i="13" s="1"/>
  <c r="I42" i="4"/>
  <c r="E44" i="4"/>
  <c r="E42" i="4" s="1"/>
  <c r="G44" i="4"/>
  <c r="G42" i="4" s="1"/>
  <c r="F44" i="23"/>
  <c r="F42" i="23" s="1"/>
  <c r="H44" i="23"/>
  <c r="H42" i="23" s="1"/>
  <c r="L44" i="23"/>
  <c r="L42" i="23" s="1"/>
  <c r="N44" i="23"/>
  <c r="N42" i="23" s="1"/>
  <c r="P44" i="23"/>
  <c r="P42" i="23" s="1"/>
  <c r="R44" i="23"/>
  <c r="R42" i="23" s="1"/>
  <c r="T44" i="23"/>
  <c r="T42" i="23" s="1"/>
  <c r="F44" i="7"/>
  <c r="F42" i="7" s="1"/>
  <c r="H44" i="7"/>
  <c r="H42" i="7" s="1"/>
  <c r="J44" i="7"/>
  <c r="J42" i="7" s="1"/>
  <c r="L44" i="7"/>
  <c r="L42" i="7" s="1"/>
  <c r="N44" i="7"/>
  <c r="N42" i="7" s="1"/>
  <c r="P44" i="7"/>
  <c r="P42" i="7" s="1"/>
  <c r="R44" i="7"/>
  <c r="R42" i="7" s="1"/>
  <c r="T44" i="7"/>
  <c r="T42" i="7" s="1"/>
  <c r="W44" i="7"/>
  <c r="W42" i="7" s="1"/>
  <c r="D42" i="23"/>
  <c r="Y42" i="7"/>
  <c r="D42" i="7"/>
  <c r="C42" i="12"/>
  <c r="B12" i="15"/>
  <c r="J42" i="15" l="1"/>
  <c r="G42" i="9"/>
  <c r="C42" i="2"/>
  <c r="P42" i="9"/>
  <c r="J42" i="9"/>
  <c r="O42" i="9"/>
  <c r="H42" i="9"/>
  <c r="F42" i="9"/>
  <c r="I42" i="9"/>
  <c r="X42" i="13"/>
  <c r="O42" i="13"/>
  <c r="R42" i="13"/>
  <c r="E42" i="13"/>
  <c r="Z42" i="13"/>
  <c r="T42" i="13"/>
  <c r="P42" i="13"/>
  <c r="D42" i="19"/>
  <c r="AN43" i="8"/>
  <c r="AN42" i="8"/>
  <c r="AP43" i="8"/>
  <c r="AP42" i="8"/>
  <c r="AO42" i="8"/>
  <c r="AO43" i="8"/>
  <c r="AM42" i="8"/>
  <c r="AM43" i="8"/>
  <c r="AQ42" i="8"/>
  <c r="AQ43" i="8"/>
  <c r="H42" i="8"/>
  <c r="L42" i="8"/>
  <c r="P42" i="8"/>
  <c r="AB42" i="8"/>
  <c r="AH42" i="8"/>
  <c r="AH43" i="8"/>
  <c r="AG42" i="8"/>
  <c r="AG43" i="8"/>
  <c r="AJ42" i="8"/>
  <c r="AJ43" i="8"/>
  <c r="AI42" i="8"/>
  <c r="AI43" i="8"/>
  <c r="AK42" i="8"/>
  <c r="AK43" i="8"/>
  <c r="T42" i="8"/>
  <c r="E42" i="8"/>
  <c r="J42" i="8"/>
  <c r="Y42" i="8"/>
  <c r="Q42" i="8"/>
  <c r="S42" i="8"/>
  <c r="X42" i="8"/>
  <c r="I42" i="8"/>
  <c r="F42" i="8"/>
  <c r="N42" i="8"/>
  <c r="R42" i="8"/>
  <c r="V42" i="8"/>
  <c r="Z42" i="8"/>
  <c r="U42" i="8"/>
  <c r="M42" i="8"/>
  <c r="AA42" i="8"/>
  <c r="K42" i="8"/>
  <c r="W42" i="8"/>
  <c r="O42" i="8"/>
  <c r="G42" i="8"/>
  <c r="B40" i="23"/>
  <c r="A40" i="23"/>
  <c r="B39" i="23"/>
  <c r="A39" i="23"/>
  <c r="B38" i="23"/>
  <c r="A38" i="23"/>
  <c r="B37" i="23"/>
  <c r="A37" i="23"/>
  <c r="B36" i="23"/>
  <c r="A36" i="23"/>
  <c r="B35" i="23"/>
  <c r="A35" i="23"/>
  <c r="B34" i="23"/>
  <c r="A34" i="23"/>
  <c r="B33" i="23"/>
  <c r="A33" i="23"/>
  <c r="B32" i="23"/>
  <c r="A32" i="23"/>
  <c r="B31" i="23"/>
  <c r="A31" i="23"/>
  <c r="B30" i="23"/>
  <c r="A30" i="23"/>
  <c r="B29" i="23"/>
  <c r="A29" i="23"/>
  <c r="B28" i="23"/>
  <c r="A28" i="23"/>
  <c r="B27" i="23"/>
  <c r="A27" i="23"/>
  <c r="B26" i="23"/>
  <c r="A26" i="23"/>
  <c r="B25" i="23"/>
  <c r="A25" i="23"/>
  <c r="B24" i="23"/>
  <c r="A24" i="23"/>
  <c r="B23" i="23"/>
  <c r="A23" i="23"/>
  <c r="B22" i="23"/>
  <c r="A22" i="23"/>
  <c r="B21" i="23"/>
  <c r="A21" i="23"/>
  <c r="B20" i="23"/>
  <c r="A20" i="23"/>
  <c r="B19" i="23"/>
  <c r="A19" i="23"/>
  <c r="B18" i="23"/>
  <c r="A18" i="23"/>
  <c r="B17" i="23"/>
  <c r="A17" i="23"/>
  <c r="B16" i="23"/>
  <c r="A16" i="23"/>
  <c r="B15" i="23"/>
  <c r="A15" i="23"/>
  <c r="B14" i="23"/>
  <c r="A14" i="23"/>
  <c r="B13" i="23"/>
  <c r="A13" i="23"/>
  <c r="B12" i="23"/>
  <c r="A12" i="23"/>
  <c r="B11" i="23"/>
  <c r="A11" i="23"/>
  <c r="B10" i="23"/>
  <c r="A10" i="23"/>
  <c r="B9" i="23"/>
  <c r="A9" i="23"/>
  <c r="B8" i="23"/>
  <c r="A8" i="23"/>
  <c r="B7" i="23"/>
  <c r="A7" i="23"/>
  <c r="B6" i="23"/>
  <c r="A6" i="23"/>
  <c r="B5" i="23"/>
  <c r="A5" i="23"/>
  <c r="B4" i="23"/>
  <c r="A4" i="23"/>
  <c r="B40" i="22" l="1"/>
  <c r="A40" i="22"/>
  <c r="B39" i="22"/>
  <c r="A39" i="22"/>
  <c r="B38" i="22"/>
  <c r="A38" i="22"/>
  <c r="B37" i="22"/>
  <c r="A37" i="22"/>
  <c r="B36" i="22"/>
  <c r="A36" i="22"/>
  <c r="B35" i="22"/>
  <c r="A35" i="22"/>
  <c r="B34" i="22"/>
  <c r="A34" i="22"/>
  <c r="B33" i="22"/>
  <c r="A33" i="22"/>
  <c r="B32" i="22"/>
  <c r="A32" i="22"/>
  <c r="B31" i="22"/>
  <c r="A31" i="22"/>
  <c r="B30" i="22"/>
  <c r="A30" i="22"/>
  <c r="B29" i="22"/>
  <c r="A29" i="22"/>
  <c r="B28" i="22"/>
  <c r="A28" i="22"/>
  <c r="B27" i="22"/>
  <c r="A27" i="22"/>
  <c r="B26" i="22"/>
  <c r="A26" i="22"/>
  <c r="B25" i="22"/>
  <c r="A25" i="22"/>
  <c r="B24" i="22"/>
  <c r="A24" i="22"/>
  <c r="B23" i="22"/>
  <c r="A23" i="22"/>
  <c r="B22" i="22"/>
  <c r="A22" i="22"/>
  <c r="B21" i="22"/>
  <c r="A21" i="22"/>
  <c r="B20" i="22"/>
  <c r="A20" i="22"/>
  <c r="B19" i="22"/>
  <c r="A19" i="22"/>
  <c r="B18" i="22"/>
  <c r="A18" i="22"/>
  <c r="B17" i="22"/>
  <c r="A17" i="22"/>
  <c r="B16" i="22"/>
  <c r="A16" i="22"/>
  <c r="B15" i="22"/>
  <c r="A15" i="22"/>
  <c r="B14" i="22"/>
  <c r="A14" i="22"/>
  <c r="B13" i="22"/>
  <c r="A13" i="22"/>
  <c r="B12" i="22"/>
  <c r="A12" i="22"/>
  <c r="B11" i="22"/>
  <c r="A11" i="22"/>
  <c r="B10" i="22"/>
  <c r="A10" i="22"/>
  <c r="B9" i="22"/>
  <c r="A9" i="22"/>
  <c r="B8" i="22"/>
  <c r="A8" i="22"/>
  <c r="B7" i="22"/>
  <c r="A7" i="22"/>
  <c r="B6" i="22"/>
  <c r="A6" i="22"/>
  <c r="B5" i="22"/>
  <c r="A5" i="22"/>
  <c r="B4" i="22"/>
  <c r="A4" i="22"/>
  <c r="A40" i="20" l="1"/>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6" i="11"/>
  <c r="A5" i="11"/>
  <c r="A4" i="11"/>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 r="A10" i="18"/>
  <c r="A9" i="18"/>
  <c r="A8" i="18"/>
  <c r="A7" i="18"/>
  <c r="A6" i="18"/>
  <c r="A5" i="18"/>
  <c r="A4" i="18"/>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A10" i="17"/>
  <c r="A9" i="17"/>
  <c r="A8" i="17"/>
  <c r="A7" i="17"/>
  <c r="A6" i="17"/>
  <c r="A5" i="17"/>
  <c r="A4" i="1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4" i="7"/>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9" i="20"/>
  <c r="B8" i="20"/>
  <c r="B7" i="20"/>
  <c r="B6" i="20"/>
  <c r="B5" i="20"/>
  <c r="B4" i="20"/>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2" i="18"/>
  <c r="B11" i="18"/>
  <c r="B10" i="18"/>
  <c r="B9" i="18"/>
  <c r="B8" i="18"/>
  <c r="B7" i="18"/>
  <c r="B6" i="18"/>
  <c r="B5" i="18"/>
  <c r="B4" i="18"/>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4" i="17"/>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1" i="15"/>
  <c r="B10" i="15"/>
  <c r="B9" i="15"/>
  <c r="B8" i="15"/>
  <c r="B7" i="15"/>
  <c r="B6" i="15"/>
  <c r="B5" i="15"/>
  <c r="B4" i="15"/>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B5" i="14"/>
  <c r="B4" i="14"/>
  <c r="B40" i="13"/>
  <c r="B39" i="13"/>
  <c r="B38" i="13"/>
  <c r="AB38" i="13" s="1"/>
  <c r="B37" i="13"/>
  <c r="AB37" i="13" s="1"/>
  <c r="B36" i="13"/>
  <c r="AB36" i="13" s="1"/>
  <c r="B35" i="13"/>
  <c r="B34" i="13"/>
  <c r="AB34" i="13" s="1"/>
  <c r="B33" i="13"/>
  <c r="AB33" i="13" s="1"/>
  <c r="B32" i="13"/>
  <c r="B31" i="13"/>
  <c r="AB31" i="13" s="1"/>
  <c r="B30" i="13"/>
  <c r="AB30" i="13" s="1"/>
  <c r="B29" i="13"/>
  <c r="AB29" i="13" s="1"/>
  <c r="B28" i="13"/>
  <c r="AB28" i="13" s="1"/>
  <c r="B27" i="13"/>
  <c r="B26" i="13"/>
  <c r="B25" i="13"/>
  <c r="AB25" i="13" s="1"/>
  <c r="B24" i="13"/>
  <c r="AB24" i="13" s="1"/>
  <c r="B23" i="13"/>
  <c r="B22" i="13"/>
  <c r="AB22" i="13" s="1"/>
  <c r="B21" i="13"/>
  <c r="AB21" i="13" s="1"/>
  <c r="B20" i="13"/>
  <c r="AB20" i="13" s="1"/>
  <c r="B19" i="13"/>
  <c r="B18" i="13"/>
  <c r="AB18" i="13" s="1"/>
  <c r="B17" i="13"/>
  <c r="AB17" i="13" s="1"/>
  <c r="B16" i="13"/>
  <c r="AB16" i="13" s="1"/>
  <c r="B15" i="13"/>
  <c r="AB15" i="13" s="1"/>
  <c r="B14" i="13"/>
  <c r="AB14" i="13" s="1"/>
  <c r="B13" i="13"/>
  <c r="AB13" i="13" s="1"/>
  <c r="B12" i="13"/>
  <c r="AB12" i="13" s="1"/>
  <c r="B11" i="13"/>
  <c r="B10" i="13"/>
  <c r="AB10" i="13" s="1"/>
  <c r="B9" i="13"/>
  <c r="B8" i="13"/>
  <c r="AB8" i="13" s="1"/>
  <c r="B7" i="13"/>
  <c r="B6" i="13"/>
  <c r="AB6" i="13" s="1"/>
  <c r="B5" i="13"/>
  <c r="AB5" i="13" s="1"/>
  <c r="B4" i="13"/>
  <c r="AB4" i="13" s="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5" i="8"/>
  <c r="B4" i="8"/>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4"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D42" i="8"/>
</calcChain>
</file>

<file path=xl/comments1.xml><?xml version="1.0" encoding="utf-8"?>
<comments xmlns="http://schemas.openxmlformats.org/spreadsheetml/2006/main">
  <authors>
    <author>Leitner Markus</author>
  </authors>
  <commentList>
    <comment ref="I13" authorId="0" shapeId="0">
      <text>
        <r>
          <rPr>
            <b/>
            <sz val="9"/>
            <color indexed="81"/>
            <rFont val="Tahoma"/>
            <family val="2"/>
          </rPr>
          <t>Leitner Markus:</t>
        </r>
        <r>
          <rPr>
            <sz val="9"/>
            <color indexed="81"/>
            <rFont val="Tahoma"/>
            <family val="2"/>
          </rPr>
          <t xml:space="preserve">
There is a descrepancy - the Mid 21st was not "checked", but is mentioned in the free text - thus I would suggest to put check there!</t>
        </r>
      </text>
    </comment>
  </commentList>
</comments>
</file>

<file path=xl/sharedStrings.xml><?xml version="1.0" encoding="utf-8"?>
<sst xmlns="http://schemas.openxmlformats.org/spreadsheetml/2006/main" count="5102" uniqueCount="1144">
  <si>
    <t xml:space="preserve">1. Country </t>
  </si>
  <si>
    <t xml:space="preserve">2. Lead organisation for adaptation </t>
  </si>
  <si>
    <t>3. Survey response</t>
  </si>
  <si>
    <t xml:space="preserve">4. Consultation for survey </t>
  </si>
  <si>
    <t>11. Assessment code</t>
  </si>
  <si>
    <t>12. Title</t>
  </si>
  <si>
    <t>13. Reference</t>
  </si>
  <si>
    <t>14. Publishing date</t>
  </si>
  <si>
    <t>15. Geographic coverage</t>
  </si>
  <si>
    <t>F. Assessment scope</t>
  </si>
  <si>
    <t>G. Assessment Approach</t>
  </si>
  <si>
    <t>28. Innovative aspects</t>
  </si>
  <si>
    <t>32. Common metric</t>
  </si>
  <si>
    <t>37. Adaptation measures</t>
  </si>
  <si>
    <t>38. Uncertainties</t>
  </si>
  <si>
    <t>42. Challenges</t>
  </si>
  <si>
    <t>43. Lessons learned</t>
  </si>
  <si>
    <t>45. Feedback survey</t>
  </si>
  <si>
    <t>A. Institutional context</t>
  </si>
  <si>
    <t>B. National adaptation policy</t>
  </si>
  <si>
    <t>C. CCIV information supporting adaptation policy development</t>
  </si>
  <si>
    <t>H. Scenarios and drivers</t>
  </si>
  <si>
    <t>I. Results</t>
  </si>
  <si>
    <t xml:space="preserve">5.1. NAS available </t>
  </si>
  <si>
    <t>5.2. Date published</t>
  </si>
  <si>
    <t>5.3. NAS Title</t>
  </si>
  <si>
    <t>5.4. Additional information</t>
  </si>
  <si>
    <t>6.2. Date published</t>
  </si>
  <si>
    <t>6.3. NAP Title</t>
  </si>
  <si>
    <t>6.4. Additional information</t>
  </si>
  <si>
    <t>8.6. International CCIV assessments</t>
  </si>
  <si>
    <t xml:space="preserve">8.7. Stakeholder and expert opinions </t>
  </si>
  <si>
    <t xml:space="preserve">8.8. Other sources of CCIV information </t>
  </si>
  <si>
    <t>8.9. Other sources of CCIV information (free text)</t>
  </si>
  <si>
    <t>8.10. Multi-sectoral CCIV assessment(s) for Part II</t>
  </si>
  <si>
    <t>a. Agriculture</t>
  </si>
  <si>
    <t>b. Biodiversity</t>
  </si>
  <si>
    <t>c. Built environment</t>
  </si>
  <si>
    <t>d. Civil and disaster protection</t>
  </si>
  <si>
    <t>e. Coastal areas</t>
  </si>
  <si>
    <t xml:space="preserve">f. Cultural heritage </t>
  </si>
  <si>
    <t>h. Energy</t>
  </si>
  <si>
    <t>i. Financial and insurance</t>
  </si>
  <si>
    <t>j. Forestry</t>
  </si>
  <si>
    <t>k. Human health</t>
  </si>
  <si>
    <t>l. Industry</t>
  </si>
  <si>
    <t>m. Marine and fisheries</t>
  </si>
  <si>
    <t>n. Regional and urban development</t>
  </si>
  <si>
    <t>o. Tourism</t>
  </si>
  <si>
    <t>p. Transport</t>
  </si>
  <si>
    <t>q. Water</t>
  </si>
  <si>
    <t>r. Cross-border impacts</t>
  </si>
  <si>
    <t xml:space="preserve">s. Other sectors </t>
  </si>
  <si>
    <t>9.2. Other sectors (free-text)</t>
  </si>
  <si>
    <t>9.4. Further details</t>
  </si>
  <si>
    <t>t. Cross-sectoral policy domains</t>
  </si>
  <si>
    <t>u. Cannot answer question</t>
  </si>
  <si>
    <t>a. New multi-sectoral national CCIV assessment</t>
  </si>
  <si>
    <t>b. Updated multi-sectoral national CCIV assessment</t>
  </si>
  <si>
    <t>c. Multi-sectoral sub-national CCIV assessments</t>
  </si>
  <si>
    <t>d. National CCIV assessments for specific sectors</t>
  </si>
  <si>
    <t>e. Other information sources</t>
  </si>
  <si>
    <t>f. Current information sufficient</t>
  </si>
  <si>
    <t>g. Not decided</t>
  </si>
  <si>
    <t>10.1. Plans to obtain more info in future?</t>
  </si>
  <si>
    <t>10.2. Additional information</t>
  </si>
  <si>
    <t xml:space="preserve">D. General information about the CCIV assessment </t>
  </si>
  <si>
    <t>E. Assessment purpose and context</t>
  </si>
  <si>
    <t>b. Regular reporting</t>
  </si>
  <si>
    <t>c. Support NAS</t>
  </si>
  <si>
    <t>d. Support NAP</t>
  </si>
  <si>
    <t>f. Other reasons</t>
  </si>
  <si>
    <t>19.1. Main reasons</t>
  </si>
  <si>
    <t>20.1. Target group</t>
  </si>
  <si>
    <t>b. Government authority national</t>
  </si>
  <si>
    <t>c. Government authority sub-national</t>
  </si>
  <si>
    <t>d. International organisation</t>
  </si>
  <si>
    <t>e. Academic researchers</t>
  </si>
  <si>
    <t>f. NGOs</t>
  </si>
  <si>
    <t>g. Media</t>
  </si>
  <si>
    <t>h. General public</t>
  </si>
  <si>
    <t>i. Other users</t>
  </si>
  <si>
    <t>20.2. Other users (free text)</t>
  </si>
  <si>
    <t>21. Duration of project</t>
  </si>
  <si>
    <t>22.1. Contracted costs - amount</t>
  </si>
  <si>
    <t>22.2. Staff time - amount</t>
  </si>
  <si>
    <t>22.3. Research activities - amount</t>
  </si>
  <si>
    <t>22.5. Other resources - amount</t>
  </si>
  <si>
    <t>22.4. In-kind contributions - amount</t>
  </si>
  <si>
    <t>22.6. Contracted costs - source</t>
  </si>
  <si>
    <t>22.7. Staff time - source</t>
  </si>
  <si>
    <t>22.8. Research activities - source</t>
  </si>
  <si>
    <t>22.9. In-kind contributions - source</t>
  </si>
  <si>
    <t>22.11. Other resources (free text)</t>
  </si>
  <si>
    <t>22.10. Other resources - source</t>
  </si>
  <si>
    <t>23.2. Cross-border impacts (free-text)</t>
  </si>
  <si>
    <t>23.3. Other sectors (free-text)</t>
  </si>
  <si>
    <t>23.4. Cross-sectoral policy domains (free-text)</t>
  </si>
  <si>
    <t xml:space="preserve">a. Present </t>
  </si>
  <si>
    <t>b. Early 21st</t>
  </si>
  <si>
    <t>c. Mid 21st</t>
  </si>
  <si>
    <t>d. Late 21st</t>
  </si>
  <si>
    <t>e. Beyond 21 st</t>
  </si>
  <si>
    <t>24.2. Further details</t>
  </si>
  <si>
    <t>25.1. Use of guidelines</t>
  </si>
  <si>
    <t>25.2. Other guidelines (free-text)</t>
  </si>
  <si>
    <t>25.3. Further details (free-text)</t>
  </si>
  <si>
    <t>25.4. Specific approach (free-text)</t>
  </si>
  <si>
    <t>26.1. Main assessment methods</t>
  </si>
  <si>
    <t>c. Composite indicators</t>
  </si>
  <si>
    <t>e. Stakeholder workshop</t>
  </si>
  <si>
    <t>f. Other methods</t>
  </si>
  <si>
    <t>26.2. Other methods (free-text)</t>
  </si>
  <si>
    <t>26.3. Further details (free-text)</t>
  </si>
  <si>
    <t>Yes</t>
  </si>
  <si>
    <t>No</t>
  </si>
  <si>
    <t>Very important</t>
  </si>
  <si>
    <t>Somewhat important</t>
  </si>
  <si>
    <t>Not important or not available</t>
  </si>
  <si>
    <t xml:space="preserve">Don`t know </t>
  </si>
  <si>
    <t>Checked</t>
  </si>
  <si>
    <t>Check box</t>
  </si>
  <si>
    <t>Yes_No</t>
  </si>
  <si>
    <t>Separate (from the NAS)</t>
  </si>
  <si>
    <t>Integrated (with the NAS)</t>
  </si>
  <si>
    <t>8. Importance of assessment sources</t>
  </si>
  <si>
    <t>25. Assessment guidelines</t>
  </si>
  <si>
    <t>6. NAP</t>
  </si>
  <si>
    <t>a. IPCC</t>
  </si>
  <si>
    <t>b. PROVIA</t>
  </si>
  <si>
    <t>c. UKCIP</t>
  </si>
  <si>
    <t>d. GIZ</t>
  </si>
  <si>
    <t>f. PROVIA / MEDIATION</t>
  </si>
  <si>
    <t>g. Others</t>
  </si>
  <si>
    <t>h. Specific approach</t>
  </si>
  <si>
    <t>29. Source of climate projections</t>
  </si>
  <si>
    <t>a. No quantitative projections</t>
  </si>
  <si>
    <t>b. Existing projections - global</t>
  </si>
  <si>
    <t>c. Existing projections - Europe</t>
  </si>
  <si>
    <t>d. National projections - downscaled</t>
  </si>
  <si>
    <t>e. National projections - RCMs</t>
  </si>
  <si>
    <t>f. Synthetic climate scenarios</t>
  </si>
  <si>
    <t>g. Different sources</t>
  </si>
  <si>
    <t>a. Common categories</t>
  </si>
  <si>
    <t>c. Different metrics</t>
  </si>
  <si>
    <t>b. Measures identified</t>
  </si>
  <si>
    <t>c. Measures evaluated</t>
  </si>
  <si>
    <t>d. Varies across assessment</t>
  </si>
  <si>
    <t>a. Not explicitly</t>
  </si>
  <si>
    <t>b. Not systematically</t>
  </si>
  <si>
    <t>c. Discrete categories</t>
  </si>
  <si>
    <t>d. Uncertainty range</t>
  </si>
  <si>
    <t>e. Probabilistic</t>
  </si>
  <si>
    <t xml:space="preserve">f. Other systematic </t>
  </si>
  <si>
    <t>g. Varies across assessment</t>
  </si>
  <si>
    <t>27.1. External stakeholders</t>
  </si>
  <si>
    <t>27.2. Further infos</t>
  </si>
  <si>
    <t>a. Government - national / Review of drafts</t>
  </si>
  <si>
    <t>b. Government - sub-national / Review of drafts</t>
  </si>
  <si>
    <t>c. International organisations / Review of drafts</t>
  </si>
  <si>
    <t>d. External scientists / Review of drafts</t>
  </si>
  <si>
    <t>e. Non-governmental / Review of drafts</t>
  </si>
  <si>
    <t>a. Government - national / Online survey</t>
  </si>
  <si>
    <t>b. Government - sub-national / Online survey</t>
  </si>
  <si>
    <t>c. International organisations / Online survey</t>
  </si>
  <si>
    <t>e. Non-governmental / Online survey</t>
  </si>
  <si>
    <t>d. External scientists / Online survey</t>
  </si>
  <si>
    <t>a. Government - national / Interviews</t>
  </si>
  <si>
    <t>b. Government - sub-national / Interviews</t>
  </si>
  <si>
    <t>d. External scientists / Interviews</t>
  </si>
  <si>
    <t>e. Non-governmental / Interviews</t>
  </si>
  <si>
    <t>b. Government - sub-national / Committee</t>
  </si>
  <si>
    <t>a. Government - national / Committee</t>
  </si>
  <si>
    <t>c. International organisations / Committee</t>
  </si>
  <si>
    <t>d. External scientists / Committee</t>
  </si>
  <si>
    <t>e. Non-governmental / Committee</t>
  </si>
  <si>
    <t>b. Government - sub-national / Workshops</t>
  </si>
  <si>
    <t>a. Government - national / Workshops</t>
  </si>
  <si>
    <t>c. International organisations / Workshops</t>
  </si>
  <si>
    <t>d. External scientists / Workshops</t>
  </si>
  <si>
    <t>e. Non-governmental / Workshops</t>
  </si>
  <si>
    <t>c. International organisations / Interviews</t>
  </si>
  <si>
    <t>29.1. Main source of climate projections</t>
  </si>
  <si>
    <t>29.2. Further details</t>
  </si>
  <si>
    <t>d. Expert workshop/ interviews</t>
  </si>
  <si>
    <t>30.1. Scenarios for non-climatic change</t>
  </si>
  <si>
    <t>a. No consideration</t>
  </si>
  <si>
    <t>a. No scenarios</t>
  </si>
  <si>
    <t>c. Quantitative - demographic</t>
  </si>
  <si>
    <t>d. Quantitative - socio-economic</t>
  </si>
  <si>
    <t>e. Quantitative - other</t>
  </si>
  <si>
    <t>30.2. Further details</t>
  </si>
  <si>
    <t>31.2. Further details</t>
  </si>
  <si>
    <t>31.1. Consideration of adaptive capacity</t>
  </si>
  <si>
    <t>b. Current - qualitative</t>
  </si>
  <si>
    <t>c. Current - quantitative</t>
  </si>
  <si>
    <t>d. Future - qualitative</t>
  </si>
  <si>
    <t>e. Future - quantitative</t>
  </si>
  <si>
    <t>f. Differs across assessment</t>
  </si>
  <si>
    <t>b. Monetized metric</t>
  </si>
  <si>
    <t>32.2.Further details</t>
  </si>
  <si>
    <t>32.1. Common metric for results</t>
  </si>
  <si>
    <t>33.1. Illustration of results</t>
  </si>
  <si>
    <t>a. Summary table  or matrix</t>
  </si>
  <si>
    <t>b. Quantitative maps</t>
  </si>
  <si>
    <t>c. Qualitative maps</t>
  </si>
  <si>
    <t>d. No illustration</t>
  </si>
  <si>
    <t>33.2. Further details</t>
  </si>
  <si>
    <t>33.2. Summary table  or matrix (free-text)</t>
  </si>
  <si>
    <t>33.3. Quantitative maps (free-text)</t>
  </si>
  <si>
    <t>33.4. Qualitative maps (free-text)</t>
  </si>
  <si>
    <t>34.1. Level of regional aggregation</t>
  </si>
  <si>
    <t>a. Whole country</t>
  </si>
  <si>
    <t>b. Sub-national regions</t>
  </si>
  <si>
    <t>c. High-resolutation</t>
  </si>
  <si>
    <t>34.2. Further details</t>
  </si>
  <si>
    <t>35.1. Identification of thematic priorities</t>
  </si>
  <si>
    <t>a. Particularly affected sectors</t>
  </si>
  <si>
    <t>b. Priority impacts/risks</t>
  </si>
  <si>
    <t>c. Neither</t>
  </si>
  <si>
    <t>35.2. Additional information</t>
  </si>
  <si>
    <t>a. Aggregated across all sectors</t>
  </si>
  <si>
    <t>b. For individual sectors</t>
  </si>
  <si>
    <t>c. For individual impacts/risks</t>
  </si>
  <si>
    <t>d. None</t>
  </si>
  <si>
    <t>36.1. Identification of regional priorities</t>
  </si>
  <si>
    <t>36.2. Additional information</t>
  </si>
  <si>
    <t>37. Consideration of adaptation measures</t>
  </si>
  <si>
    <t>37.2. Further details</t>
  </si>
  <si>
    <t>38.2. Further details</t>
  </si>
  <si>
    <t>38.1. Communication of uncertainties</t>
  </si>
  <si>
    <t>39.1. Dissemination of results</t>
  </si>
  <si>
    <t>a. Printed publication</t>
  </si>
  <si>
    <t>c. Summary</t>
  </si>
  <si>
    <t>d. Web publication</t>
  </si>
  <si>
    <t>e. Outreach material</t>
  </si>
  <si>
    <t>f. Invited contributions</t>
  </si>
  <si>
    <t>g. Social media</t>
  </si>
  <si>
    <t>h. Press conferences</t>
  </si>
  <si>
    <t>i. Stakeholder events</t>
  </si>
  <si>
    <t>j. Scientific events</t>
  </si>
  <si>
    <t>k. Public events</t>
  </si>
  <si>
    <t>l. Webinars</t>
  </si>
  <si>
    <t>m. Other channels</t>
  </si>
  <si>
    <t>39.2. Other channels (free-text)</t>
  </si>
  <si>
    <t>39.3. Further details</t>
  </si>
  <si>
    <t>40. Use of results for policy development</t>
  </si>
  <si>
    <t>J. Dissemination_Use</t>
  </si>
  <si>
    <t>K. Experiences</t>
  </si>
  <si>
    <t>L. Feedback</t>
  </si>
  <si>
    <t>41. Positive experiences</t>
  </si>
  <si>
    <t>44. Different in future assessment</t>
  </si>
  <si>
    <t>Important instructions for filling in this Excel Workbook</t>
  </si>
  <si>
    <t xml:space="preserve">7. History of CCIV development </t>
  </si>
  <si>
    <t>9.1. Sectors where additional CCIV information is important</t>
  </si>
  <si>
    <t>e. DG CLIMA / Climate-ADAPT</t>
  </si>
  <si>
    <t xml:space="preserve">Each worksheet in this workbook corresponds either to a whole section of the survey or to some questions from one section.
</t>
  </si>
  <si>
    <t xml:space="preserve">When Part II of the survey has been filled in for more than one CCIV assessment from the same country, an extra line for each assessment needs to be added in Sheet "A_...". 
This is likely the case for Austria and Germany (two independent national assessments) and possibly for Belgium and/or United Kingdom (separate subnational assessments).
In the sheets related to Part I of the survey (Sections A to C), only one line has to be filled in per country, even if additional lines have been added related to additional CCIV assessments. 
This is essentially the same approach as in the Excel workbook "national_CCIV_overview_20170531".
</t>
  </si>
  <si>
    <t xml:space="preserve">The use of checkboxes and radio buttons in columns and matrices in the survey required different implementations in order to be able to copy all data into a single Excel workbook:
</t>
  </si>
  <si>
    <t xml:space="preserve">Radio buttons in the survey are represented here by cells with drop-down lists with pre-defined values.
A matrix of radio buttons (in Question 8) is represented by a series of drop-down lists.
</t>
  </si>
  <si>
    <t>7(2). History of CCIV development (continue here if needed)</t>
  </si>
  <si>
    <t>7(3). History of CCIV development (continue here if needed)</t>
  </si>
  <si>
    <t>Each free-text field in the survey, independent of its position, is represented by a seperate column in the Excel sheet. 
When a free-text field is grouped together with a radio button or a check-box in the survey, the corresponding column in the Excel sheet includes the designation "(free-text)" for enhanced clarity.</t>
  </si>
  <si>
    <t xml:space="preserve">Checkboxes in the survey are represented by a corresponding number of columns, which can only assume the values "Checked" and "Not checked". 
It is sufficient to select the "Checked" boxes; in other words, the "Not checked" boxes can be omitted.
A matrix of checkboxes (in Question 27) is represented by one column for each *element* of the matrix. 
Data columns corresponding to checkboxes are preceded by a column in light red, which shall *not* be filled in.
</t>
  </si>
  <si>
    <t xml:space="preserve">Please follow these steps carefully to copy text from a free-text field in the Word survey to an Excel cell: 
1. Select all text with the mouse. 
2. Right-click with the mouse and select "Copy". 
3. Select the cell in the Excel sheet *and double-click on it* (alternatively, you can use F2). The cursor must be visible in the cell!
4. Right-click with the mouse, and select "Keep source formatting" under "Paste options".
It is mandatory to use Step 3. Otherwise, Excel will paste a text containting line breaks into seperate lines, whereby the content of cells below the selected cell is overwritten without warning. 
</t>
  </si>
  <si>
    <t xml:space="preserve">Tip: If you (really) need to stop protection of the Word-based survey, please follow these steps:
1. Select the "Developer" tab (if it is not visible, follow these instructions to make it visible: https://msdn.microsoft.com/en-us/library/bb608625.aspx) 
2. Select "Restrict editing" 
3. In the bottom right corner, click on "Stop Protection" 
4. In the Password field, enter: eEa
</t>
  </si>
  <si>
    <t>Austria</t>
  </si>
  <si>
    <t>BE</t>
  </si>
  <si>
    <t>Belgium</t>
  </si>
  <si>
    <t>BG</t>
  </si>
  <si>
    <t>Bulgaria</t>
  </si>
  <si>
    <t>HR</t>
  </si>
  <si>
    <t>Croatia</t>
  </si>
  <si>
    <t>CY</t>
  </si>
  <si>
    <t>Cyprus</t>
  </si>
  <si>
    <t>CZ</t>
  </si>
  <si>
    <t>Czech Republic</t>
  </si>
  <si>
    <t>DK</t>
  </si>
  <si>
    <t>Denmark</t>
  </si>
  <si>
    <t>EE</t>
  </si>
  <si>
    <t>Estonia</t>
  </si>
  <si>
    <t>FI</t>
  </si>
  <si>
    <t>Finland</t>
  </si>
  <si>
    <t>FR</t>
  </si>
  <si>
    <t>France</t>
  </si>
  <si>
    <t>Germany</t>
  </si>
  <si>
    <t>GR</t>
  </si>
  <si>
    <t>Greece</t>
  </si>
  <si>
    <t>HU</t>
  </si>
  <si>
    <t>Hungary</t>
  </si>
  <si>
    <t>IS</t>
  </si>
  <si>
    <t>Iceland</t>
  </si>
  <si>
    <t>IE</t>
  </si>
  <si>
    <t>Ireland</t>
  </si>
  <si>
    <t>IT</t>
  </si>
  <si>
    <t>Italy</t>
  </si>
  <si>
    <t>LV</t>
  </si>
  <si>
    <t>Latvia</t>
  </si>
  <si>
    <t>LI</t>
  </si>
  <si>
    <t>Liechtenstein</t>
  </si>
  <si>
    <t>LT</t>
  </si>
  <si>
    <t>Lithuania</t>
  </si>
  <si>
    <t>LU</t>
  </si>
  <si>
    <t>Luxembourg</t>
  </si>
  <si>
    <t>MT</t>
  </si>
  <si>
    <t>Malta</t>
  </si>
  <si>
    <t>NL</t>
  </si>
  <si>
    <t>Netherlands</t>
  </si>
  <si>
    <t>NO</t>
  </si>
  <si>
    <t>Norway</t>
  </si>
  <si>
    <t>PL</t>
  </si>
  <si>
    <t>Poland</t>
  </si>
  <si>
    <t>PT</t>
  </si>
  <si>
    <t>Portugal</t>
  </si>
  <si>
    <t>RO</t>
  </si>
  <si>
    <t>Romania</t>
  </si>
  <si>
    <t>SK</t>
  </si>
  <si>
    <t>Slovakia</t>
  </si>
  <si>
    <t>SI</t>
  </si>
  <si>
    <t>Slovenia</t>
  </si>
  <si>
    <t>ES</t>
  </si>
  <si>
    <t>Spain</t>
  </si>
  <si>
    <t>SE</t>
  </si>
  <si>
    <t>Sweden</t>
  </si>
  <si>
    <t>CH</t>
  </si>
  <si>
    <t>Switzerland</t>
  </si>
  <si>
    <t>TR</t>
  </si>
  <si>
    <t>Turkey</t>
  </si>
  <si>
    <t>UK</t>
  </si>
  <si>
    <t>United Kingdom</t>
  </si>
  <si>
    <t>.</t>
  </si>
  <si>
    <t>AT-1</t>
  </si>
  <si>
    <t>Code</t>
  </si>
  <si>
    <t>AT-2</t>
  </si>
  <si>
    <t>DE-1</t>
  </si>
  <si>
    <t>DE-2</t>
  </si>
  <si>
    <t xml:space="preserve">The code and the names of countries (columns A and B) are pre-filled in the sheet "A_Institutional Context", and this information is copied to all other sheets.
Please do not change these columns in any of the worksheets.
Obviously, corresponding information should be added into exactly the same lines in each of the Excel sheets.
</t>
  </si>
  <si>
    <t>g. Digital communication infrastructure</t>
  </si>
  <si>
    <t>16. Authority initiating study</t>
  </si>
  <si>
    <t>17. Organisation carrying out study</t>
  </si>
  <si>
    <t>Ministry of Environment and Energy</t>
  </si>
  <si>
    <t>Federal Ministry of Agriculture, Forestry, Environment and Water Management</t>
  </si>
  <si>
    <t>Environment Agency Austria; Federal Ministry of Agriculture, Forestry, Environment and Water Management</t>
  </si>
  <si>
    <t xml:space="preserve"> </t>
  </si>
  <si>
    <t>Teil 2 – Aktionsplan; Handlungsempfehlungen für die Umsetzung</t>
  </si>
  <si>
    <t>Diverse research projects on the national and transnational level</t>
  </si>
  <si>
    <t>IPCC like assessment report for Austria – Austrian Assessment Report 2014 (AAR14)</t>
  </si>
  <si>
    <t>Currently an Assessment Report for Health is being developed and will be available in 2018. It is followed by a Special Report on Tourism.</t>
  </si>
  <si>
    <t>AT-1-2014</t>
  </si>
  <si>
    <t>Austrian Assessment Report 2014 (AAR14)</t>
  </si>
  <si>
    <t>Austria (with some exceptions depending on available literature)</t>
  </si>
  <si>
    <t>Scientific community via the Austrian Panel on Climate Change (APCC) and the Climate Change Center Austria (CCCA)</t>
  </si>
  <si>
    <t>Lead authors from the Technical University of Vienna, University of Life Sciences and University of Graz</t>
  </si>
  <si>
    <t>More than 240 scientists from more than 50 institutions depicted the state of knowledge on climate change in Austria and the impacts, mitigation and adaptation strategies, as well as the associated known political, economic and social issues</t>
  </si>
  <si>
    <t>First effort to compile all the relevant scientific information regarding climate change in Austria</t>
  </si>
  <si>
    <t>Three years</t>
  </si>
  <si>
    <t>Aprox..350.000 €</t>
  </si>
  <si>
    <t>around 6k€ for lead authors which covered partly the time for meetimgs, but excluded staff time from around 50 institutions</t>
  </si>
  <si>
    <t>Austrian Climate Research Programme</t>
  </si>
  <si>
    <t>In-kind contribution</t>
  </si>
  <si>
    <t>Ecosystems, Production and Buildings</t>
  </si>
  <si>
    <t>Transformation Paths</t>
  </si>
  <si>
    <t>First joint effort of the whole scientific community in the research field of Climate Change.The AAR14 was the first joint productof the Climate Change Centre Austria (CCCA). It reached a broad media coverage and is still being used in a simplified  way to raise awareness on the issue of climate change in Austria.</t>
  </si>
  <si>
    <t>Partly individual impacts are being covered depending on the underlying assessed literature and availabel maps and images (often gridded maps)</t>
  </si>
  <si>
    <t>Nine different sectors were assessed in more details, namely Agriculture, Forestry, Water, Ecosystems and Biodiversity, Energy, Transport, Health, Tourism Production and Buildings</t>
  </si>
  <si>
    <t>Literature database, online slides and graphs, synopsis</t>
  </si>
  <si>
    <t>AAR14 served as a background document for the revision of the Austrian Strategy for Adaptation to Climate Change and the Action Plan in 2016/2017</t>
  </si>
  <si>
    <t>Challenge to integrate grey literature which is mostly not peer-reviewed</t>
  </si>
  <si>
    <t>Parts of the report are too scientific and too far away from policy makers, other decision makers and practitioners which hampers its applicability and needs further translation to different target groups</t>
  </si>
  <si>
    <t>An update of the current ARR14 is envisaged on a regular basis</t>
  </si>
  <si>
    <t>AT-2-2015</t>
  </si>
  <si>
    <t>Cost of Inaction: Assessing the costs of climate change for Austria (COIN)</t>
  </si>
  <si>
    <t>Steininger, K., König, M., Bednar-Friedl, B., Kranzl, L., Loibl, W., Prettenthaler, F. (eds.), Economic Evaluation of Climate Change Impacts: Development of a Cross-Sectoral Framework and Results for Austria, Springer 2015. http://coin.ccca.at/node/3</t>
  </si>
  <si>
    <t>Austria (assessment based on the sectoral structure of the Austrian Adaptation Strategy)</t>
  </si>
  <si>
    <t>Scientific community via the Austrian Climate Research Programme from the Climate and Energy Fund</t>
  </si>
  <si>
    <t>Lead partner from the University of Graz/Wegener Center for Climate and Global Change</t>
  </si>
  <si>
    <t>Approx. 300.000 €</t>
  </si>
  <si>
    <t>Experts writing chapters, factsheets, springer book</t>
  </si>
  <si>
    <t>manufacturing and trade; cities and spatial planning</t>
  </si>
  <si>
    <t>Emission scenario A1B till 2050</t>
  </si>
  <si>
    <t>Decomposition of annual GDP and welfare effects of climate change</t>
  </si>
  <si>
    <t>Different sectors were assessed in more details, namely agriculture, forestry, water management, tourism, energy management, heating and cooling (of buildings), human health, ecosystems and biodiversity, transport, infrastructure, manufacturing and trade, cities and spatial planning, as well as natural hazards and natural disaster management – Relevant impact chains –in economic terms– for each field were identified and a quantitative evaluation (i.e., in Euros) conducted of those impact chains where quantitative models are already available.</t>
  </si>
  <si>
    <t>COIN served as a background document for the revision of the Austrian Strategy for Adaptation to Climate Change and the Action Plan in 2016/2017</t>
  </si>
  <si>
    <t>Strong contribution to raising awareness among politicians, the administration, media, stakeholders…</t>
  </si>
  <si>
    <t>Working group adaptation (under the auspice of NCC)</t>
  </si>
  <si>
    <t xml:space="preserve">Belgian National Climate Change Adaptation Strategy http://www.climat.be/files/1513/8269/7947/NASpublicatiedruk.pdf and also available on the NCC website: http://www.cnc-nkc.be/sites/default/files/report/file/be_nas_2010.pdf </t>
  </si>
  <si>
    <t>NAS lead to the development of 5 Adaptation Plans: Flemish Adaptation Plan, 2013; Brussels Integrated Air-Climate-Energy Plan, 2016; Walloon Air-Climate-Energy Plan, 2016; Federal Contribution to the National Adaptation Plan, 2016 and National Adaptation plan, 2017.</t>
  </si>
  <si>
    <t xml:space="preserve">National Adaptation plan (2017-2020) ; http://www.cnc-nkc.be/sites/default/files/report/file/nap_en.pdf </t>
  </si>
  <si>
    <t xml:space="preserve">The NAP identifies specific adaptation measures that need to be taken at national level in order to strengthen cooperation and develop synergies between the different entities on adaptation. The Plan addresses 6 sectors and transversal issues: biodiversity, crisis management, energy, health, research and international cooperation. Separate adaptation plans have been developed at regional  (Flanders, Wallonia, Brussels) and federal level. </t>
  </si>
  <si>
    <t xml:space="preserve">2004 : report ‘Impacts des changements climatiques en Belgique’, Greenpeace, 44 p. (Marbaix, P. et van Ypersele, J.-P. (sous la direction de), 2004 - www.greenpeace.be ) : lead i.a. to the development of NAS.
2010 : Flemish study : IMDC, 2010. ‘Bouwstenen om te komen tot een coherent en efficiënt adaptatieplan voor Vlaanderen’ : lead to the Flemish regional plan.
2011 : Walloon CCIV assessment : ECORES, TEC, May 2011. ‘L’adaptation au changement climatique en région wallonne’ (http://www.awac.be/index.php/mediatheque/nosetudes/item/78-etude-regionale) : was the base for the elaboration of the Walloon regional plan.
2012 : Brussels CCIV assessment : FACTOR-X, ECORES, TEC, July 2012. ‘L’adaptation au changement climatique en Région de Bruxelles-Capitale : élaboration d’une étude préalable à la rédaction d’un plan régional d’adaptation’ (http://document.environnement.brussels/opac_css/elecfile/Airclimat%20Etude%20ChgtClimatiqueRBC) : was the base for the elaboration of the Brussels regional plan.
2012 : Walloon study: ECORES, TEC, July 2012. ‘Outil d’aide à l’évaluation de la vulnérabilité au changement climatique à l’échelle de la commune’ (http://www.awac.be/index.php/mediatheque/nosetudes/item/79-outil-d-aide-a-l-evaluation) : provided a tool to the municipalities to help to assess the vulnerability at local scale.
2012 : Flemish study: Couderé K et al (2012) Adaptatie aan de klimaatverandering, Globale kosten en practische voorbeelden, Technum in opdracht van departement Leefmilieu, Natuur en Energie.
2012 : Flemish study: LNE (2012) ‘LNE adapteert, effectenrapport, studie uitgevoerd door Royal Haskoning in opdracht van departement Leefmilieu, Natuur en Energie’ (https://www.lne.be/sites/default/files/atoms/files/Studie%20LNE%20Adapteert%20%282011%29.pdf)  
2013: Federal study : Technum, CLIMACT, IMDC (2013) ‘Verkenning van de federale bijdrage aan een coherent beleid inzake klimaatadaptatie’ (http://www.climat.be/files/2013/8253/2115/Federale_bijdrage_adaptatiebeleid_Eindrapport_juli_2013.pdf) : lead to the federal contribution to the National Adaptation Plan (2016) and National Adaptation Plan (2017).
2014 : Walloon study : Icedd, March 2014. ‘L’identification et l’évaluation des coûts de l’inaction face au changement climatique en Wallonie’ (http://www.awac.be/index.php/mediatheque/nosetudes/item/110-identification-evaluation-des-couts-de-l-inaction-face-au-changement-climatique-en-wallonie) : provided a first costs evaluation of inaction and impacts of climate change for Wallonia.
2017 : Walloon study to be finalised in summer 2017 : ECORES, Icedd, Wageningen University &amp; Research. ‘La demarche Adapte ta commune’ : it’s the following of the 2012 tool and the aim is to help municipalities to develop an adaptation plan after the CCIV assessment.
Flanders: http://www.milieurapport.be/nl/feitencijfers/MIRA-T/milieuthemas/klimaatverandering/ 
See also the references cited in the CIRCLE 2 infobase http://infobase.circle-era.eu/search.jsp
</t>
  </si>
  <si>
    <t>2011/2012/2013</t>
  </si>
  <si>
    <t xml:space="preserve">Flemish study : Flanders
Walloon study : Wallonia
Brussels study : Brussels
Federal Study: Belgium
</t>
  </si>
  <si>
    <t>Flemish government (Environment Department) / Walloon government (AWAC) / Brussels government (Environment Brussels) / Federal government (Federal Public Service Health, Food Chain Safety and Environment)</t>
  </si>
  <si>
    <t>See the names of the lead authors of the studies</t>
  </si>
  <si>
    <t xml:space="preserve">Federal Study: Technum / ClimAct / IMDC (6 experts leading the study)
Brussels: FACTOR-X, ECORES, TEC
Wallonia: consultants (ECORES, TEC) have collaborated with 3 universities and organised several consultations of sectoral experts (around 50 people were involved in the whole assessment)
</t>
  </si>
  <si>
    <t>Support development of subnational adaptation plans</t>
  </si>
  <si>
    <t xml:space="preserve">Federal Study: 7 months
Brussels Study: 6 months
Wallonia: 6 months
</t>
  </si>
  <si>
    <t xml:space="preserve">Impossible to write in the different cells… note that the budget of each study is around 80-90.000€ (funded by public authorities), except for the Walloon one which is around 190.000€. In general, each study is supervised by one member of the WG Adaptation and the others are kept in touch. Difficult to estimate the staff time.  </t>
  </si>
  <si>
    <t>Not all the studies followed the specific guidelines. For Brussels and Wallonia, vulnerability was first assessed in the different sectors with the past climate thanks to the observations of the Royal Institute of Meteorology. Then, projections were built thanks to the EU project ENSEMBLES and were used to assess the vulnerability to the future climate. Finally, a list of proposals of action was proposed. NB : DG clima guidance used in the federal study (impossible to select multiple boxes).</t>
  </si>
  <si>
    <t>Different approaches followed in the different studies (e.g. no modelling exercise in federal study)</t>
  </si>
  <si>
    <t>Answer d. should also be marked. The (sub)national projections were built on the ENSEMBLES data.</t>
  </si>
  <si>
    <t>a.  We synthetised the results of the different impacts assessments in one colored table showing the impacts in the different sectors and their evolution in time with a gradient of color (from green for positive impacts to red for severe impacts). This table is included in our national adaptation plan.
Note that case b can also be marked because in the Walloon study on costs of inaction, some impacts were monetized when data were available.
b.  In the Walloon study on costs of inaction, some impacts were monetized if data were available.</t>
  </si>
  <si>
    <t>We synthetized the severity of impacts in a table with different colors, evolving with time. This table is included in our national plan (pg 15, http://www.cnc-nkc.be/sites/default/files/report/file/nap_en.pdf ).</t>
  </si>
  <si>
    <t>Opportunity to raise awareness , to develop network with sectoral experts and to better understand each other (differents sectors with differents concepts, terminologies, views, goals, etc.)</t>
  </si>
  <si>
    <t xml:space="preserve">Involvment of stakeholders </t>
  </si>
  <si>
    <t xml:space="preserve">Report on assessment of climate impacts and vulnerabilities in different sectors, made as the part of development of National adaptation strategy. </t>
  </si>
  <si>
    <t>HR-1-2012</t>
  </si>
  <si>
    <t xml:space="preserve">IZVJEŠTAJ O PROCIJENJENIM UTJECAJIMA I RANJIVOSTI NA KLIMATSKE PROMJENE PO POJEDINIM SEKTORIMA (translation: Report on assessment of climate impacts and vulnerabilities in different sectors) 
http://prilagodba-klimi.hr/wp-content/uploads/docs/Procjena-ranjivosti-na-klimatske-promjene.pdf
</t>
  </si>
  <si>
    <t xml:space="preserve">National coverage. It also covers regional and county information accros different parts of report and different sectors.  </t>
  </si>
  <si>
    <t xml:space="preserve">The Ministry of Environment and Energy is the Beneficiary and coordinator of the project of development of National adaptation strategy, under wich the assessment was carried out.   </t>
  </si>
  <si>
    <t xml:space="preserve">The  report  was  prepared  by  core group of experts, each responsible for drafting assessment for their sector (10 sectors). Also the information from the expert workshops for each sector, and obtained in a direct contact with other sectoral experts was taken into account in the process of carrying out the assessment.  </t>
  </si>
  <si>
    <t xml:space="preserve">IPCC scenarios RCP4.5 and RCP8.5 were used for the climate projections. The Regional Climate Model (RegCM) for Europe used initial and boundary conditions from four IPCC AR5 global climate models (Cm5, EC-Earth, MPI-ESM and HadGEM2), on resolution 50x50 km. Period 1971-2001 was used as a reference period, and periods 2011-2040 and 2041-2070 for future climate change. </t>
  </si>
  <si>
    <t>a.  Risks were described as high, medium or low</t>
  </si>
  <si>
    <t xml:space="preserve">The report focuses on specific sectors - hydrology and water and marine resources; agriculture; forestry; fisheries; biological diversity; physical planning and coastal area; tourism, human health; energy and disaster risk management. </t>
  </si>
  <si>
    <t>The whole process of CCIV assessment and strategy development was used as an opportunity to gather experts from various sectors together; awareness was raised on the need to include climate issues and adaptation to sectoral documents and planning, dialogue between experts within and across sectors has been initiated.</t>
  </si>
  <si>
    <t xml:space="preserve">Limited time for carrying out the assessment. 
Available data varies depending on the sectors. 
</t>
  </si>
  <si>
    <t xml:space="preserve">More time for carrying the assessment should be planned.   </t>
  </si>
  <si>
    <t>Ministry of the Environment of the Czech Republic</t>
  </si>
  <si>
    <t>Národní akční plán adaptace na změnu klimatu/National Action Plan for Adaptation to Climate Change  https://www.mzp.cz/C1257458002F0DC7/cz/news_170116_NAP/$FILE/NAP_material.pdf</t>
  </si>
  <si>
    <t>Comprehensive study on impacts, vulnerability and risks sources connected to climate change in the Czech Republic includes the asessmen of the probable impacts of climate change in particular areas of interest / sectors presented in the Strategy on Adaptation to Climate Change in the Czech Republic, including economic analyzes. This study also supported the development oft he National Action Plan</t>
  </si>
  <si>
    <t>CZ-1-2015</t>
  </si>
  <si>
    <t xml:space="preserve">Komplexní studie dopadů, zranitelnosti a zdrojů rizik souvisejících se změnou klimatu v ČR
(Comprehensive study on impacts, vulnerability and risks sources connected to climate change in the Czech Republic)
</t>
  </si>
  <si>
    <t>EKOTOXA s.r.o. (2015): Komplexní studie dopadů, zranitelnosti a zdrojů rizik souvisejících se změnou klimatu v ČR, 338 pages. http://www.mzp.cz/C1257458002F0DC7/cz/studie_dopadu_zmena_klimatu/$FILE/OEOK-Komplexni_studie_dopady_klima-20151201.pdf</t>
  </si>
  <si>
    <t>National coverage</t>
  </si>
  <si>
    <t xml:space="preserve">EKOTOXA s.r.o.(lead), Centrum dopravního výzkumu, v. v. i.; Centrum výzkumu globální změny AV ČR, v. v. i.; DHP Conservation s.r.o.; RADDIT consulting s.r.o.; URBANISMUS, ARCHITEKTURA, DESIGN - STUDIO, spol. s r. o.; Vysoká škola báňská - Technická univerzita Ostrava; Zdravotní ústav se sídlem v Ústí nad Labem; Prof. Ing. Miroslav Dumbrovský, CSc.; Doc. Ing. Miroslav Hájek, PhD.; Ing. Martina Pásková, Ph.D.; RNDr. Jan Srb, RADDIT consulting s.r.o. </t>
  </si>
  <si>
    <t>7 months</t>
  </si>
  <si>
    <t>Timeframes vary between sectors</t>
  </si>
  <si>
    <t>On CCIV worked quite wide team of experts from several organizations from different sectors. Drafts and results were continuously disceussed.</t>
  </si>
  <si>
    <t>What-if analysis</t>
  </si>
  <si>
    <t>Different climate scenarios have been used for different sectors (A2, A1B, RCP4.5, RCP8.5), depending on available studies.</t>
  </si>
  <si>
    <t>It was done by CzechGlobe – based mainly on literature research and comparison with similar cases from different countries.</t>
  </si>
  <si>
    <t>The comparison between different sectors wasn´t done. Priority impacts and risks were identified by what-if analysis for each sector.</t>
  </si>
  <si>
    <t>On a sub-national basis.</t>
  </si>
  <si>
    <t>For preparation of National action plan</t>
  </si>
  <si>
    <t>Ministry of the Environment</t>
  </si>
  <si>
    <t>Estonian Government approved the „Development Plan for Climate Change Adaptation until 2030“ on 2 March 2017.</t>
  </si>
  <si>
    <t>Kliimamuutustega kohanemise arengukava aastani 2030” („Development Plan for Climate Change Adaptation until 2030“)                                                                                     http://www.envir.ee/en/news-goals-activities/climate/climate-change-adaptation; http://www.envir.ee/et/eesmargid-tegevused/kliima/kliimamuutustega-kohanemise-arengukava  http://www.envir.ee/et/eesmargid-tegevused/kliima/kliimamuutustega-kohanemise-arengukava</t>
  </si>
  <si>
    <t>Estonian Government approved the „Development Plan for Climate Change Adaptation until 2030“ and national adaptation action plan with it on 2 March 2017.</t>
  </si>
  <si>
    <t>(“Kliimamuutustega kohanemise arengukava rakendusplaan 2017-2020” (“Climate Change Adaptation Implementation Plan for 2017-2020”) http://www.envir.ee/et/eesmargid-tegevused/kliima/kliimamuutustega-kohanemise-arengukava</t>
  </si>
  <si>
    <t>Whole country</t>
  </si>
  <si>
    <t>Other ministries (Ministry of the Interior, Ministry of Social Affairs, Ministry of Rural Affairs, Ministry of Economic Affairs and Communications) and agencies/boards (Estonian Environmental Board and Environmental Agency KAUR, Estonian Land Board, Rescue Board, Health Board etc), ), Estonian Environmental Research Centre, Universities and their institutes (Estonian University of Life Sciences, University of Tartu, Estonian Academy of Security Sciences), Peipsi Centre for Transboundary Cooperation, Stockholm Environment Institute Tallinn Centre, Estonian Fund for Nature, Baltic Environmental Forum, local municipalities, Norwegian Directorate for Civil Protection.</t>
  </si>
  <si>
    <t>I don`t know the number, a lots of different field experts from universities, ministries, boards, agencies and environmental NGOs.</t>
  </si>
  <si>
    <t>Points a) and e) mentioned above plus Norway, Finland, OECD, EEA experience, and – our own methodologies and approaches.</t>
  </si>
  <si>
    <t>Cost-benefit and effectiveness analysis was done for adaptation measures, also socio-economic analysis, covered all priority sectors.</t>
  </si>
  <si>
    <t xml:space="preserve">National climate change adaptation strategy „Development Plan for Climate Change Adaptation until 2030“ and the implementation plan were resulted of that CC assessment work. </t>
  </si>
  <si>
    <t>The Development Plan for Climate Change Adaptation and ist 4 in-depth scientific studies contributed to a more climate-resilient Estonia and this was the first time when Estonia developed the coherent approach in adapting to climate change field and assembled all the available knowledge about different impacts caused by climate change in our region. Before the year 2013 the information about climate change impacts in different sectors was fragmented and scatted between different authorities and institutes, but since the 2017 we can plan and direct the field of climate change adaptation comprehensively through one development plan.</t>
  </si>
  <si>
    <t>Because the climate changes in Estonia are not as extreme as in many other countries it is sometimes very difficult to make it clear why we have to deal with this topic and assessments results, sometimes there is not sufficient interest for dealing with CC (for example in other ministries, state agencies and they will not provide usable information for the assessment).</t>
  </si>
  <si>
    <t>We haven`t analyse this yet.</t>
  </si>
  <si>
    <t>Observatoire national sur les effets du réchauffement climatique (ONERC)</t>
  </si>
  <si>
    <t xml:space="preserve">National Adaptation Strategy - France 
http://www.ecologique-solidaire.gouv.fr/sites/default/files/ONERC_Rapport_2006_Strategie_Nationale_WEB.pdf
</t>
  </si>
  <si>
    <t xml:space="preserve">The national adaptation plan 2011-2015
https://www.ecologique-solidaire.gouv.fr/ sites/default/files/ONERC_PNACC_1_complet.pdf 
</t>
  </si>
  <si>
    <t>Costs of impacts published in 2009 ; NAP 2011-2015 published in 2011 ; NAP assessment in 2015 ;  NAP revision in 2017 ; Regional CCIV published from 2009 to 2013. A synthesis is available: http://www.cget.gouv.fr/sites/cget.gouv.fr/files/atoms/files/etude_changement-climatique.pdf</t>
  </si>
  <si>
    <t>Regional Studies</t>
  </si>
  <si>
    <t>Cost of impacts (Onerc, 2009) http://www.ecologique-solidaire.gouv.fr/sites/default/files/ONERC_rapport_Climate%20change_Costs%20of%20impacts%20and%20lines%20of%20adaptation_ENG.pdf</t>
  </si>
  <si>
    <t>CCIV assessments are planned at local level</t>
  </si>
  <si>
    <t>FR-1-2009</t>
  </si>
  <si>
    <t>Climate change: costs of impacts and lines of adaptation</t>
  </si>
  <si>
    <t>ONERC</t>
  </si>
  <si>
    <t>ONERC, DLCES, Sogreah</t>
  </si>
  <si>
    <t xml:space="preserve">5 Authors, 20 people proofreading, more  than  200  people  were  involved.
</t>
  </si>
  <si>
    <t>2 years</t>
  </si>
  <si>
    <t xml:space="preserve">Contracted cost: about 50k€
1 person during 2 years
5 lead authors
</t>
  </si>
  <si>
    <t>As it was in 2009, a specific approach was used</t>
  </si>
  <si>
    <t xml:space="preserve">This assessment was performed in 2007-2009 which was innovative </t>
  </si>
  <si>
    <t xml:space="preserve">For the quantitative part, the group chose to work from the IPCC A2 and B2 scenarios, in accordance with the simulations created  by  CNRM/Météo-France  using  the  Arpège-Climate  model. </t>
  </si>
  <si>
    <t>The economic environment was considered as constant</t>
  </si>
  <si>
    <t xml:space="preserve">For most sectors, a monetarization was used. For Energy the change in Mtoe/year was used. For Forest and Water, a descriptive level was given. </t>
  </si>
  <si>
    <t>An English version is also available</t>
  </si>
  <si>
    <t>This study was used as a sparkplug to start the work on the first NAP</t>
  </si>
  <si>
    <t>Priority sectors were identified</t>
  </si>
  <si>
    <t xml:space="preserve">No socio-economic forward-looking were available </t>
  </si>
  <si>
    <t>Impacts are not always easily expressed with a Euro value</t>
  </si>
  <si>
    <t>A territorial approach is necessary in some sectors</t>
  </si>
  <si>
    <t>Part II: Climate Service Center Germany (GERICS), Helmholtz-Zentrum Geesthacht</t>
  </si>
  <si>
    <t>2008, 2015</t>
  </si>
  <si>
    <t xml:space="preserve">German Strategy for Adaptation to Climate Change, 2008 
http://www.bmub.bund.de/fileadmin/bmu-import/files/english/pdf/application/pdf/das_gesamt_en_bf.pdf
Progress Report for the German Strategy for Adaptation to Climate Change, 2015
http://www.bmub.bund.de/themen/klima-energie/klimaschutz/klima-klimaschutz-download/artikel/fortschrittsbericht-zur-klimaanpassung/ (only in German)
</t>
  </si>
  <si>
    <t>Sustainable development and climate change adaptation</t>
  </si>
  <si>
    <t xml:space="preserve">The integrated vulnerability analysis as part of the progress report of the German Adaptation Strategy (2015) contains a gap analysis; issues listed above are being addressed as part of the ongoing work in Germany. </t>
  </si>
  <si>
    <t>The progress report on the German Adaptation Strategy stipulated that federal-level vulnerability assessments be carried out every five to seven years (German Federal Government 2015). The next vulnerability assessment shall be completed in 2021.</t>
  </si>
  <si>
    <t>DE-1-2015</t>
  </si>
  <si>
    <t xml:space="preserve">Vulnerabilität Deutschlands gegenüber dem Klimawandel - Sektorenübergreifende Analyse des Netzwerks Vulnerabilität
(Germany’s vulnerability to Climate Change)
</t>
  </si>
  <si>
    <t>National Coverage</t>
  </si>
  <si>
    <t xml:space="preserve">Interministerial Working Group “Adaptation Strategy”, led by the Federal Ministry for the Environment, Nature Conservation, Building and Nuclear Safety (BMUB); German Environment Agency, UBA). </t>
  </si>
  <si>
    <t>Adelphi, PRC, EURAC carried out the assessment under scientific coordination of the German Environment Agency.</t>
  </si>
  <si>
    <t>The work was done in a network of 16 federal authorities and institutions with different  numbers of experts. Additionally around 40 experts form the Bundesländer and external experts were involved in expert workshops and interviews</t>
  </si>
  <si>
    <t>2011 – 2015 (4 years)</t>
  </si>
  <si>
    <t>Soil</t>
  </si>
  <si>
    <t>Civil and disaster protection, and regional and urban development are cross sectoral</t>
  </si>
  <si>
    <t>Discrete time horizons for the near (2021-2051) and distant future (2071-2100)</t>
  </si>
  <si>
    <t>Climate Simulations with 17 members (15 simulations from ENSEMBLES extended by two simulations with the RCM CLM), only A1B Scenarios, high resultion (5 * 5 km).</t>
  </si>
  <si>
    <t xml:space="preserve">Two socio-economic scenarios (only for scenario time horizon “near future”), comprising:
economic growth, land use changes, and population change
</t>
  </si>
  <si>
    <t>The same common vulnerability categories were used for describing the “significance” of all impacts.</t>
  </si>
  <si>
    <t xml:space="preserve">For single impacts regional information was provided, if data was available on a municipality level. For the results of the sectors no maps were provided. On the cross-sectoral level, regional information was provided based on the climate projections (“ areas with similar climate”) with additional narrative information.  </t>
  </si>
  <si>
    <t xml:space="preserve">The vulnerability analysis identified priority areas of action. Furthermore, adaptation measures were inquired during the interviews for the adaptive capacity.  Within the framework of a further project, measures and instruments were developed, which were then assigned to the priority areas of action. The identification and selection of adaptation measures was carried out as a political coordination process within the German Government, based on the results of the vulnerability analysis Agreed upon measures and instruments were adopted with the Action Plan II. </t>
  </si>
  <si>
    <t xml:space="preserve">- Applied concept on the uncertainties of climate impacts
- Information on evidence in three categories (low-medium-high)
</t>
  </si>
  <si>
    <t>The methodology of the assessment was developed further together with collegues from Bundesländer to guidelines, adopted by the IMA Adaptation (interministerial working group) and published in a separated report, which is used as a basis for a proposal for an ISO standard.</t>
  </si>
  <si>
    <t xml:space="preserve">Co-production process promotes mutual learning among authorities in the network and deepened understanding of method. Differentiating between scientific (knowledge based) and normative (knowledge and value based) decisions ensured transparency and reliability. Involving authorities and the IMA early gave legitimation to the normative decisions and acceptance of the method. This helped in the political process identifying priority adaptation needs and additional adaptation measures. Also the common assessment stimulated additional projects between the network partners. </t>
  </si>
  <si>
    <t>Creating a common language is a time consuming process. Developing the method and using it simultaneously in an assessment for a political process with a fixed dead line, helps to keep the focus but is challenging. Also collecting information of many different sources for all of Germany and rendering them consistently is a lot of work. Many important information are only available qualitatively or/and not for all of Germany, but it need also to be considered in the assessment. For many climate change impacts there is still not sufficient knowledge available. Assessing adaptive capacity consistently is still a methodological challenge.</t>
  </si>
  <si>
    <t xml:space="preserve">Cross-sectoral vulnerability assessments depend on the available information, the involvement of experts and the support of the political level, providing also sufficient financial means. A co-production process with the involvement of decision makers early onwards is important. For dissemination specific communication products for different target groups need to be developed.    </t>
  </si>
  <si>
    <t xml:space="preserve">In general the method is sound and allows the production of robust results. Still, it needs to be developed further in details, which will be done in Germany in the next vulnerability assessment, starting in autumn 2017.   </t>
  </si>
  <si>
    <t>DE-2-2016</t>
  </si>
  <si>
    <t xml:space="preserve">Klimawandel in Deutschland. Entwicklung, Folgen, Risiken und Perspektiven. 
(Climate Change in Germany. Trends, Impacts, Risks and Adaptation)
</t>
  </si>
  <si>
    <t>Guy P. Brasseur, Daniela Jacob, Susanne Schuck-Zöller (Editors, 2016): Klimawandel in Deutschland. Entwicklung, Folgen, Risiken und Perspektiven. ISBN: 978-3-662-50396-6 (Print) 978-3-662-50397-3 (Online, http://link.springer.com/book/10.1007%2F978-3-662-50397-3)</t>
  </si>
  <si>
    <t>Helmholtz Zentrum Geesthacht, Climate Service Center Germany</t>
  </si>
  <si>
    <t>Helmholtz Zentrum Geesthacht, Climate Service Center Germany, and more than 120 authors from the German climate research community as well as from national agencies.</t>
  </si>
  <si>
    <t>Administration in municipalities, business management</t>
  </si>
  <si>
    <t>3 years</t>
  </si>
  <si>
    <t>Soils</t>
  </si>
  <si>
    <t>Economy</t>
  </si>
  <si>
    <t>IPCC process was taken as an example, but was adapted</t>
  </si>
  <si>
    <t>Case studies</t>
  </si>
  <si>
    <t>The authors integrated their shortest findings, even if they were not yet published. Project results (e.i. EuroCordex) were integrated.</t>
  </si>
  <si>
    <t>Good mix of potential users from different sectors and kind of organisations and societal groups gained for the review by practitioners.</t>
  </si>
  <si>
    <t>The source of climate projections depends on the underlying literature and data used per sector. Nearly all sorts of climate projections mentioned above were used. Every chapter is an own publication and uses own methodology.</t>
  </si>
  <si>
    <t>Very different scenarios across the chapters. Every chapter is an own publication and uses own scenarios.</t>
  </si>
  <si>
    <t>Information on uncertainties are given for all sectors. Nevertheless, as the information basis varies in (many) literature based studies, there was no systematic way in communicating uncertainties.</t>
  </si>
  <si>
    <t>Political event: Parlamentary evening</t>
  </si>
  <si>
    <t>Very pleasant work with many high ranked scientists, broad support from reviewers, great acceptance for the activity in the community</t>
  </si>
  <si>
    <t>Which level in style and complexitiy in content should the scientific editing (1st step after draft) provide? How can scientific texts be easy to read without loosing content on complex issues?</t>
  </si>
  <si>
    <t>Important is the balance between buttom-up decisions (by the authors' community) and top down decisions (by editors and editorial board), on the one hand to secure the identification of the authors, one the other to keep time scales manageable</t>
  </si>
  <si>
    <t>No scientific editing from free-lance persons.</t>
  </si>
  <si>
    <t>Ministry of Environment &amp; Energy, Division of Climate Change &amp; Air Quality, Department of Climate Change</t>
  </si>
  <si>
    <t>Bank of Greece</t>
  </si>
  <si>
    <t xml:space="preserve">National Adaptation Strategy for Climate Change
http://www.ypeka.gr/LinkClick.aspx?fileticket=crbjkiIcLlA%3d&amp;tabid=303&amp;language=el-GR
</t>
  </si>
  <si>
    <t>An integrated national-regional approach is followed to adapt Greece to climate change, considering the country’s complex topography and variety of climates. That is: a national adaptation strategy developed by national authorities, namely the Ministry of Environment &amp; Energy and 13 Regional Adaptation Plans (RAPs) developed by the regional authorities. The national strategy works as a guiding document. It spells out the goals, principles and priorities of adaptation and lists potential adaptation measures per sector. The RAPs will examine these potential measures based on the particular regional circumstances, priorities and needs and will develop concrete regional action plans. Wherever, there is a case of sector analysis specific actions per sector will be indicated.</t>
  </si>
  <si>
    <t xml:space="preserve">As specified in C7 (above), the Climate Change Impacts Study Committee, an interdisciplinary scientific team set up by the Bank of Greece in 2009, carried out the multi-sectoral national CCIV assessment. </t>
  </si>
  <si>
    <t>We will be able to identify needs for better sectoral CCIV information after the conclusion of the Regional Adaptation Plans (the majority still at procurement phase).</t>
  </si>
  <si>
    <t>GR-1-2011</t>
  </si>
  <si>
    <t>The environmental, economic and social impacts of Climate Change in Greece</t>
  </si>
  <si>
    <t xml:space="preserve">The Bank of Greece </t>
  </si>
  <si>
    <t>112 experts (authors and reviewers of the report)</t>
  </si>
  <si>
    <t>Two years</t>
  </si>
  <si>
    <t>54 person months</t>
  </si>
  <si>
    <t>140 person months</t>
  </si>
  <si>
    <t>The cross-sectoral impact domains are mostly addressed under the existing main sectors/domains and not separately. For example, the impacts on water resources used for agriculture (i.e. impacts on irrigation) are mainly addressed under the agriculture sector</t>
  </si>
  <si>
    <t>2021-2050, 2071-2100</t>
  </si>
  <si>
    <t xml:space="preserve">4 External Scientists (non-members of the Climate Change Impacts Study Committee) participated in reviewing the draft of the CCIV assessment.   </t>
  </si>
  <si>
    <t xml:space="preserve">Projections on demographic trends, global economic developments, labour market participation, government policies and level of technological progress were included in the general equilibrium model used for estimating the costs of climate change per sector.   </t>
  </si>
  <si>
    <t>Only impacts directly affecting production activities or reducing infrastructure value and translated into capital losses were taken into account in cost valuations.  The impact on the natural environment and biodiversity was not included, with the exception of the impact on productivity in the sectors of agriculture, forestry and fisheries. The burden in the health system and the economic implications of increased workforce morbidity were not included as well.</t>
  </si>
  <si>
    <t>The CCIV report presents the assessment results per sector at country level.  However, the results per sector were further downscaled to regional level in the national adaptation strategy report, based on the mix and intensity of economic activities in each Region.</t>
  </si>
  <si>
    <t>As mentioned in Q24 above, the assessment results were downscaled to regional level in the national adaptation strategy report.</t>
  </si>
  <si>
    <t>A legacy of this assessment has been the hand’s on cooperation of experts from different disciplines.</t>
  </si>
  <si>
    <t>A major challenge has been the coordination of the experts from various disciplines that had not previously worked together, i.e. environmental scientists with economists in order to quantify the impacts.</t>
  </si>
  <si>
    <t xml:space="preserve">The large scientific base of the assessment and the extended report could have been complemented by a light version of the report that would convey the message in an easy way. </t>
  </si>
  <si>
    <t>Ministry of National Development (http://www.kormany.hu/hu/nemzeti-fejlesztesi-miniszterium; http://klima.kormany.hu/)</t>
  </si>
  <si>
    <t>Ministry of National Development</t>
  </si>
  <si>
    <t>Mining and Geological Survey of Hungary (succeeded Geological and Geophysical Institute of Hungary)</t>
  </si>
  <si>
    <t>Nemzeti Alkamazkodási Stratégia (National Adaptation Strategy), http://www.parlament.hu/irom40/15783/15783.pdf</t>
  </si>
  <si>
    <t>National Adaption Strategy is part of the Second National Climate Change Strategy</t>
  </si>
  <si>
    <t>The development of the action plan is in progress, it must be accepted within 6 months after the adoption of the Second National Climate Change Strategy.</t>
  </si>
  <si>
    <t>In 2008 the Parliament adopted the National Climate Change Strategy, which was revisioned in 2013 as a draft version. Having regard to the Paris Agreement revision and adaptation of the Strategy became appropriate. In consideration of this, NCCS2 has a text adopted to the objectives and priorities of the Paris Agreement. National Adaptation Strategy is part of the NCCS2.</t>
  </si>
  <si>
    <t>Land use</t>
  </si>
  <si>
    <t>Nemzeti Alkalmazkodási Stratégia, National Adaptation Strategy</t>
  </si>
  <si>
    <t>National Adaptation Strategy, part of the Second National Climate Change Strategy, http://www.parlament.hu/irom40/15783/15783.pdf</t>
  </si>
  <si>
    <t>20 experts</t>
  </si>
  <si>
    <t>5 years</t>
  </si>
  <si>
    <t>European Economic Area Grants, Ministry of National Development, Geological and Geophisical Institute of Hungary</t>
  </si>
  <si>
    <t>Drinking water</t>
  </si>
  <si>
    <t>We used Climate Impact and Vulnerability Assessment Schemes (CIVAS) model which is based on IPCC Technical Guidelines but it is adopted for the Hungarian enviroment and circumstances.</t>
  </si>
  <si>
    <t>The map application of National Adaptation Geo-information System which supports the National Adaptation Strategy is an interactive interface to run in a browser (www.nater.mfgi.hu/en).</t>
  </si>
  <si>
    <t>SRES A1B scenario was used.</t>
  </si>
  <si>
    <t>not vulnerable, slightly vulnerable, moderately vulnerable, significantly vulnerable, intensely vulnerable</t>
  </si>
  <si>
    <t>Maps were presented about different topics (human health, plant production, forestry, biodiversity, flash flood, drinking water)</t>
  </si>
  <si>
    <t>The assessment is part of the National Adaptation Strategy and hereby it helps to define goals and targets for the Second National Climate Change Strategy.</t>
  </si>
  <si>
    <t>We had very positive experiences about efficient and successful cooperation between Ministry, research institute and non-governmental organisations.</t>
  </si>
  <si>
    <t>We faced lack of data and it was difficult to develop and use a single, unified methodological framework.</t>
  </si>
  <si>
    <t>The National Adaptation Geo-information System which is the base of the National Adaptation Strategy will be further developed: the methodology will be improved, indicators and examined subjects will be extended. (See above, under question 10.)</t>
  </si>
  <si>
    <t>It would be useful adding page numbers to the survey.</t>
  </si>
  <si>
    <t>Ministry for the Communications, Climate Action and Environment</t>
  </si>
  <si>
    <t>Department of Communications, Climate Action and Environment</t>
  </si>
  <si>
    <t>IE-3-2013</t>
  </si>
  <si>
    <t>Environmental Protection Agency (EPA)</t>
  </si>
  <si>
    <t>National University of Ireland Maynooth</t>
  </si>
  <si>
    <t>Classical –science/impacts first and a stakeholder led assessment</t>
  </si>
  <si>
    <t>Summary table set out  sensitivity, adaptive capacity and vulnerability</t>
  </si>
  <si>
    <t>Detailed recommendations are given for all sectors.</t>
  </si>
  <si>
    <t xml:space="preserve">As a first pass at developing a national risk assessment, it desmonstrated how challening it is to undertake such an exercise in a meaningful way. Since this exercise has been completed methodologies for risk and vulnerability assessment have become more usable, knoweldge and confidence have also developed. The exercise also demonstrated the importance of stakeholder participation where sectoral/regionnaly specific data is not available or insufficient. </t>
  </si>
  <si>
    <t xml:space="preserve">Getting stakeholders to the table during a period of lack of awareness around climate change impacts and adaptation. </t>
  </si>
  <si>
    <t>Need to begin any such assessment with understanding current sensitivities to weather and extremes. This is the opposite to the traditional classical or science first approach. It is also easier to engage stakeholders when they are faced with thinking about their current vulnerabilities to weather rather that focusing on climate projections (which are often a turn off for people).</t>
  </si>
  <si>
    <t>Begin the assessment with stakholder involvement as a very high priority, since they know their own vulnerabilities and sensititivies to climate change (current) better than anybody else.</t>
  </si>
  <si>
    <t>Some of this information has been reported on previously to EEA.</t>
  </si>
  <si>
    <t>ISPRA</t>
  </si>
  <si>
    <t xml:space="preserve">Strategia Nazionale di Adattamento ai Cambiamenti Climatici
(National Strategy for Adaptation to Climate Change)
http://www.minambiente.it/sites/default/files/archivio/allegati/clima/strategia_adattamentoCC.pdf
</t>
  </si>
  <si>
    <t>The National Adaptation Plan is under preparation and most likely will be adopted by the end of 2017. The NAP includes an update of the impacts and vulnerability assessment for the sectors previously identified in the NAS.</t>
  </si>
  <si>
    <t xml:space="preserve">„National Adaptation Plan to Climate Change“ 
(Piano Nazionale di Adattamento ai Cambiamenti Climatici - PNACC)
</t>
  </si>
  <si>
    <t>The National Adaptation Plan (Piano Nazionale di Adattamento ai Cambiamenti Climatici – PNACC) is under development since May 2016; it is expected to be finalized and adopted in 2017. The work is coordinated by the Italian Ministry for Environment, Land and Sea and the PNACC is directly built up on the CCIV Assessment and NAS.</t>
  </si>
  <si>
    <t xml:space="preserve">Rapporto sullo stato delle conoscenze scientifiche su impatti, vulnerabilità ed adattamento ai cambiamenti climatici in Italia
http://www.minambiente.it/sites/default/files/archivio/allegati/clima/snacc_2014_rapporto_stato_conoscenze.pdf
</t>
  </si>
  <si>
    <t>The preparation work towards the National Adaptation Plan for Climate Change includes an update of the published CCIV Assessment.</t>
  </si>
  <si>
    <t>IT-1-2014</t>
  </si>
  <si>
    <t>National coverage, but for some sectors the coverage was regional.</t>
  </si>
  <si>
    <t xml:space="preserve">Ministry for the Environment, Land and Sea </t>
  </si>
  <si>
    <t xml:space="preserve">Lead: Euro-Mediterranean Center on Climate Change (CMCC)
Other institutions: Universities, National Research Institutions, Regional Environmental Protection Agencies, Private Research Institutions
</t>
  </si>
  <si>
    <t>About 120 scientists (including lead authors, contributing authors and expert reviewers)</t>
  </si>
  <si>
    <t>The Ministry for Environment, Land and Sea approved and financed a National Project coordinated by CMCC to carry on the whole preparatory work towards the finalization of a NAS for Italy. One key step was the preparation and finalization of the first compherensive multi-sectoral CCIV assessment.</t>
  </si>
  <si>
    <t>2 years (July 2012 – July 2014)</t>
  </si>
  <si>
    <t>The scientific assessment was based on a review of existing literature.</t>
  </si>
  <si>
    <t>National resources</t>
  </si>
  <si>
    <t>The CCIV assessment was built on a review of existing literature which had applied different metrics.</t>
  </si>
  <si>
    <t>Coastal areas, water resources (quantity and quality), hydrogeological risk (floods and landslides), human health, urban settlements</t>
  </si>
  <si>
    <t>Mountain areas (Alps and Appennines)</t>
  </si>
  <si>
    <t>The identification, evaluation and prioritization of adaptation measures for all sectors was carried out in the NAS.</t>
  </si>
  <si>
    <t>The observational evidences and the projections had clear estimates of uncertainties. The quality of estimates of uncertainties on the impacts of specific sectors varied across the assessment.</t>
  </si>
  <si>
    <t>The Italian scientific community working on climate science and related sciences has been very proactive in reacting to the invitation of the Ministry for Environment, Land and Sea and of CMCC to contribute to the work for a first national CCIV assessment and related NAS.  This National project proved that a 2-way interactive dialogue can be possible but it needs more coordination among the different governance levels (ministerial, regional and municipal levels).</t>
  </si>
  <si>
    <t>Ministry of Environmental Protection and Regional Development</t>
  </si>
  <si>
    <t xml:space="preserve">Ministry of Environmental Protection and Regional Development: http://www.varam.gov.lv/eng/par_ministriju/ </t>
  </si>
  <si>
    <t>Latvian Adaptation to Climate Change Strategy up to 2030, including Action Plan (in Latvian - Latvijas pielāgošanās klimata pārmaiņām stratēģija 2030.gadam: http://www.varam.gov.lv/lat/lidzd/attistibas_planosanas_dokumentu_projekti/ )</t>
  </si>
  <si>
    <t xml:space="preserve">Action Plan, integrated into Latvian adaptation to climate change strategy up to 2030  </t>
  </si>
  <si>
    <t xml:space="preserve">Adaptation action plan includes 18 main action directions according to strategic goals and adaptation subjects: people, economy, infrastructure and construction, nature, and horizontal subject – information and knowledge.  In total 86 actions, related to concrete climate change risk and vulnerability assessment, done previously, are included in action plan. For each action the responsible instituion, other involved institutions, duration, neccessary financing, finance sources, the level of priority, and other information is included in action plan.   </t>
  </si>
  <si>
    <t xml:space="preserve">Also: biodiversity, coastal areas, energy, water, transport, etc. </t>
  </si>
  <si>
    <t>First assessment – in 2012, detailed risk and vulnerability assessment in sectors – 2016-2017</t>
  </si>
  <si>
    <t>National</t>
  </si>
  <si>
    <t>Department of Environmental Protection and Regional Development</t>
  </si>
  <si>
    <t xml:space="preserve">Ministry of Environmental protection and Regional development, Latvian University, Agriculture University of Latvia, State Fire and Rescue Service of Latvia, Center of Processes` Analysis &amp; Research, International environmental consulting company Estonian, Latvian &amp; Lithuanian Environment (ELLE), Latvian State Forest Research Institute "Silava" , Ltd. Baltkonsults, Ltd. Ardenis, society Green Liberty, University of Applied Sciences, State Emergency Medical Service, Latvian Environmental, geology  and meteorology center (LEGMC), Latvian Hydroecological Institute, Ministry of Agriculture, Building Association, etc.                                                                                        </t>
  </si>
  <si>
    <t xml:space="preserve">61 experts were involved in the risk and vulnerability assessment, and identification of adaptation measures. </t>
  </si>
  <si>
    <t>To avoid from socio-economic losses caused by climate change negative impacts and use the benefits (possibilities) offered by CC. Latvia have many gains from CC also, not only negative risks. Adaptation – issue of secure and successful development</t>
  </si>
  <si>
    <t>From 2014 to 2017</t>
  </si>
  <si>
    <t>Total Project “Development of Proposal for National Adaptation Strategy, Including Identification of Scientific Data, and Measures for Adapting to Changing Climate, Impact and Cost Evaluation” in framework of 2009-2014 European Economic Area grants programme “National Climate Policy” costs are 1 209 305 EUR. Included not only (!) CC risks and vulnerability assessment (~140 000 EUR), but also CC historical data analysis, future scenarios, flood risk maps and early warning system, maritime spatial planning, CC web-paltform development, etc.</t>
  </si>
  <si>
    <t>European Economic Zone financial instrument (EEZ FI) for period 2009-2014, programme “national Climate Policy”: http://www.varam.gov.lv/eng/fondi/EEA_Norv/european_economic_area_financial_mechanism_programme__national_climate_policy/</t>
  </si>
  <si>
    <t>All mentioned above plus COM paper “Risk Assessment and Mapping Guidelines for Disaster Management” (SEC(2010) 1626 final) and IEC 31010:2009 (Risk management) standard, UK, Norway, Finland, OECD, EEA experience, and – our own methodologies and approaches.</t>
  </si>
  <si>
    <t>See previously</t>
  </si>
  <si>
    <t>Adaptation indicators – metadata sheets, climatic parameters and indices, maps with flood territories, etc.</t>
  </si>
  <si>
    <t xml:space="preserve">Smaller territories assessed for flood </t>
  </si>
  <si>
    <t>E.g. flood prone territories</t>
  </si>
  <si>
    <t>To understand much more correctly, how climate change really effect sectors, groups, systems (directly, undirectly) what are the CC impacts (past and future trends), main risks and also benefits, what already are on place and what would be the most appropriate policy tools for adaptation in the future.</t>
  </si>
  <si>
    <t>We have feedback after the risk and vulnerability assessments, in the consultation process of adaptation strategy and action plan (now are continuing).</t>
  </si>
  <si>
    <t>Norwegian Ministry for Climate and Environment, https://www.regjeringen.no/no/dep/kld/id668/</t>
  </si>
  <si>
    <t>Norwegian Environment Agency</t>
  </si>
  <si>
    <t>None</t>
  </si>
  <si>
    <t>Climate change adaptation in Norway (White Paper); https://www.regjeringen.no/en/dokumenter/meld.-st.-33-20122013/id725930/</t>
  </si>
  <si>
    <t>Planning is not formalised in a single plan, but the strategy and the regularly updated www-pages http://www.klimatilpasning.no/ provide guidance and information on action.</t>
  </si>
  <si>
    <t>A climate profile for Svalbard is in progress. Under the forum "Naturfareforum" work is in progress to further assess and manage the risks of natural hazards. Work in progress to establish national planning guidelines to ensure that climate change impacts are considered in land-use planning.</t>
  </si>
  <si>
    <t>NO-1-2010</t>
  </si>
  <si>
    <t>Government of Norway, Ministry of the Environment</t>
  </si>
  <si>
    <t>Committee appointed by Royal Decree of 5 December 2008. Submitted to the Ministry of the Environment on 15 November 2010</t>
  </si>
  <si>
    <t>Committee with 17 members in the Committee + 7 persons in secretariat. However, a lot more experts were involved, especially in preparing the 10 reports that were commissioned by the Committee, and which the CCIV assessment is based on. 12 sectoral meetings were arranged by the Commtite, and more than 200 experts from those sectors participated in those meetings.</t>
  </si>
  <si>
    <t>23 months – from December 2008 until November 2010.</t>
  </si>
  <si>
    <t>Food security;  development co-operation; migration</t>
  </si>
  <si>
    <t xml:space="preserve">No particular assessment guidelines were used, but work undertaken by other countries/bodies were considered a spart oft he assessment. </t>
  </si>
  <si>
    <t xml:space="preserve">1. Based on a shared method and criteria for assessment of vulnerability and risk using the comprehensive risk scenario for Norway on the climate projections presented by Klima 2100. Hanssen-Bauer, I., H. Drange, E.J. Førland, L.A. Roald, K.Y. Børsheim, H. Hisdal, D. Lawrence, A. Nesje, S. Sandven, A. Sorteberg, S. Sundby, K. Vasskog og B. Ådlandsvik (2009): Klima i Norge 2100. Bakgrunnsmateriale til NOU Klimatilplassing, Norsk klimasenter, september 2009 Oslo (Climate in Norway 2100) [Available in updated form as NCCS report no. 2/2015 http://www.miljodirektoratet.no/no/Publikasjoner/2015/September-2015/Klima-i-Norge-2100/]
2. The vulnerability analysis consists of a review of how vulnerable an area of society is to this risk scenario and what capacity the areas of society or the sectors have to cope with this risk.
3. Focus areas defined in the mandate:
– health and safety for humans
– physical infrastructure and buildings
– business and industry
– the natural environment and primary industries) 
 were used to select sectors for an assessment of vulnerability and adaptive needs. The objectiuves were to examine both the natural environment and society. The committee was to give an account of the geographical areas, industries and sectors that are most exposed to negative impacts of climate change.
4. The approach emphasises a broad dialogue combined with the use of existing literature and new reports. The objective has been to develop a comprehensive picture of the variation in the ways in which different involved parties experience vulnerability to climate change, and tie this in with the cutting-edge research in the fields of climate and adaptation.
5. Broad involvement with different stakeholders - twelve expert meetings with selected parties
6. A national conference was organised to present the report Klima i Norge 2100 and to obtain input on how the scenarios will impact the various sectors and industries.
7. Seven conferences open to the public were organised in all parts of the country
8. Report the consequences of climate change was written including proposals for how society best can handle the challenges associated with those changes.
</t>
  </si>
  <si>
    <t xml:space="preserve">See also answer to Question 25. </t>
  </si>
  <si>
    <t>SRES B1, SRES A1B and SRES A2, downscaling based on HIRHAM model, combination of own downscaling and use of ensembles of other regional models</t>
  </si>
  <si>
    <t>The report includes regular references to future development in the sectors and areas that have been treated, but no overall analysis of the non-climatic changes have been carried out</t>
  </si>
  <si>
    <t>Qualitative reflection on adaptive capacity is emphasised througout the analysis</t>
  </si>
  <si>
    <t xml:space="preserve">The summary includes an economic assessment (12.4 Economic costs and benefits) with a table of monetised cost-ranges (Annual cost, Norway 2070–2100) based on a separate study: Vista Analyse 2010. Vista analyse (2010) Rasmussen I. and Vennemo H. Samfunnsøkonomiske virkninger av klimaendringar i Norge. [Socio-economic impacts of climate change in Norway.] Vista Analyse Report 2010/1 </t>
  </si>
  <si>
    <t>Table 12.1 Economic consequences of climate change. Annual cost, Norway 2070–2100 for 7 sector groups</t>
  </si>
  <si>
    <t>Chapter 16 Recommendations for a policy for adapting to climate change, in addition considerations for adaptation were included in each sector considered.</t>
  </si>
  <si>
    <t>Uncertainty was explicitly dealt with in section 3.4 Principles for handling uncertainty that systematically explored the different sources of uncertainties that have to be addressed and considered. Uncertainties were consequently systematically referred to in the report, but the actual form varied, in some cases uncertainties were noted in others ranges were presented.</t>
  </si>
  <si>
    <t xml:space="preserve">The report was sent out for public consultation after it was published. Comments were sent to the (then) Ministry of Environment. The members of the Committee, and especially the leader of the Committee gave many presentations of the report at many events accross the country. </t>
  </si>
  <si>
    <t xml:space="preserve">The Assessment (NOU 2010:10), together with the comments received by the (then) Minitry of Environment were the main basis for the Government's strategy presented tot he Parliament in the White Paper Climate Adaptation in Norway in 2013 (Meld. St. 33 (2012–2013)). </t>
  </si>
  <si>
    <t>Not in a position to comment on this – might come back on it.</t>
  </si>
  <si>
    <t>No formal evaluation.</t>
  </si>
  <si>
    <t>Not in a position to comment on this.</t>
  </si>
  <si>
    <t>Ministry of the Environment and Spatial Planning, www.mop.gov.si</t>
  </si>
  <si>
    <t>Slovenian Environment Agency (ARSO), Ministry oft he Environment and Spatial Planning (MOP)</t>
  </si>
  <si>
    <t>none</t>
  </si>
  <si>
    <t>Okolje se spreminja. Podnebna spremenljivost Slovenije in njen vpliv na vodno okolje. (=previously mentioned water report from 2010)</t>
  </si>
  <si>
    <t>Agriculture-forestry-biodiversity (nature); which are closely connected</t>
  </si>
  <si>
    <t>SI-2-2010</t>
  </si>
  <si>
    <t>About 20 experts</t>
  </si>
  <si>
    <t>WMO, Tromp Foundation</t>
  </si>
  <si>
    <t>Guide to Climatological Practice WMO, WMO Service delivery strategy, Global framework for climate services</t>
  </si>
  <si>
    <t>Harmonization of vocabulary used in different sectors</t>
  </si>
  <si>
    <t xml:space="preserve">It is difficult to fill the form for our country since we’re in an early phase of CCIV development, for now only climate scenarios have been prepared, which is an important precondition for any meaningful CCIV, so there is more to expect in the near future. There are however other activities (CCRA, DRA, IEA…) being carried out and developed in parallel, but hard to fit in within this questionnaire (which is btw very user unfriendly), so we are available for further clarifications over e-mai or phone (preferably). :)    </t>
  </si>
  <si>
    <t>Spanish Climate Change Office</t>
  </si>
  <si>
    <t>A Preliminary General Assessment of the Impacts in Spain Due to the Effects of Climate Change</t>
  </si>
  <si>
    <t>ES-1-2005</t>
  </si>
  <si>
    <t>University of Castilla La Mancha and other research institutions</t>
  </si>
  <si>
    <t>Around 50 main authors, 146 contributing authors, 160 reviewers</t>
  </si>
  <si>
    <t>The Spanish National Adaptation Plan was adopted in 2006. Findings included in the ECCE Project were a basic source for the adaptation planning.</t>
  </si>
  <si>
    <t>Each sectoral chapter includes a section on „most vulnerable areas“</t>
  </si>
  <si>
    <t>Each sectoral chapter includes a section on „main adaptation options“</t>
  </si>
  <si>
    <t>Each sectoral chapter includes a section on “main uncertainties and knowledge gaps”. In a few chapters, these uncertainties are expressed using discrete categories (e.g. from “very high certainty” to “low certainty”.</t>
  </si>
  <si>
    <t>The first assessment was the basis for the Spanish National Adaptation Plan</t>
  </si>
  <si>
    <t>Ministry of Environment and Urbanization</t>
  </si>
  <si>
    <t>Ministry of Forestry and Water Affairs</t>
  </si>
  <si>
    <t>General Directorate of Water Management, Ministry of Forestry and Water Affairs</t>
  </si>
  <si>
    <t>2.5 years</t>
  </si>
  <si>
    <t>Textile, Ecosystem</t>
  </si>
  <si>
    <t>The differences of the studied parameters until 2010 were calculated as seasonal and annual averages for 10 and 30 years periods based on the reference period accepted as the simulations of 1971-2000.</t>
  </si>
  <si>
    <t xml:space="preserve">Low Impact, Medium Impact, High Impact, Very High Impact according to numeric scores from 1 to 4. </t>
  </si>
  <si>
    <t xml:space="preserve">The tables for the specific basins indicates the impacts for the sectors in columns according to the 10-year-periods between 2015-2100 in lines.  </t>
  </si>
  <si>
    <t xml:space="preserve">The potenatial adaptation measures determined in the project should be detailed and be more specific as to river basins. Fund seeking is continued for that purpose. </t>
  </si>
  <si>
    <t xml:space="preserve">The project results have been sharing with conferences and workshops and all relevant representatives from public ann private sectors, including NGOs, have been invited not only to share the results but also provide contribution for further efforts on development the analyses. Howevever, the most effective dissemination strategy of the project is to use the web-site, in which the all documentation including the results and the methodology. The existency of web-site and workhops arrenged for the dissemination have been announced by sending e-mails and cover letters to all relevant stakeholders.  </t>
  </si>
  <si>
    <t xml:space="preserve">The results of the Climate Chage Impacts on Water Resources will be the one of the main studies constituting the base of the next updated National Adaptition Plan. The results are being currently are the input and used in the plans and the strategies like river basin management plans, water allocation projects, flood  and drought management plans and etc. </t>
  </si>
  <si>
    <t>Data collection and using unique form of them were the main problems. Awareness of sector are not enough for data collection individually and sharing the data with public organizations.</t>
  </si>
  <si>
    <t xml:space="preserve">Sectoral vulnerability assesments should be an individual project, not a part of comprehensive one, and the study region should be kept small in terms of aiming targets succesfully. </t>
  </si>
  <si>
    <t>Data collection is the the key factor for a successful evaluation, more time can be allocated for interviews with stakeholder and field work.</t>
  </si>
  <si>
    <t>Portuguese Environment Agency (APA)</t>
  </si>
  <si>
    <t>National Adaptation Strategy promotes mainstreaming at all relevant scales and vertical coordination. The pilot project ClimAdaPT.Local under EEA Grants-Programme AdaPT gave an important contribution to the capacitation on adaptation of regional and legal officers, which lead to the elaboration of 27 municipal adaptation strategies. National programming of Cohesion Fund supports Adaptation planning at regional, intermunicipal and municipal level, based on the experience of ClimaAaPT.local (http://climadapt-local.pt/).</t>
  </si>
  <si>
    <t>PT-1-2006</t>
  </si>
  <si>
    <t>Calouste Gulbenkian Foundation; BP Portugal; Ministry of Environment</t>
  </si>
  <si>
    <t>Filipe Duarte Santos and Pedro Miranda (editors), Faculty of Sciences, University of Lisbon</t>
  </si>
  <si>
    <t>About 61</t>
  </si>
  <si>
    <t>2002 and 2003 (based on the previous SIAM project that took place between 1999 and 2002).</t>
  </si>
  <si>
    <t>229 695,94 EUR + VAT</t>
  </si>
  <si>
    <t>188 624,48 EUR</t>
  </si>
  <si>
    <t>Observed Climate Trends; Global Circulation Models; Regional Climate Models; CIELO; Hydrologic Models; Aerial Videotape-Assisted Vulnerability Analysis; Storm Surge; DSSAT 3.5 (Decision Support System for Agrotechnology Transfer); CERES Wheat and CERES Maize, PROMES; GOTILWA+BIOME4</t>
  </si>
  <si>
    <t>Not applicable</t>
  </si>
  <si>
    <t>Provided by project partners and FCUL as coordinating institution</t>
  </si>
  <si>
    <t xml:space="preserve">More than 40 Institutions participated in the SIAM II project by offering in-kind human resources and/or multiple types of data  </t>
  </si>
  <si>
    <t>Socio-economic scenarios; Outreach and engagement; Regional case study (Sado region)</t>
  </si>
  <si>
    <t>Varied across sectors</t>
  </si>
  <si>
    <t>Each sector applied its own methodologies while using the same climate data.</t>
  </si>
  <si>
    <t>The main focus of the workshops was for outreach and engagement purposes.</t>
  </si>
  <si>
    <t>SIAM II was the first multi-sectoral climate change assessment for a southern european country.</t>
  </si>
  <si>
    <t>Emission scenarios IS92a and SRES A2/B2</t>
  </si>
  <si>
    <t>Consideration of non-climatic changes varied across sector assessments</t>
  </si>
  <si>
    <t>Each sector assessment used its own metrics</t>
  </si>
  <si>
    <t>Different disaggregation levels depending on the sector</t>
  </si>
  <si>
    <t>Every sector had its own particularities and research approaches so a fully common structure for the CCIV assessment was not followed.</t>
  </si>
  <si>
    <t>The information published was quite extensive and because it didn’t follow a systematic approach for every sector vulnerabilitie, made it harder to consult the information and to establish priorities between risks, sectors, and regions.</t>
  </si>
  <si>
    <t xml:space="preserve">It would be important to have a standardized method for assessment and report between the different sectors, with common regional disagregation and preferably articulated with a database with a structure favourable for update and improvement. </t>
  </si>
  <si>
    <t>Ministry of Environment</t>
  </si>
  <si>
    <t>National Strategy For Climate Change Management Policy contains two separate parts for mitigation and adaptation.</t>
  </si>
  <si>
    <t>„A study laying down the vulnerability of specific sectors to climate change, risk assessment, effective adaptation to climate change and evaluation criteria”</t>
  </si>
  <si>
    <t>Energy, forestry, , transport, biodiversity, coastal areas</t>
  </si>
  <si>
    <t>LT-1-2015</t>
  </si>
  <si>
    <t>Public Enterprise „Gamtos pavaldo fondas“</t>
  </si>
  <si>
    <t>12 experts</t>
  </si>
  <si>
    <t>From December 2014 till July 2015</t>
  </si>
  <si>
    <t>Waste management</t>
  </si>
  <si>
    <t>Study results were used for the preparation inter-institutional action plan and reports on adaptation to climate change in Lithuania submitted to the European Commission and UNFCCC secretariat.</t>
  </si>
  <si>
    <t>The results of this assessment were used to update the Inter-institutional Action Plan on the implementation of the Goals and Objectives for 2013-2020 of the Strategy for the National Climate Change Management Policy, setting measures for 2017-2019.</t>
  </si>
  <si>
    <t>The assessment has given an important knowledge base on vulnerability of different economy sectors, to understant the effect of climate change on various sectors and risks, to select the most important measures for adaptation to climate change and elaborate indicators.</t>
  </si>
  <si>
    <t xml:space="preserve">The biggest challenge was to ensure the coordination of different institutions responsible for various sectors and to select the most efficient measures in different sectors. There was also a lack of sector specific monitoring data and difficulties to identify proper qualitative indicators for evaluation of effectiveness of adaptation. </t>
  </si>
  <si>
    <t>Additional researches and evaluation studies will be required to conduct for the deeper evaluation of vulnerability and risk assesment of different economy sectors.</t>
  </si>
  <si>
    <t>More detailed analyzes of different economy sectors with broader involvement of relevent stakeholders should be accomplished.</t>
  </si>
  <si>
    <t xml:space="preserve">Department for Environment, Food &amp; Rural Affairs </t>
  </si>
  <si>
    <t>Adaptation Sub-Committee of the Committee on Climate Change</t>
  </si>
  <si>
    <t>Many adaptation actions are under the responsibility of the devolved administrations.</t>
  </si>
  <si>
    <t>The Climate Change Act (2008) requires the UK Government to produce a UK Climate Change Risk Assessment (CCRA) every 5 years followed by a National Adaptation Programme (NAP) to address the risks identified.  The first CCRA was presented to Parliament in Jan 2012 and the first NAP was completed in 2013.  The second CCRA was presented to Parliament in Jan 2017 and will be used to inform the second NAP which is due for completion in 2018.</t>
  </si>
  <si>
    <t>The Climate Change Risk Assessment 2017</t>
  </si>
  <si>
    <t>Response to this question is based on the risks identified as a research priority in the lastest Climate Change Risk Assessment (CCRA).</t>
  </si>
  <si>
    <t xml:space="preserve">The Climate Change Act requires a new Climate Change Risk Assessment every 5 years.  The next is due in 2022.  The details on the approach to be used for the next assessment is still to be determined. </t>
  </si>
  <si>
    <t>UK-2-2017</t>
  </si>
  <si>
    <t xml:space="preserve">UK Climate Change Risk Assessment 2017 </t>
  </si>
  <si>
    <t xml:space="preserve">The government as required under the Climate Change Act (2008) </t>
  </si>
  <si>
    <t>Adaptation Sub-Committee of the Committee on Climate Change.</t>
  </si>
  <si>
    <t>Hundreds of leading scientists participated as authors and reviewers  There was a call for evidence in 2014 and 2 rounds of review by stakeholders, technical peer reviewers and other organisations.</t>
  </si>
  <si>
    <t>£850k</t>
  </si>
  <si>
    <t>Approx. £80k</t>
  </si>
  <si>
    <t>£400k</t>
  </si>
  <si>
    <t>Approx. £205k</t>
  </si>
  <si>
    <t>Defra, Devolved Administrations</t>
  </si>
  <si>
    <t>Defra</t>
  </si>
  <si>
    <t>NERC, Defra, Devolved Administrations</t>
  </si>
  <si>
    <t>Unpaid time from lead contributors</t>
  </si>
  <si>
    <t>International dimensions</t>
  </si>
  <si>
    <t>Infrastructure</t>
  </si>
  <si>
    <t>Common sets of scenarios are UKCP09, RCP and SRES scenarios, and direct CMIP5 modelling output.</t>
  </si>
  <si>
    <t>Step 1 (current) and Step 2 (future adaptive capacity) of the three-step method used for the assessment.</t>
  </si>
  <si>
    <t>The second CCRA still considers magnitude (similar to the first CCRA) but also suggests an urgency rating as the final output. For example, even if the future magnitude of a risk is classed as medium, the urgency might be high if plans do not exist to manage the relevant drivers of vulnerability, and it is necessary to put those plans in place in the next 5 years to start a process that ultimately manages the risk in the 2050s.</t>
  </si>
  <si>
    <t>Infographics are presented per technical chapter, e.g.  https://www.theccc.org.uk/wp-content/uploads/2016/07/CCRA-Ch5-People-and-the-built-environment-infographic.pdf</t>
  </si>
  <si>
    <t>The final stage of the analysis is to prioritise the risks and opportunities identified, according to their urgency</t>
  </si>
  <si>
    <t>Within the evidence report confidence scores (of high, medium or low) have been provided to summarise the strength and consistency of the evidence in each case.</t>
  </si>
  <si>
    <t>The assessment will underpin the preparation of the next National Adaptation Programme due in 2018 that will set out the key actions being taken to address the priority risks identified in the assessment.  Adaptation and the consideration of climate change risks is integrated within the development of policies, programmes and actions across UK government and the results of the most recent climate change risk assessment will therefore directly inform that work.</t>
  </si>
  <si>
    <t>There are a number of different approaches that could be adopted for the 2022 assessment, but no formal assessment of the options has been carried out yet. However a reasonable ambition would be to develop a methodology that could be applied on a rolling-basis to future assessments to provide information on how the size and nature of climate risks is changing over time in response to science, policies and other factors.  More work on presenting cross-cutting risks and interpendencies between sectors. Greater consideration of socio-economic factors in the magnitude of risks and their consequences and their priority for action.</t>
  </si>
  <si>
    <t>Between 2013 and 2016 the Geological and Geophysical Institute of Hungary (GGIH) has developed and made accessable the basic infrastructure of National Adaptation Geo-information System (NAGiS) from the grant of European Economic Area (EEA) to support National Adaptation Strategy. For better usefulness it became necessary to make further development. In November 2016 HUF 400 million was awarded for GGIH for the project plan for revisioning, updating and development of NAGIS from the 1.1.0 support construction of the first priority “Adaptation to climate change impacts“ of Environment and Energy Operative Programme.
In the framework of the project lasting till the end of 2018 domestic natural resources and crucial infrastructures will be analysed from climate aspects, climate vulnerability will be mapped and the sociopolitical and economic development effects of climate change will be examined. The planning and evaluation methodologies of climate change impact assessment will be developed, online manager information services of NAGiS and decision making portal for municipalities will be established.</t>
  </si>
  <si>
    <t>HU-1-2017</t>
  </si>
  <si>
    <t>First comprehensive assessment published in 1992 („Bestandsaufnahme  - Anthropogene Klimaänderungen; Mögliche Auswirkungen auf Österreich, mögliche Maßnahmen in Österreich;) carried out by the Austrian Academy of Sciences, financed by the Ministries for the Environment and for Science
First specific research projects regarding climate change impacts starting in 2003 (StartClim programme) and further activity under the Austria Climate Research Programme starting in 2008. 
As input for the NAS/NAP, a consortium has prepared sectoral vulnerability assessments (qualitative assessment, based on available literature and expert workshops). 
Haas et al. 2008: Identifikation von Handlungsempfehlungen zur Anpassung an den Klimawandel in Österreich: 1. Phase, 2008
Haas et al. 2010: Handlungsempfehlungen zur Anpassung an den Klimawandel in Österreich. Aktivitätsfeld Bauen und Wohnen und Schutz vor Naturgefahren. 
Haas et al. 2010: Handlungsempfehlungen zur Anpassung an den Klimawandel in Österreich. Aktivitätsfelder Gesundheit, Natürliche Ökosysteme/Biodiversität und Verkehrsinfrastruktur. 
Schöner, W., Böhm, R., Haslinger, K., Blöschl, G., Merz, R., Blaschke, A. P., Viglione, A., Parajka, J., Kroiß, H., Kreuzinger, N., Hörhan, T. (2010): Anpassungsstrategien an den Klimawandel für Österreichs Wasserwirtschaft. Bundesministerium für Land- und Forstwirtschaft, Umwelt und Wasserwirtschaft, Wien. 
Kranzl, L.; Haas, R.; Kalt, G.; Müller, A.; Nakicenovic, N.; Redl, C.; Formayer, H.; Haas, P.; Lexer, M.J.; Seidl, R.; Schorghuber, S.; Nachtnebel, H.P. &amp; Stanzel, P. (2010): KlimAdapt - Ableitung von prioritären Maßnahmen zur Adaption des Energiesystems an den Klimawandel. Endbericht. Gefördert durch den Klima- und Energiefonds (Energie der Zukunft). 
Based on these assessments, adaptation measures have been proposed and further developed by an intensive participation process from 2009 till 2011 to include all kinds of stakeholder suggestions and opinions in the Strategy and action plan, which includes diverse CCIV information</t>
  </si>
  <si>
    <t>Disaster Risk Preparedness and Reduction</t>
  </si>
  <si>
    <t>1. looking jointly into all impact fields for Austria, regardless of whether they are a priori regarded as most vulnerable or not
2. using consistent climate and socioeconomic scenario assumptions within sector-specific (bio)physical impact models
3. evaluating these impacts with a consistent economic costing methodology which is then fed into a national-scale computable general equilibrium (CGE) model and an uncertainty (i.e. range-of-impacts) assessment</t>
  </si>
  <si>
    <t>1. Scoping Process
2. Funding for Coordination from the Austrian Climate Research Programme (ACRP)
3. Outline (co-chairs)
4. Peer-reviewed scientific technical literature
5. Stakeholder workshop 1 and 2
6. 1st order draft - Informal review
7. 2nd order draft - autonomous review
8. Final draft
9. Publication
10. Dissemination</t>
  </si>
  <si>
    <t>Pilot study, consistent assessment covering and integrating all relevant sectors</t>
  </si>
  <si>
    <t>National Climate Commission (NCC); http://www.cnc-nkc.be/en</t>
  </si>
  <si>
    <t>BE-1-2011/2012/2013</t>
  </si>
  <si>
    <t>Development cooperation, private sector, research</t>
  </si>
  <si>
    <t>Development of regional, federal and national adaptation plans</t>
  </si>
  <si>
    <t>1) Prediction of main climate characteristics up to 2100
2) Description of the context information in main sectors connected to climate change
3)  Identification of main impacts to individual sectors
4) Proposal of indicators for each sector – climate indicators and impact indicators
5) Identification of vulnerability in each sector
6) What-if analysis – what will happen in each sector if climate chracteristic change in the future
7) Analyss of proposed adaptation measures in national adaptation strategy
8) Assesment of economical aspects of impacts and adaptation measures</t>
  </si>
  <si>
    <t>Part of CCIV was also analyss of proposed adaptation measures in national adaptation strategy for each sector.</t>
  </si>
  <si>
    <t>2013-2017</t>
  </si>
  <si>
    <t>Total amount was 1,3 million euros, and the main financing source was EEA Grants Financial Mechanism 2009–2014 (10% of it was national co-financing)
European Economic Area (EEA) Financial Mechanism 2009–2014 programme “Integrated marine and inland water management”
http://www.envir.ee/et/euroopa-majanduspiirkonna-toetused-2009-2014</t>
  </si>
  <si>
    <t>50.000 Euros</t>
  </si>
  <si>
    <t>1 person during 2 years</t>
  </si>
  <si>
    <t>5 lead authors</t>
  </si>
  <si>
    <t>In Germany, adaptation to climate change is a permanent task established along an agreed and politically adopted institutional and methodological framework. All mayor resolutions with regard to the adaptation process are enforced by cabinet decision. The German Adaptation Strategy was adopted in 2008, followed by the Action Plan I in 2011. In 2015, the Federal Government of Germany adopted the Initial Progress Report on the German Strategy for Adaptation to Climate Change (DAS). This report gives an overview of the federal activities since the adoption of the DAS in 2008 and the Action Plan I (APA I 2011) and outlines future measures and activities to combat the impacts of climate change in an Action Plan II. The Federal Government decided to report periodically: Monitoring Report of impacts every 4 years, Vulnerability Assessment every 6 years, Adaptation Actions Plans as well as the Progress Reports every 4 years. Furthermore, it was decided to evaluate the adaptation process in Germany on a regular basis. The first report is scheduled for 2019.
2005 First national vulnerability analysis (Zebisch et al. 2005)
2008 Adoption of the national adaptation strategy, suggestions for measures and instruments were derived on the findings of Zebisch et al. 2005 and other information. 
2011 Adoption of Adaptation Action Plan I
With the Action Plan it was politically agreed to conduct a comprehensive and methodological consistent Vulnerability Assessment by 2015.
2015 First integrated vulnerability analysis (Buth et al. 2015) as part of the progress report of the German Adaptation Strategy (2015). The vulnerability analysis was conducted by a network of federal authorities and institutions supported by a scientific consortium, based on a multi sectoral consistent methodology. It helped to structure and inform the  second adaptation action plan about the key climate change impacts in the present and until the middle of the century. This was used to point out key action needs and to conduct a gap analysis of already proposed measures to add  measures for key action needs.</t>
  </si>
  <si>
    <t>Germany’s Vulnerability to Climate Change (Buth et al. 2015, Climate Change 24/2015, Umweltbundesamt https://www.umweltbundesamt.de/vulnerabilitaet-deutschlands-gegenüber-dem ) has been endorsed by the formal Interministerial Working Group leading the national strategic process of adaptation to climate change as to be the scientific basis for for policy relevant decisions regarding the German Adaptation Strategy as well as further processing the strategy.</t>
  </si>
  <si>
    <t>The GIZ Vulnerability Sourcebook is an offspring of the methodology developed for the German Vulnerability Assessment. Both use the IPCC 2007 framework of vulnerability, slightly changed specifically developed further to improve operationalization. The methodology was published in a guideline (see below). For the present and future consistent climate and socio-economic information or data, based on measurements or scenarios, was used. Adaptive capacity was defined complentary to sensitivity as possible additional measures to be conducted in future, whereas adaptation measures of the past influence the sensitivity of a system. Therefore also vulnerability (as a function of climate change impact and adaptive capacity of a system) could only be estimated for the future. 
Guideline for vulnerability assessments (in German and English): https://www.umweltbundesamt.de/publikationen/leitfaden-fur-klimawirkungs
Working step 1: plan and prepare the assessment
Involving experts from responsible institutions
Specifying the methodological framework and key terms
Specifying scenarios for climate stimuli, spatial exposure and sensitivity
Working step 2: Step-by-step execution of the climate impact and vulnerability assessment
Developing impact chains
Operationalising selected sectoral climate impacts
Evaluating and aggregating climate impacts 
Evaluating adaptive capacity
Evaluating vulnerability
Working step 3: Communicating and using results</t>
  </si>
  <si>
    <t xml:space="preserve">The spatial scale of the single impact results were municipalities, the aggregated results were shown in a map with raster zells </t>
  </si>
  <si>
    <t>For each impact the significance of its effect for Germany was assessed, therefore priority impacts could be identified. Also for each sector its vulnerability was calculated based on the assessment of the climate impacts of each sector and its estimated adaptive capacity.</t>
  </si>
  <si>
    <t xml:space="preserve">For different user groups different products were produced. A summary was produced to become an attachment of the progress report. Only the key results were integrated in the text of the progress report. The scientific report and a scientific summary were published separately. For the main public and the press a press conference was given and text blocks as well as an animation was provided in German and English.  </t>
  </si>
  <si>
    <t>The time horizons differ between sectors in the assessment, dependent on the information and literature available.</t>
  </si>
  <si>
    <t>1) Collection of people for the Editorial Board
2) 1st workshop to make a structure for content and name authors
3) 2nd workshop with all the authors to decide guidelines
4) Draft written
5) Meeting of editorial board to discuss review process
6) Review by scientific editors
7) 1st revision
8) Review by scientists and practitioners in parallel
9) 2nd revision and review reporting
10) Minor changes: step 12
Major changes: Rereading by reviewers of chapters with major revisions
11) 3rd revision of articles with major revisions in step 8
12) Last review by editors
13) Dissemination of version to be published to authors
14) Collecting executive summary from chapters' summaries
15) Handing over to publishing house
16) Revision by publishing house
17) Okay for final version from publishing house and editors
18) Print and online-publishing
19) Dissemination by press conference and mailing activities</t>
  </si>
  <si>
    <t>first ever collection and evaluation of all existing information about climate change in Germany
"grey" literature, case studies and the authors’ own scientific findings were integrated
description of the whole range: expressions of climate change, its impacts, deriving risks and adaptation options
a review by practitioners involved the users' group in the production process
open access</t>
  </si>
  <si>
    <t>Parlamentary evening in Berlin presented the book to political community.
331 printed books purchased, more than 390.000 downloads for open access version</t>
  </si>
  <si>
    <t>As already mentioned in Q6 above, the national adaptation strategy works as a guiding document to be, eventually, translated into concrete actions through the Regional Adaptation Plans (RAPs). In short, the national action plan will be comprised of 13 regional action plans. 
The majority of RAPs is still at procurement phase and they are expected to be in place by the end of 2018.</t>
  </si>
  <si>
    <t>2011 – The Climate Change Impacts Study Committee (CCISC) of the Bank of Greece delivers a CCIV assessment titled „The environmental, economic and social impacts of climate change in Greece“
2014 – The Climate Change Impacts Study Committee (CCISC) of the Bank of Greece delivers a CCIV assessment for tourism entitled „Greek Tourism and Climate Change: Adaptation policies and New Growth Strategy“
A Memorandum of Understanding (MoU) is signed among the Ministry of Environment &amp; Energy, the Academy of Athens (Biomedical Research Foundation) and the Bank of Greece to strengthen cooperation on climate change adaptation, including drafting a national adaptation strategy.
2015 – A national adaptation strategy is drafted and released for public consultation. The strategy draft is prepared by CCISC of the Bank of Greece and builds on its existing CCIV assessment work and reports (mostly its 2011 CCIV assessment). The Ministry of Environment &amp; Energy (Division of Climate Change &amp; Air Quality) contributes to drafting the strategy and assessing the outcomes of the public consultation. 
2016 – The Ministry of Environment &amp; Energy (Division of Climate Change &amp; Air Quality) completes and finalises the national adaptation strategy. The Greek Parliament adopts the National Adaptation Strategy (Law 4414/2016, art.45).
2017-2018  Procurement and implementation of the studies for the Regional Adaptation Plans (RAPs). The RAPs will include regional CCIV assessments and concrete action plans and are expected to be concluded by the end of 2018. 
Note: The Law 4414/2016 (art. 42-45) sets CCIV assessment as an integral part of both the National Adaptation Strategy and the Regional Action Plans and a basis for developing and prioritising concrete adaptation measures/actions.</t>
  </si>
  <si>
    <t>The whole country</t>
  </si>
  <si>
    <t>The Climate Change Impacts Study Committee (CCISC). The CCISC was set up in 2009 by the Bank of Greece to study the economic, social and environmental impacts of climate change in Greece. The CCISC is an interdisciplinary team bringing together scientists from different scientific fields.  
Further information on CCISC can be found at:  www.bankofgreece.gr/Pages/en/klima/default.aspx</t>
  </si>
  <si>
    <t>mining industry</t>
  </si>
  <si>
    <t>1. Greece was divided into 13 climate zones on the basis of climatic and geographic criteria.
2. The variation in the mean seasonal and annual values of six climate parameters (air temperature, precipitation, humidity, cloud cover, total incident short-wave radiation, wind speed) was estimated for the periods 2021-2050 and 2071-2100, using model simulation datasets for four IPPC GHGs emissions scenarios (A2, A1B, B2 and B1) developed by the Research Centre for Atmospheric Physics and Climatology of the Academy of Athens. 
3. Extreme weather events and their impacts were assessed. A regional climate model (ENSEMBLES) was used to project changes in max. summer and min. winter temperatures , number of warm days and nights, number of days with precipitation and dry days, number of frost days and growing seasons. The degree-days method was used to assess changes in energy demand for heating and cooling, the Forest Fire Weather Index (FFWI) to assess the wildland fire potential and the Humidex to estimate the number of days with high thermal discomfort. Moreover, the ECHAM5 and the HadCM3 models were used to assess changes in the intensity and distribution of landslides and floods. In addition, the change in mean sea level and its impact on Greece’s shoreline were assessed.
4. The risks and impacts of climate change by sector were assessed -based on the outcomes of the climate change projections carried out at previous steps - using modelling exercises and reviewing existing literature. 
5. The economic cost of climate change was estimated using the GEM-E3 general equilibrium model (estimations per climate scenario and per sector).
6. The cost of adaptation was estimated using the GEM-E3 equilibrium model. 
Further information on the approach used can be found at the respective assessment report (please see Q3 of Part II)</t>
  </si>
  <si>
    <t>The GHG emissions scenarios A2, A1B, B2 and B1 of IPCC were used as drivers for the projections of variations in the mean seasonal and annual values of climate parameters. More info, it can be found at Q15 above.
With regard to ENSEMBLES‘ models used to project changes in extreme events (temperature, precipitation) the GHG emission scenario A1B was used</t>
  </si>
  <si>
    <t>Table on estimates of GDP loss and welfare equivalent variations per sector (page 362 of the CCIV assessment).
Table on estimates of direct costs of adaptation measures (page 377 of the CCIV assessment).</t>
  </si>
  <si>
    <t>Regional assessment of climate vulnerability within the framework of the National Adaptation Geo-information System (NAGiS) which is part of the National Adaptation Strategy</t>
  </si>
  <si>
    <t>A number of  International and nationally relevant scientific reports have been published since the 2012 adaptation strategy; these include IPCC AR5 reports, and national reports on observations, projections,  national vulnerability scoping study, adaptive capacity assessment.  Sectoral specific reports have also been produced for water/flooding, biodiversity, phenology and costing climate change impacts. The development of the climate  information platform Climate Ireland has been particularly useful along with the development of local authority adaptation guidelines and sectoral guidelines (in preparation)</t>
  </si>
  <si>
    <t>A new national level climate change risk assessment is underway (funded under EPA research). A new approach will be used based on best international practice. It will also build on the previous  Summary of the State of Knowledge on Climate Change Impacts for Ireland (version 1 and 2). The new assessment will focus on the prioritastion of climate risks, cross sectoral issues, evaluation of combined effects and synergies, identification of adaptation indicator set, recommendations on response actions to climate risks and opportunities.</t>
  </si>
  <si>
    <t xml:space="preserve">Lead by 2 University scientists with a long history of working on this area. The experts were also part of a large research team based in the ICARUS reseach centre for climate change in the National University of Maynooth. </t>
  </si>
  <si>
    <t>It  was useful to include a wide stakeholder element, which brought new insights to the overall assessment, particularly in relation to coastal/marine where observational data was in short supply</t>
  </si>
  <si>
    <t>The main  model  output  employed  was  that  of  the Community Climate Change   Consortium for Ireland  (C4I).  This  involved the Hadley  Centre (UK) Global circulation model    (HadCM3L) driving  a  Regional  Climate  Model  (RCA3) using the A1B Emission Scenario.</t>
  </si>
  <si>
    <t>The result of this first national vulnerability assessment, recommended that a more detailed assessment was required for a national overview. It further recommended that the priority risk sectors identified should be subjected to further scrutiny. The will form the basis for developing the new national climate change risk assessment currently under development.</t>
  </si>
  <si>
    <t>2010: a book including an assessment on the state of knowledge on observations/projections, impacts and vulnerability for several sectors in Italy has been published at the end of 2009 from Euro-Mediterranean Center on Climate Change (Fondazione Centro Euro-Mediterraneo sui Cambiamenti Climatici –CMCC) with the contributions of the National scientific community.
Reference: Castellari S. And V. Artale, 2009: „I cambiamenti climatici in Italia: evidenze, vulnerabilità e impatti“ (in Italian). Bononia University Press, 2009
2014: The first National Climate Change Impacts and Vulnerability Assessement has been produced from a national scientific panel (including about 120 scientists) during the preparation of the NAS. This panel was coordinated by Euro-Mediterranean Center on Climate Change (Fondazione Centro Euro-Mediterraneo sui Cambiamenti Climatici – CMCC). The work ended in July 2014 and the following report was published: „Report on the state of the scientific knowledge on impacts, vulnerability and adaptation to climate change in Italy“ (Rapporto sullo stato delle conoscenze scientifiche su impatti, vulnerabilità ed adattamento ai cambiamenti climatici in Italia).</t>
  </si>
  <si>
    <t>1) Desertification and soil degradation
2) Agriculture includes also Food Production
3) Aquaculture</t>
  </si>
  <si>
    <t>1) Mountain areas (Alps and Appennines)
2) The Po river basin
3) The urban settlements</t>
  </si>
  <si>
    <t>The knowledge assessed on the sectoral impacts allowed the definition of a specific time frame for the identification and prioritization of the sectoral and cross-sectoral adaptation measures sown in the NAS: 
1) short term: measures to be implemented by 2020; 
2) long term: measures to be implemented beyond 2020.</t>
  </si>
  <si>
    <t>Adaptation Support tool and DG CLIMA Guidelines on developing adaptation strategies:
1) Preparing the ground for Adaptation
2) Addressing risks and vulnerability to climate change</t>
  </si>
  <si>
    <t>This CCIV assessment, despite being built only on a review of existing literature, addressed specifically:
1) the different types of ecosystems: terrestrial ecosystems, marine ecosystems  and internal waters/transition ecosystems;
2) Industry and dangerous infrastructures (e.g. dealing with hazardous processes and chemicals).</t>
  </si>
  <si>
    <t>Summary/synthesis: 
The NAS includes
1) a section „The National context“ with a synthesis presenting two tables on the main impacts of climate changes in the selected sectors and on the identified key vulnerabilities for Italy (pages 18-21 of the NAS);
2) a section „The state of knowledge on sectorial impacts and vulnerabilities“ which includes Key Messages from the IV Assessment for all selected sectors (pages 22 – 57 of the NAS) 
Scientific events: 
The CCIV assessment, legal assessment and related NAS were presented from the scientific coordinator of the National project in different scientific workshops and conferences at national and international level in 2014 and 2015.</t>
  </si>
  <si>
    <t>The CCIV assessment was one of the documents on which the NAS has been developed. 
Furthermore, some Italian regions, such as Lombardia and Abruzzo, have built their adaptation strategies on the CCIV assessment and related NAS, and other regions are keen to do so.</t>
  </si>
  <si>
    <t>a) The fragmentation and lack of coordination of different efforts on CCIVA from the ministries.
b) The lack of a specific set of common climate projections on which building impacts assessments for the different sectors.
c) The lack of a quantitative knowledge on current and potential climate change impacts.</t>
  </si>
  <si>
    <t>Some important lesson learned are the following:
1) The lack of an adequate estimation of costs of aggregated impacts and of the cost/benefit of the specific adaptation measures;
2)  The need to support a specific and comprehensive national research plan for CCIV sectoral and cross-sectoral assessment based on a coherent set of common climate projections;
3) The need to enhance the involvement of the private sector (i.e. insurance and SMEs) in contributing to the assessment of the specific sectoral and cross-sectoral vulnerabilities;
4) The need to support a national and coordinated regional plan to disseminate the scientific/technical and policy outcomes of the current national CCIV assessment and other future assessments, the NAS and future NAP.</t>
  </si>
  <si>
    <t>Future sectoral and cross-sectoral CCIV assessment should be referred to specific areas of the Italian territory, taking into account the main characteristics.
Furthermore, indicators for a quantitative estimate of the different components of vulnerability and risk will be useful in order to better identify the priorities at national scale. In this perspective, a Working Group on „Climate change impacts, vulnerability and adaptation“ has been established within the newborn National System for Environmental Protection coordinated by ISPRA and made up of the Regional Environmental Protection Agencies. The first objective of the ongoing activity of the WG will be the assessment of the climate change impacts currently occurring in Italy through a specific set of sectoral indicators (for each sector identified within the SNAC and the PNACC).</t>
  </si>
  <si>
    <t>A national adaptation strategy up to 2030 and supported action plan is under consulting process now before submission to Cabinet of Ministers in September, 2017</t>
  </si>
  <si>
    <t>A national adaptation strategy is developed, based on climate change historical and future impact analysis, risks and vulnerability assessment in all main sectors, supported by: 
Project “Development of Proposal for National Adaptation Strategy, Including Identification of Scientific Data, and Measures for Adapting to Changing Climate, Impact and Cost Evaluation” in framework of 2009-2014 European Economic Area grants programme “National Climate Policy”
http://www.varam.gov.lv/eng/fondi/EEA_Norv/european_economic_area_financial_mechanism_programme__national_climate_policy/?doc=18233</t>
  </si>
  <si>
    <t>A national adaptation strategy up to 2030 and supported action plan is under consulting process now before submission to Cabinet of Ministers in September, 2017
http://www.varam.gov.lv/lat/lidzd/attistibas_planosanas_dokumentu_projekti/</t>
  </si>
  <si>
    <t>LV-1-2012
LV-2-2017</t>
  </si>
  <si>
    <t>In Latvian: Analīze un priekšlikumu sagatavošana informatīvā ziņojuma par piemērošanos klimata pārmaiņām izstrādei Vides politikas pamatnostādņu 2009.-2015.gadam īstenošanas ziņojuma ietvaros 
(Analysis and proposal for a report on adaptation to climate change in the development of environmental policy guidelines for 2009 to 2015; 2012)
Significant result has been achieved early this year (2017), when climate change risk and vulnerability assessment and cost-benefit and cost-effectiveness assessment for adaptation measures in the most vulnerable sectors finished (detailed see in point 13; http://www.varam.gov.lv/lat/publ/petijumi/petijumi_klimata_parmainu_joma/?doc=23668 or http://petijumi.mk.gov.lv/ ). Reports were made with scientific expertise and methods. Methodologically steps used are the following: 
1) Context analysis (scientific observations, analysis of existing policies, reports, articles), socio economic data analysis in sectors: biodiversity and ecosystem services; forestry and agriculture; tourisms and landscape planning; health and welfare; building and infrastructure planning; civil protection and emergency planning;
2) Identification of cause – effect relationships (presented as flow-charts), caused by climate change direct and indirect impacts and resulting in concrete socio-economic consequences, social groups or biodiversity / ecosystems services as losses or gains;
3) Main risk assessment, primarily methodologically based on COM paper “Risk Assessment and Mapping Guidelines for Disaster Management” (SEC(2010) 1626 final) and IEC 31010:2009 (Risk management) standard, qualitative methods (risk matrices), also quantitative methods (regression analysis and partial correlation), risk mapping (for flood risk zones, sea coastal zones, vulnerable territories regarding tourism and landscape planning, etc.), socio-economic assessment of risks;
4) Vulnerability assessment – based on risk levels, categories and target groups affected, adaptation capacity, level of estimated economic losses or gains, vulnerability level;
5) Identification, description and analysis of relevant adaptation measures;
6) Cost-benefit and cost-effectiveness assessment for adaptation measures for 50- year period</t>
  </si>
  <si>
    <t>- Ieva Bruņeniece (2012): 
Analīze un priekšlikumu sagatavošana informatīvā ziņojuma par piemērošanos klimata pārmaiņām izstrādei Vides politikas pamatnostādņu 2009.-2015.gadam īstenošanas ziņojuma ietvaros. 
http://www.varam.gov.lv/in_site/tools/download.php?file=/files/text/Darb_jomas/KPFI//Petijums_I_Bruneniece_21_12_2012.pdf
Six researches (final reports) on risk and vulnerability assessment and identification of adaptation measures in concrete sectors (2016 and 2017): biodiversity and ecosystem services; forestry and agriculture; tourisms and landscape planning; health and welfare; building and infrastructure planning; civil protection and emergency planning. Links: Governmental research web page: http://petijumi.mk.gov.lv/ and Ministry of Environmental protection and Regional development web page: http://www.varam.gov.lv/lat/publ/petijumi/petijumi_klimata_parmainu_joma/?doc=23668 
1) Risk and vulnerability assessment and identification of adaptation measures in civil protection and emergency assistance (January 2017), done by Center of Processes` Analysis &amp; Research (University of Latvia) and experts from State Fire and Rescue Service of Latvia:  http://petijumi.mk.gov.lv/sites/default/files/title_file/petijums_varam_2016_2017_risk_un_ievain_novert_un_pielag_pasak_identific_civilas_aizsardz_arkart_palidz_joma.pdf    
2) Risk and vulnerability assessment and identification of adaptation measures in biodiversity and ecosystem services (2016), done by International environmental consulting company Estonian, Latvian &amp; Lithuanian Environment (ELLE): http://petijumi.mk.gov.lv/sites/default/files/title_file/petijums_2016_varam_risku_un_ievainoj_novertej_un_pielagos_pasak_identific_biologisk_daudzveid_un_ekosist_pakalp_joma.pdf  
3) Risk and vulnerability assessment and identification of adaptation measures in forestry and agriculture (2016), done by  Agriculture University of Latvia, and Latvian State Forest Research Institute "Silava": http://petijumi.mk.gov.lv/sites/default/files/title_file/petijums_2016_varam_risku_un_ievan_noverte_un_pielag_pasak_identif_lauksaimniec_un_mesaimniec_joma.pdf  
4) Risk and vulnerability assessment and identification of adaptation measures in tourisms and landscape planning (2016), done by  Latvian University and University of Applied Sciences:
http://petijumi.mk.gov.lv/sites/default/files/title_file/petijums_2016_varam_risku_un_ievaonoj_novertej_un_pielag_pasak_identif_ainavu_planosa_un_turisma_joma.pdf 
5) Risk and vulnerability assessment and identification of adaptation measures in health and welfare (2016), done by  Ltd. Baltkonsults, Ltd. Ardenis, State Emergency Medical Service: http://petijumi.mk.gov.lv/sites/default/files/title_file/petijums_2016_varam_risku_un_ievain_novertej_pielagos_pasak_identific_veselibas_un_labklaj_joma.pdf 
6) Risk and vulnerability assessment and identification of adaptation measures in building and infrastructure planning (2017), done by society Green Liberty, society Green Liberty:  
http://petijumi.mk.gov.lv/sites/default/files/title_file/petijums_varam_2016_2017_risk_un_ievain_novert_un_pielag_pasak_identif_buvniec_un_infrastr_joma.pdf 
7) Latvian Environment, Geology and Meteorology Centre (LEGMC) has performed an detailed analysis (237 pages report) of long term (1961–2010) historical climate data (average and extreme values of air temperature, precipitation, wind direction and speed – average and extremes values) as well as developed climate change future scenarios for Latvia (regarding IPCC scenarios RCP4.5. and RCP8.5) for the periods 2011-2040, 2041-2070, 2071-2100: http://www2.meteo.lv/klimatariks/zinojums.pdf . For wider public visualization tool for climate change scenarios is also developed and available online: http://www2.meteo.lv/klimatariks/</t>
  </si>
  <si>
    <t xml:space="preserve">Very important part takes up bu our own methodological approaches; the main steps were the following: 
 Context analysis (scientific CC observations, analysis of existing policies, reports, articles), socio economic data analysis in sectors: biodiversity and ecosystem services; forestry and agriculture; tourisms and landscape planning; health and welfare; building and infrastructure planning; civil protection and emergency planning;
 Identification of cause – effect relationships (presented as flow-charts), caused by climate change direct and indirect impacts and resulting in concrete socio-economic consequences, social groups or biodiversity / ecosystems services as losses or gains;
 Main risk assessment, primarily methodologically based on COM paper “Risk Assessment and Mapping Guidelines for Disaster Management” (SEC(2010) 1626 final) and IEC 31010:2009 (Risk management) standard, qualitative methods (risk matrices), also quantitative methods (regression analysis and partial correlation), risk mapping (for flood risk zones, sea coastal zones, vulnerable territories regarding tourism and landscape planning, etc.), socio-economic assessment of risks;
 Vulnerability assessment – based on risk levels, categories and target groups affected, adaptation capacity, level of estimated economic losses or gains, vulnerability level;
 Identification, description and analysis of relevant adaptation measures;
 Cost-benefit and cost-effectiveness assessment for adaptation measures for 50- year period;
 Identification, description and analysis of relevant adaptation indicators, MRE system`s establishment. </t>
  </si>
  <si>
    <t>Starting point: Cause – effect relationships (CERs) between climate change direct and indirect parameters and indexes (sea level rise, atmospheric temperatures, precipitations, wind regimes, etc.) and their impacts on environment and sectors (systems and individuals), resulting in socio-economic loses or gains (historical data, where avaliable) were defined and analysed. Appropriate adaptation measures and indicators, and monitoring system to risk and vulnerability assessment was establised. 
Latvian adaptation to climate change strategy and action plan up to 2030 (the last step) was the result of this huge work.</t>
  </si>
  <si>
    <t>The development of future climate change scenarios for Latvia until 2100 was carried out, using calculations of 28 global climatic models according to Intergovernmental Climate Change Panel (IPCC) the Fifth Assessment Report (AR5): 
– Future climate change scenarios for the periods: years 2011-2040, years 2041-2070 and years 2071-2100 
– Used scenarios: RCP2.6, RCP4.5 and RCP8.5 of IPCC (2013) 
– Models: CanESM2, CNRM-CM5, GFDL-CM3, HadGEM2-ES, MIROC5, MPI-ESM-MR
– Calculation of climate indices for future climate
– Future climate and climate indices visualization</t>
  </si>
  <si>
    <t>Cost-benefit and cost-effectiveness analysis was done for adaptation measures and socio-economic losses, covered all sector, for long future (up to 2100)</t>
  </si>
  <si>
    <t>See in the six researches (final reports) on risk and vulnerability assessment and identification of adaptation measures in concrete sectors http://petijumi.mk.gov.lv/   or http://www.varam.gov.lv/lat/publ/petijumi/petijumi_klimata_parmainu_joma/?doc=23668</t>
  </si>
  <si>
    <t>Latvian adaptation to climate change strategy and action plan up to 2030 (the last step) as well as established adaptation to climate change national system (also adaptation MRE) was resulted of that huge work.</t>
  </si>
  <si>
    <t>We would try to involve more stakeholders (especially from municipalities, business) in the assessment process, in the work of data exchange among insitutions, data providers, but for that we need to improve the legal system, to reduce / overcome knowledge and administrative gaps.</t>
  </si>
  <si>
    <t>National Stragey for Climate Change Management Policy
http://www.am.lt/VI/files/File/Klimato%20kaita/Nacionaline_klimato_kaitos_valdymo_politikos_strategija_EN_galutinis.docx</t>
  </si>
  <si>
    <t>Inter-institutional Action Plan on the implementation of the Goals and Objectives for 2013-2020 of the Strategy for the National Climate Change Management Policy, approved by the Government in April 2013 with latest amendment in 2016 determined measures for the year 2017-2019.
http://www.am.lt/VI/index.php#a/12869 (Patikrrinti ar teisinga nuoroda ??)</t>
  </si>
  <si>
    <t>First report on climate change (CC) and risk identification „Evaluation study and outcomes of the impact of climate change for the country‘s ecosystems, biodiversity, water resources, agriculture, forestry and human health“ was conducted in 2007.
National Research Programme: “Lithuanian Ecosystems: Climate Change and Men’s Impact” was carried out in the period of 2010-2014.
A study regarding CC impacts to human health „A study, determining climate change caused threat to human health“ was conducted in 2014. 
In 2015, a comprehensive risk and vulnerability assessment in all the main sectors (except human health) „A study laying down the vulnerability of specific sectors to climate change, risk assessment, effective adaptation to climate change and evaluation criteria” was carried out. Twelve vulnerable sectors were recognized and recommendations assessing risks formulated. This data was used to distinguish the structure of the Strategy and identify its goals, objectives and measures for their implementation.
Flood risk has received the most attention at the region level. The regions of Klaipeda and Taurage have adopted Programmes for preparation of flood threat and removal of flood consequences. Flood risk management plans and early warning systems were developed and adopted recently. Lithuania has also taken active participation within the Baltic Sea Region Climate Change Adaptation Strategy and Action Plan. 
The capital city Vilnius is currently developing an Adaptation Action Plan (the first of its kind in Lithuania). 
Various awareness raising material (studies) and guidelines are published, such as: 
Adaptation to Climate Change in Agricultural Sector: Lessons from Project “BalticClimate” (2012)
http://www.zum.lt/documents/baltijos_klimatas/Klimato%20prisitaikymas_brosiura%20(A5)%2002-24.pdf (in Lithuanian)
“Climate Change in Klaipeda City and Region: Impact, Costs and Adaptation” (2011), 
http://www.hkk.gf.vu.lt/publikacijos/2007%20Klimato%20kaita%20-%20prisitaikymas%20prie%20jos%20poveikio%20Lietuvos%20pajuryje.pdf (in Lithuanian)
“How to Adapt to the Climate Change: Advice for Farmers” (European Regional Policy Institute, 2011) (in Lithuanian)
“Impact Analysis of Opportunities to Adapt to the Climate Change in Panevėžys Region“ (2011) (in Lithuanian)
“Climate Change: Adaptation to its Impacts at the Lithuanian Seaside” (2007) http://www.hkk.gf.vu.lt/publikacijos/2007%20Klimato%20kaita%20-%20prisitaikymas%20prie%20jos%20poveikio%20Lietuvos%20pajuryje.pdf (in Lithuanian)</t>
  </si>
  <si>
    <t>STUDIJOS, NUSTATANČIOS ATSKIRŲ SEKTORIŲ JAUTRUMĄ KLIMATO KAITOS POVEIKIUI, RIZIKOS VERTINIMĄ IR GALIMYBES PRISITAIKYTI PRIE KLIMATO KAITOS, VEIKSMINGIAUSIAS PRISITAIKYMO PRIE KLIMATO KAITOS PRIEMONES IR VERTINIMO KRITERIJUS, PARENGIMAS
(Studies, laying down the vulnerability of specific sectors to climate change, risk assessment, the most effective adaptation to climate change measures and evaluation criteria)</t>
  </si>
  <si>
    <t>Arūnas Bukantis et al. (2015): 
STUDIJOS, NUSTATANČIOS ATSKIRŲ SEKTORIŲ JAUTRUMĄ KLIMATO KAITOS POVEIKIUI, RIZIKOS VERTINIMĄ IR GALIMYBES PRISITAIKYTI PRIE KLIMATO KAITOS, VEIKSMINGIAUSIAS PRISITAIKYMO PRIE KLIMATO KAITOS PRIEMONES IR VERTINIMO KRITERIJUS, PARENGIMAS. 
Ministry of the Environment, Vilnius, Lithuania, 160 pp.
http://www.am.lt/VI/files/File/Klimato%20kaita/Klimato%20kaita_galutine%20ataskaita_2015_08_31.pdf</t>
  </si>
  <si>
    <t>Discussions and workshops, provided coMments from relevant public authorities.</t>
  </si>
  <si>
    <t>May 2008: The Ministry of the Environment presented a framework to enhance society's resilience to climate change, to reduce vulnerability and strengthen our ability to adapt. 
December 2008: The Norwegian Government appointed a Committee to assess Norway's vulnerability to the effects of climate change and the need to adapt.
June 2009: Projections of climate change for Nor¬way from past, present and up to two sce¬nario periods were presented in the report "Climate in Norway 2100". (Hanssen-Bauer et al., (2009)). Projections were commissioned by the Government apporinted Committee.
November 2010: The Government appointed Committee presented the Official Norwegian Report " Adapting to a changing climate" (NOU 2010:10)</t>
  </si>
  <si>
    <t xml:space="preserve">Updated national projection of climate change (Klima i Norge 2100 November 2015), based on the scenarios from IPCC AR5. Climate Profiles for all Counties in Norway based on national projections. </t>
  </si>
  <si>
    <t>Norwegain Official Report: Adapting to a changing climate; NOU 2010:10</t>
  </si>
  <si>
    <t>For those of particular importance, there have been and/or are ongoing processes to improve the CCIV assessments and policy development. Examples are on Storm water runoff in towns and cities, National assessment of agriculture, several relating to flooding and safety of hydropower dams etc. (See country page for Norway)</t>
  </si>
  <si>
    <t>Tilpassing til eit klima i endring — Samfunnet si sårbarheit og behov for tilpassing til konsekvensar av klimaendringane; 
(Adapting to a changing climate. Norway’s vulnerability and the need to adapt to the impacts of climate change)</t>
  </si>
  <si>
    <t>NOU 2010: 10 Tilpassing til eit klima i endring;  https://www.regjeringen.no/no/dokumenter/nou-2010-10/id624355/
NOU 2010: 10 Adapting to a changing climate; https://www.regjeringen.no/no/dokumenter/nou-2010-10-2/id668985/</t>
  </si>
  <si>
    <t>reindeer husbandry; game management; petroleum; arctic; local communities</t>
  </si>
  <si>
    <t xml:space="preserve">Scientists were commissioned to deliver several reports used by the Committee for the assessment. The Report (NOU 2010:10) was sent for public consultation after the publication, and all level of society (including authorities at national level) provided comments.  </t>
  </si>
  <si>
    <t>Estratégia Nacional de Adaptação às Alterações Climáticas (ENAAC) 2020
(National Strategy for Adaptation to Climate Change 2020)
http://apambiente.pt/index.php?ref=16&amp;subref=81&amp;sub2ref=118&amp;sub3ref=955</t>
  </si>
  <si>
    <t>Adaptation plans are available for some sectors, but they are not currently regarded as a NAP. The approach on ENAAC 2020 is to mainstream Adaptation in all relevant policies, which may include sectoral and spatial adaptation planning.</t>
  </si>
  <si>
    <t>The starting point on the work on adaptation in Portugal was observed at research level when in 2002 and 2006 were published two assessments on climate change impacts in Portugal – the SIAM I &amp; II projects. These reports remain a reference for any adaptation initiative including the first National Adaptation Strategy (2010). CCIV information was further developed under the NAS particularly at sectoral level where sectoral reports were published and a summary of all this information was integrated on the Progress Report of the NAS (published in 2013). It was from this knowledge that the revision of the NAS was supported. The revised NAS was adopted in 2015 and since then its sectoral groups continue to improve the CCIV information at their side.
It is also important to highlight for this issue two key projects developed under Programme AdaPT: a website produced to provide information on climate scenarios at NUT3 level for a battery of indicators (www.portaldoclima.pt) and  the vulnerability and risk assessments on climate change at local level used to elaborate Local Adaptation Strategies in the ClimaAdaPT.local project (http://climadapt-local.pt/).
National Risk Assessment concluded in 2014 also considers climate change scenarios.</t>
  </si>
  <si>
    <t>- Climate Change in Portugal. Scenarios, Impacts and Adaptation Measures - SIAM Project (Eds: Santos, F.D., Forbes, K. &amp; Moita, R., 2002). 
- Alterações Climáticas em Portugal Cenários, Impactos e Medidas de Adaptação – Projecto SIAM II [Climate Change in Portugal. Scenarios, Impacts and Adaptation Measures – SIAM II Project] (Eds: Santos, F.D., &amp; Miranda, P.)
- Relatório de Progresso da Estratégia Nacional de Adaptação às Alterações Climáticas [Progress Report of the National Adaptation Strategy] (APA, 2013).</t>
  </si>
  <si>
    <t>Presently several regional and local adaptation strategies and plans are being developed and they will have own CCIV assessments.
Under the revised National Adaptation Strategy some sectoral groups are updating their CCIV assessments and other new sectoral groups (not considered on the first NAS) are conducting their first CCIV assessment (e.g transports and communications).</t>
  </si>
  <si>
    <t>Alterações Climáticas em Portugal. Cenários, Impactos e Medidas de Adaptação - Projecto SIAM II
(Climate Change in Portugal. Scenarios, Impacts and Adaptation Measures - Project SIAM II</t>
  </si>
  <si>
    <t>F.D. Santos e P. Miranda (editores) Alterações Climáticas em Portugal. Cenários, Impactos e Medidas de Adaptação - Projecto SIAM II, Gradiva, Lisboa, 2006
Book downloadable at: http://cciam.fc.ul.pt/prj/siam/SIAM-II-BOOK.zip</t>
  </si>
  <si>
    <t>In-kind experts (not included in contracted or staff time):
Climate: 4 experts; Water Resources: 6 experts; Costal Zones: 4 experts;
Agriculture: 2 experts; Human Health and Tourism: 8 experts; Energy: 2 experts; Forests and Biodiversity: 5 experts; Fisheries: 1 expert;
Case Study (Sado): all of the above</t>
  </si>
  <si>
    <t>Former Instituto Português do Ambiente (now APA)</t>
  </si>
  <si>
    <t>Despite being published several years ago (2002 and 2006), the SIAM projects still remain a reference for adaptation projects and other initiatives. Some parts of the CCIV assessment on the SIAM projects have been updated, namely on: the NAS Progress Report (2013), the climate scenarios portal (Portal do Clima - http://portaldoclima.pt/en/), other sectoral reports (e.g. Relatório Grupo de Trabalho para o Litoral 2015 [Coastline 2015 Working Group Report]) and on sectoral NAS working groups and academic activities and projects.
Adaptation plans and strategies use the information available on this different sources depending on its own scope. Awareness raising and enabling action are promoted mainly from adaptation initiatives developed by projects that reflect, among others, the CCIV information from the SIAM projects.</t>
  </si>
  <si>
    <t>This assessment was very important to bring public and academic attention to the impacts of climate change. Also its multisectoral scope and the involvement of various experts from different fields and from different research centres resulted on two major positive outcomes:
- Allowed a more effective dissemination of SIAM‘s CCIV assessment;
- Capacitated experts from the various sectors to work with climate scenarios and on adaptation.</t>
  </si>
  <si>
    <t>- ARSO: trends from the past project (1961-2011, finished in 2013), reports on cc impacts for water sector (2010), preparation of first scenarios fort he future (2006, 2014), now ongoing project on cc scenarios (RCP2.5, RCP4.5 and RCP8.5 till 2100) and impacts will be further analysed in the future
- Ministry of agriculture and forestry: first adaptation strategy for agriculture and forestry (2004), action plan for years 2010 and 2011, adaptation measures now included in CAP and other activities of the ministry
- MOP: first climate vulnerability assessment for Apline region (2012), then climate risk assessment for Slovenia (report 2014), leading to NAS (2016)
- Administration for Civil Protection and Disaster Relief oft he Ministry for Defense: Disaster risk assessment Report (2014, upgraded with climate change impacts for identified existing risks in 2016)</t>
  </si>
  <si>
    <t>Okolje se spreminja. Podnebna spremenljivost Slovenije in njen vpliv na vodno okolje.
(The environment is changing. Climate variability in Slovenia and its effects on the aquatic environment)</t>
  </si>
  <si>
    <t>OKOLJE se spreminja : podnebna spremenljivost Slovenije in njen vpliv na vodno okolje / [avtorji Klemen Bergant ... [et al.] ; urednik Tanja Cegnar]. - Ljubljana : Ministrstvo za okolje in prostor, Agencija Republike Slovenije za okolje, 2010. ISBN 978-961-6024-55-6
http://www.arso.gov.si/o%20agenciji/knji%c5%benica/publikacije/Okolje_se%20spreminja.pdf</t>
  </si>
  <si>
    <t>Ministrstvo za okolje in prostor (Ministry of Environment and Spatial Planning)
World Meteorological Organization</t>
  </si>
  <si>
    <t>Agencija Republike Slovenije za okolje
(Slovenian Environment Agency)</t>
  </si>
  <si>
    <t>The Spanish National Climate Change Adaptation Plan
http://www.mapama.gob.es/es/cambio-climatico/temas/impactos-vulnerabilidad-y-adaptacion/plan-nacional-adaptacion-cambio-climatico/
http://www.mapama.gob.es/es/cambio-climatico/temas/impactos-vulnerabilidad-y-adaptacion/folleto_pnacc_ing_tcm7-197095.pdf</t>
  </si>
  <si>
    <t>The Spanish National Climate Change Adaptation Plan – Third Work Programme  2014-2020
http://www.mapama.gob.es/es/cambio-climatico/temas/impactos-vulnerabilidad-y-adaptacion/3PT-PNACC-enero-2014_tcm7-316456.pdf</t>
  </si>
  <si>
    <t>Water and climate change: a new CCIV is being carried out to update an earlier assessment made in 2012. It will use the new scenarios from the AR5 and it will include an analysis of droughts. It will be finished in 2017. 
Wild fires and climate change: An assessment on climate change and wild fires in Spain has just been finished and it will be available on line in a few weeks. 
Extensive stockfarming and climate change: An assessment on this sector has just been finished a few weeks ago and it will be available on line in 2017.</t>
  </si>
  <si>
    <t>A Preliminary Assessment of the Impacts in Spain due to the Effects of Climate Change. ECCE PROJECT - FINAL REPORT. Ministerio de Medio Ambiente, 2005
http://www.mapama.gob.es/es/cambio-climatico/temas/impactos-vulnerabilidad-y-adaptacion/Full_report_tcm7-199440.pdf</t>
  </si>
  <si>
    <t>Further guidance was provided by the ACACIA Concerted Action funded by the European Commission: 
Martin L. Parry: Assessment of Potential Effects and Adaptations for Climate Change in Europe. Jackson Environment Institute, London, 2000.</t>
  </si>
  <si>
    <t>Most climate projections were based on the SRES A2 and B2 scenarios.
Global projections were based on various global climate models.
Regional projections were based on one regional climate model (PROMES), which participated in the PRUDENCE project.</t>
  </si>
  <si>
    <t>The summary provides an overview of main impacts of climate change in Spain for each sector, but it does not compare the impacts of different sectors with each other.</t>
  </si>
  <si>
    <t>Turkey’s National Climate Change Adaptation Strategy and Action Plan
http://www.csb.gov.tr/db/iklim/editordosya/uyum_stratejisi_eylem_plani_EN(2).pdf</t>
  </si>
  <si>
    <t>National Climate Change Adaptation Strategy and Action Plan covers the subtitles of
o Management of Water Resources 
o Agriculture Sector and Food Security 
o Ecosystem Services, Biodiversity and Forestry
o Natural Disaster Risk Management
o Public Health
o Crosscutting Issues</t>
  </si>
  <si>
    <t>General Directorate of Water Management executed a sectoral vulnerability analysis in 3 river basins as pilot regions in Turkey, by the Climate Change Impacts on Water Resources Project in which climate projections have been obtained at national scale for the period 2015-2100 and water deficit or surplus specific to the all 25 river basins. 
As part of the climate projections, three global models selected from CMIP5 archive and RCP4.5 and RCP8.5 release scenarios and RegCM4.3 regional climate model forming the basis of the 5th Evaluation Report of Intergovernmental Panel on Climate Change (IPCC) were studied including whole Turkey. Total 8 parameters and projections of 17 climate indices representing extreme conditions were formed in river basin scales through model simulations, and the differences of the studied parameters until 2010 were calculated as seasonal and annual averages for 10 and 30 years periods based on the reference period accepted as the simulations of 1971-2000. For the first time with this project, 3 global climate model with 10x10 km resolution results were obtained for Turkey. the water potentials of all river basins in Turkey were calculated using hydrologic model by employing hydrologic models with the outcomes of the climate models. Moreover, groundwater potential amounts specific to water basis for the projection period were calculated by adding current groundwater potential data and the precipitation, evaporation and temperature data changed due to climate change projections, and the possible changes in groundwater levels were predicted. All the data gathered, used or produced during the studies including climatic and hydrological projections was integrated into a Geographic Information System based database named “ClimaHydro Database” . Furthermore, ClimaHydro Database will be soon uploaded in Climate-ADAPT Platform. More detailed information regarding the project results and adaptation activities of the Ministry can be obtained from the web address iklim.ormansu.gov.tr.</t>
  </si>
  <si>
    <t>Snow Water Equivalent studies need to be determined for water usage potential.  
Further studies will be decided by the Coordination Board on Climate Change and Air Management.</t>
  </si>
  <si>
    <t>Climate Change Impacts on Water Resources – Sectoral Vulnerability Analysis in 3 River Basins: Meriç-Ergene, B. Menderes, Ceyhan
İklim Değişikliğinin Su Kaynakalrına Etkisi Projesi-3 Pilot Havzada Sektörel Etkilenebilirlik Analizi: Meriç-Ergene, B. Menderes, Ceyhan</t>
  </si>
  <si>
    <t>Climate Change Impacts on Water Resources Project was studied in the whole country covering all 25 river basins. 
As a part of the project sectoral vulnerability analysis was implemented in 3 pilot river basins: Meriç-Ergene, B. Menderes, Ceyhan.
Agriculture, Ecosystem, Industry, Water intended for human consumption for all 3 river basins
Additionally, energy for Ceyhan River Basin; textile for Meriç-Ergene; and tourism for B. Menderes</t>
  </si>
  <si>
    <t>1,350,000 €</t>
  </si>
  <si>
    <t xml:space="preserve">
</t>
  </si>
  <si>
    <t xml:space="preserve">The financial resource of the project was national budget. </t>
  </si>
  <si>
    <t>For the first time with the Climate Change Impacts on Water Resources Project, 3 global climate model with 10x10 km resolution results were obtained for Turkey.
For the first time in Turkey, the water potentials of all river basin in Turkey were calculated using hydrologic model. 
Turkey's static groundwater reserve was calculated for the first time in this project.
The methodology developed by using the IPCC guidelines is the first and the unique up to now in Turkey, which will pave the way for further and detailed analyses.</t>
  </si>
  <si>
    <t>Outcomes of three global models selected from CMIP5 archive and RCP4.5 and RCP8.5 release scenarios and RegCM4.3 regional climate model forming the basis of the 5th Evaluation Report of Intergovernmental Panel on Climate Change (IPCC) were studied including whole Turkey.</t>
  </si>
  <si>
    <t>All climate projections and hydrulic projections were indicated in tables, graphs and maps. All results obtained were processed in the web-based ClimaHydro Database equipped with Geographical Information System (GIS) application. All projections can be queried dynamically with different frequencies. Furthermore, complex data such as water surplus/deficit ratio projections were visualised with color ranking maps.</t>
  </si>
  <si>
    <t>Climate Change Act 2008
http://www.legislation.gov.uk/ukpga/2008/27/contents</t>
  </si>
  <si>
    <t>Climate Change (Scotland) Act 2009
http://www.gov.scot/Topics/Environment/climatechange/scotlands-action/climatechangeact</t>
  </si>
  <si>
    <t>Varies
England (and UK reserved matters): 2013
Scotland: 2014
Wales:  2011
Northern Ireland: 2014</t>
  </si>
  <si>
    <t>England (and UK reserved matters): National Adaptation Programme 
https://www.gov.uk/government/publications/adapting-to-climate-change-national-adaptation-programme
Scotland: Scottish Climate Change Adaptation Programme 
http://www.gov.scot/Publications/2014/05/4669
Wales: Adaptation Delivery Plan 
http://gov.wales/topics/environmentcountryside/climatechange/publications/adaptationplan/?lang=en
Northern Ireland: Northern Ireland Climate Change Adaptation Programme 
https://www.daera-ni.gov.uk/sites/default/files/publications/daera/Northern%20Ireland%20Climate%20Change%20Adaptation%20Programme.pdf</t>
  </si>
  <si>
    <t>HM Government (2017): UK Climate Change Risk Assessment 2017. Online available under https://www.gov.uk/government/uploads/system/uploads/attachment_data/file/584281/uk-climate-change-risk-assess-2017.pdf
Background document: UK Climate Change Risk Assessment 2017 Evidence Report can be accessed at: www.theccc.org.uk/UK-climate-change-risk-assessment-2017/</t>
  </si>
  <si>
    <t>The method used to compile the evidence reports of the CCRA assessed each risk or opportunity in three steps.
Step 1: Understand current day vulnerability and assess current cliamte-related risks, opportunities and levels of adaptation.
Step 2: Understand future vulnerability and adaptation, and assess how climate and socio-economic change may alter climate-related risks and opportunities in the 2020s, 2050s and 2080s (where these timescales are relevant).
Step 3: Prioritise risks and opportunities for which additional action is needed in the next five years to manage the risk or take advantage of the opportunity.
The Evidence Report uses the concept of urgendy to sumnmarise the findings of the analysis.  One of four urgency categories has been assigned by the ASC to each risk and opportunity.  The urgency scoring in turn is based on the evidence provided by the chapter authors.
For more detail on the assessment approach used in the CCRA 2017 refer to https://www.theccc.org.uk/uk-climate-change-risk-assessment-2017/ccra-chapters/approach-and-context/</t>
  </si>
  <si>
    <t>For more detail on the assessment approach used in the CCRA 2017 refer to https://www.theccc.org.uk/uk-climate-change-risk-assessment-2017/ccra-chapters/approach-and-context/</t>
  </si>
  <si>
    <t>The urgency framework used to prioritise risk and opportunities and translate the academic literature into recoomendations for government is innovative.  
For more detail see Annex 2 of https://www.theccc.org.uk/uk-climate-change-risk-assessment-2017/ccra-chapters/approach-and-context/</t>
  </si>
  <si>
    <t>Summary tables are provided in national summaries, available online under https://www.theccc.org.uk/uk-climate-change-risk-assessment-2017/national-summaries/
Overall summary is included in
https://www.theccc.org.uk/wp-content/uploads/2016/07/CCRA-Synthesis-Report-Key-Messages-fact-sheet-1.pdf
Additionally, a fact sheet is available per technical chapter, e.g. https://www.theccc.org.uk/wp-content/uploads/2016/07/CCRA-Ch5-People-and-the-built-environment-fact-sheet.pdf</t>
  </si>
  <si>
    <t xml:space="preserve">The development of an upfront user requirement for the assessment has resulted in much more user-led and useable output, e.g. prioritised risks.                                                                                                       The academic and other expert community was mobilised in the production, synthesis and interpretation of evidence for the assessment. This combined with an independent peer review  of the assessment has meant that the findings have been generally well received by most stakeholders.             The significant engagement with stakeholders inside and outside Government during the production of the assessment is expected to translate into critical engagement with the subsequent development of the National Adaptation Programme, which will identify measures to manage the priority risks. </t>
  </si>
  <si>
    <t>A number of technical challenges were encountered, e.g.: The assessment was largely based on a literature review which required the comparison of evidence based on varying assumptions about future climate and socio-economic scenarios;                                    There remain a number of gaps in the evidence, including a lack of quantification in many areas;  and consideration of cross-cutting risks and interdependencies between sectors.</t>
  </si>
  <si>
    <t>No formal evaluation exists and the most recent assessment (published in 2017) has not yet been fully applied in the development of the second National Adaptation Programme.</t>
  </si>
  <si>
    <t>100.000 Euros</t>
  </si>
  <si>
    <t>300.000 Euros</t>
  </si>
  <si>
    <t>1 Person- 5 days</t>
  </si>
  <si>
    <t>Support given to identify and contact sectoral experts; support in organizing expert workshop, including comment and review of workshop material, facilitation, participation at workshop.
Support in write up of final technical and non technical study reports.</t>
  </si>
  <si>
    <t>On going dissemination of findings to relevant stakeholders at national and sub national levels</t>
  </si>
  <si>
    <t>EPA research funding</t>
  </si>
  <si>
    <t>EPA</t>
  </si>
  <si>
    <t>Ministry of Sustainable Development and Infrastructure</t>
  </si>
  <si>
    <t>Stratégie nationale d’adaptation au changement climatique 
(National Strategy for Adaptation to Climate Change)</t>
  </si>
  <si>
    <t>End of 2017</t>
  </si>
  <si>
    <t>Detailed information on national projections of future climatic conditions, such as temperature, precipitation, extreme climate events and the evolution of event days have been assembled by the Luxembourgish Institute of Science and Technology (LIST). Luxembourg has also carried out a thorough analysis of national climate change impacts, including the expected impacts on vegetation, agriculture, viticulture, forests, biodiversity and the water cycle. 
- J. Junk, A. Matzarakis, A. Ferrone, and A. Krein (2014), Evidence of past and future changes in health related climate and thermal stress indices across Luxembourg.
- D. Molitor, A. Caffarra, P. Sinigoj, I. Pertot, L. Hoffmann, and J. Junk (2014), Late frost damage risk for viticulture under future climate conditions: a case study for the Luxembourgish winegrowing region.
- A. Matzarakis, J. Rammelberg, and J. Junk (2013), Assessment of thermal bioclimate and tourism climate potential for central Europe – the example of Luxembourg.
- K. Goergen, J. Beersma, L. Hoffmann, and J. Junk (2013), ENSEMBLES-based assessment of regional climate effects in Luxembourg and their impact on vegetation.
- M. Eickermann, M. Beyer, K. Goergen, L. Hoffmann, and J. Junk (2014), Shifted migration of the rape stem weevil linked to climate change.</t>
  </si>
  <si>
    <t>The first comprehensive climate change impact assessment for Spain was published in 2005: 
A Preliminary General Assessment of the Impacts in Spain Due to the Effects of Climate Change (http://www.mapama.gob.es/es/cambio-climatico/temas/impactos-vulnerabilidad-y-adaptacion/Full_report_tcm7-199440.pdf)
This assessment informed the development of the Spanish National Climate Change Adaptation Plan, which was adopted in 2006.
A lot of sectoral CCIV assessments have been developed recently, always in close collaboration with the corresponding competence institution in order to mainstream adaptation into the planning and management of each of the sectors. Among these recent assessments are:
Agriculture
- Impacts, vulnerability and adaptation in the agricultural sector in Spain: Approach to knowledge and management in Spain (2016)
(http://www.mapama.gob.es/es/cambio-climatico/temas/impactos-vulnerabilidad-y-adaptacion/impactos_vulnerabilidad_adaptacion_cambio_climatico_sector_agrario__tcm7-424554.pdf)
- Climate Change and vineyard in Spain (2016)
(http://coag.coag.org/post/efectos-y-adaptacion-del-vinedo-al-cambio-climatico-106462)
- Climate Change and aquaculture in Spain (2014)
http://www.mapama.gob.es/es/cambio-climatico/temas/impactos-vulnerabilidad-y-adaptacion/Impactos_del_cambio_clim%C3%A1tico_sobre_la_acuicultura_en_Espa%C3%B1a_tcm7-360143.pdf
Impacts, vulnerability and adaptation to climate change in mediterranean apiculture
http://mon.uvic.cat/catedra-agroecologia/files/2016/10/Informe-Apicultura-y-CC.pdf 
Turism
- Impacts, vulnerability and adaptation to climate change in tourism sector (2016)
(http://www.mapama.gob.es/es/cambio-climatico/publicaciones/publicaciones/impactosvulnerabilidadyadaptacionalcambioclimaticoenelsectorturistico_tcm7-434487.pdf)
- Cost and benefits of adaptation to climate change in the Winter tourism sector in Spain (2016)
(http://ent.cat/wp-content/uploads/2016/03/160126_CB-de-la-adaptación-al-cambio-climático-en-el-sector-del-turismo-de-nieve-en-España.pdf)
Health
Impacts of climate change on health (2014)
http://www.oscc.gob.es/docs/documentos/2013.11.18_Publ_Impacto_Cambio_Climatico_compl.pdf 
Marine environment
- Climate Change in the Marine environment in Spain: Impacts, vulnerability and adaptation (2016)
http://www.mapama.gob.es/es/cambio-climatico/publicaciones/publicaciones/kersting_2016_cambio_climatico_medio_marino_tcm7-416481.pdf
Coastal áreas
- Impacts, vulnerability and adaptation to climate change in coastal areas in Spain (2015)
http://www.mapama.gob.es/es/cambio-climatico/temas/impactos-vulnerabilidad-y-adaptacion/2014_INFORME_C3E_final_tcm7-352338.pdf
http://www.c3e.ihcantabria.com/
http://www.c3e-asturias.ihcantabria.com/
Desertification
- Impacts of climate change in the process of desertification in Spain (2016)
http://www.mapama.gob.es/es/cambio-climatico/publicaciones/publicaciones/impactos-desertificacion_tcm7-421434.pdf
Forest and Biodiversity
- Protected Areas In the context of Global Change. Mainstreming adaptation to climate change into planning and management (2016) 
http://www.redeuroparc.org/system/files/shared/Publicaciones/manual_13_planificacion_adaptacion.pdf
- Forest and Biodiversity facing climate change: Impacts, vulnerability and adaptation  in Spain (2015)
http://www.mapama.gob.es/es/cambio-climatico/publicaciones/publicaciones/bosques-biodiversidad-frente-al-cc_tcm7-404996.pdf
Energy
- Adaptation to Climate Change in the Spanish Energy Sector (2015)
https://www.iit.comillas.edu/docs/IIT-15-169A.pdf
Tools and guidelines
- Map viewer-AdapteCCa on downscaled climate change scenarios for Spain
http://www.adaptecca.es/escenarios/
Map viewer con coast scenarios (2017)
http://www.c3e.ihcantabria.com/ 
- Guideline to elaborate local adaptation strategies, Volumes I (2015) and II (2016)
Volumen I: http://www.mapama.gob.es/es/cambio-climatico/publicaciones/publicaciones/guia_local_para_adaptacion_cambio_climatico_en_municipios_espanoles_tcm7-419201.pdf
Volumen II:http://www.mapama.gob.es/es/cambio-climatico/publicaciones/publicaciones/guia_local_para_adaptacion_cambio_climatico_en_municipios_espanoles_vol_2_tcm7-430401.pdf
Protected areas and global change:  A guide to including adaptation to climate change in management and planning 
http://www.redeuroparc.org/system/files/shared/Publicaciones/manual_13_planificacion_adaptacion.pdf</t>
  </si>
  <si>
    <t>LU-1-2012</t>
  </si>
  <si>
    <t>Anpassung an den Klimawandel - Strategien für die Raumplanung in Luxemburg
(Adaptation to Climate Change – Strategies for spatial planning in Luxembourg)</t>
  </si>
  <si>
    <t>AGL (2012): Anpassung an den Klimawandel - Strategien für die Raumplanung in Luxemburg, 68 pages. 
http://www.amenagement-territoire.public.lu/content/dam/amenagement_territoire/fr/publications/documents/C-Change/CChange_conclusions.pdf</t>
  </si>
  <si>
    <t xml:space="preserve">National coverage for (essential) climate variables. General Information about possible climate impacts are given spatially implicit. </t>
  </si>
  <si>
    <t>Ministère du Développement durable et des Infrastructures Département de l‘aménagement du territoire</t>
  </si>
  <si>
    <t>agl, Großherzog-Friedrich-Straße 47, D-66111 Saarbrücken</t>
  </si>
  <si>
    <t>Luxebourgish contribution to Interreg IV-b Project C-Change</t>
  </si>
  <si>
    <t>March 2009 – December 2012</t>
  </si>
  <si>
    <t xml:space="preserve">Time periods are given for (essential) climate variables. General Information about possible climate impacts are given timely implicit. </t>
  </si>
  <si>
    <t>The majority of data used came from the ENSEMBLES project.</t>
  </si>
  <si>
    <t>Whole country for the climate variables, other results focus on cities (spatially implicit)</t>
  </si>
  <si>
    <t>The entire territory of the national country</t>
  </si>
  <si>
    <t>For (essential) climate variables, the uncertainty range (defined by the range min-max) is given.</t>
  </si>
  <si>
    <t>Used for the revision of the next National Adaptation Strategy</t>
  </si>
  <si>
    <t>2013: 18,000 EUR
2013: 35,000 EUR
2016: 14,351 EUR</t>
  </si>
  <si>
    <t>108 months worked</t>
  </si>
  <si>
    <t>Ministry of National Development
Environment and Energy Operative Programme
Ministry of National Development</t>
  </si>
  <si>
    <t>The National Adaptation Geo-information System (NAGiS) project is a multipurpose geo-information system that can facilitate the policy-making, strategy-building and decision-making processes related to the impact assessment of climate change and founding necessary adaptation measures in Hungary. NAGiS may directly support the implementation, supervision and evaluation of the second National Climate Change Strategy, and the implementation and evaluation of the Environment and Energy Operative Programme (KEHOP).
1,541,920 EUR</t>
  </si>
  <si>
    <t>EEA Grant</t>
  </si>
  <si>
    <t xml:space="preserve">OcCC (2007): Klimaänderung und die Schweiz 2050. [www.occc.ch/reports/291_d.html]; 1st qualitative impact assessment based on a climate scenario. The report eventually lead to the decision to start with adaptation on the national level.
CH2011 (2011): Swiss Climate Change Scenarios CH2011. [http://www.ch2011.ch/en/index.html]; basis for development of adaptation strategy.
BAFU (2012): Auswirkungen der Klimaänderung auf Wasserressourcen und Gewässer (CCHydro).
CH2014-Impacts (2014): CH2014 - Impacts. Toward quantitative scenarios of climate change impacts in Switzerland. [http://www.ch2014.ch/].
Akademien der Wissenschaften Schweiz (2016): Brennpunkt Klima Schweiz . Grundlagen, Folgen und Perspektiven [https://naturwissenschaften.ch/organisations/proclim/activities/brennpunkt/downloads/81637-brennpunkt-klima-schweiz]
Bundesamt für Umwelt (2017): Analyse der klimabedingten Risiken und Chancen in der Schweiz (to be published in december 2017) [https://www.bafu.admin.ch/klima-risikoanalyse]; bases for development and implementation of adaptation strategies on the national and cantonal level. In total, approximately 400 experts have contributed to the assessement, and it is based on all relevant publications. The climate scenarios, which have been used for the assessement are based on CH2011, the hydrological scenarios on CCHydro (BAFU 2012), and the impacts on “Brennpunkt Klima Schweiz”. As the climate risk assessement, the latter report gives a comprehensive overview over all impacts. The impacts are however not assessed with a consistent approach, as has been done for the climate risks. </t>
  </si>
  <si>
    <t>Federal Office for the Environment (FOEN)
www.bafu.admin.ch/climate</t>
  </si>
  <si>
    <t>The Swiss adaptation strategy has two parts. It includes an action plan, which is the 2nd part of the strategy.</t>
  </si>
  <si>
    <t>Anpassung an den Klimawandel in der Schweiz. Aktionsplan 2014-2019. Zweiter Teil der Strategie des Bundesrates
(Adaptation to climate change in Switzerland. Action Plan 2014-2019)
https://www.bafu.admin.ch/bafu/en/home/topics/climate/publications-studies/publications/anpassung-klimawandel-schweiz-2014.html</t>
  </si>
  <si>
    <t>Klimabedingte Risiken und Chancen. Eine schweizweite Synthese</t>
  </si>
  <si>
    <t xml:space="preserve">Switzerland will only just complete its first national CCIV assessment commissioned by the government. The assessment will eventually be updated, in whicht form (impact domains, sectors or multiscotral national assessment) and at what time has not yet been determined.
On the other hand, sectoral CCIV assessments are conducted by the research community anyway. </t>
  </si>
  <si>
    <t>CH-2-2017</t>
  </si>
  <si>
    <t>Klimabedingte Risiken und Chancen. Eine schweizweite Synthese
Climate related risks and opportunities. A national synthesis for Switzerland
Synthesis report is not yet published (release date 5 december 2017), it will also be published in French and Italian (not in English tough)
The Foen risk assessment not only consists of a synthesis report for whole Switzerland but of 8 regional (sub-national) case studies (8 regional assessment reports in the language of the corresponding region and 2 background information reports in German) and a development of the method (1 report in German).</t>
  </si>
  <si>
    <t>The synthesis report is not yet published (no reference)
All reports are published (or will be published in the case of the synthesis report) on the following website (scroll down to the bottom)
DE: www.bafu.admin.ch/klimaanpassung-risikoanalyse
FR : www.bafu.admin.ch/adaptation-climat-analyse-risques
IT : https://www.bafu.admin.ch/bafu/it/home/temi/clima/info-specialisti/adattamento-ai-cambiamenti-climatici/strategia-del-consiglio-federale-di-adattamento-ai-cambiamenti-c/analisi-dei-rischi-e-delle-opportunita-legati-ai-cambiamenti-cli.html</t>
  </si>
  <si>
    <t>Synthesis report: 5 december 2017
Other reports between 2013 and 2016</t>
  </si>
  <si>
    <t>Switzerland (sub-national assessments (cantonal case studies) were conducted for the Swiss Plateau, the alpine und prealpine region, southern Switzerland, the Jura and the large agglomerations)</t>
  </si>
  <si>
    <t>Mandate from the federal council</t>
  </si>
  <si>
    <t>Federal Office for the Environment FOEN (in house work and paid external services by private bureaus)</t>
  </si>
  <si>
    <t>360 in total, 75 for synthesis report</t>
  </si>
  <si>
    <t>Also to provide a basis for adaptaion action (strategies, action plans, …) in the cantons of Switzerland: 8 case studies in different regions of Switzerland conducted</t>
  </si>
  <si>
    <t>7 years: 2011-2017</t>
  </si>
  <si>
    <t>Superficially analyzed: wild card risks and Open spaces and green areas in cities</t>
  </si>
  <si>
    <t>Superficially analized: Impacts of climate change abroad concerning Swizerland</t>
  </si>
  <si>
    <t>The case studies were structured by impact domains, the synthesis report on the other hand is structured by the cross-sectoral chanllenges of climate change (refering to the national strategy).</t>
  </si>
  <si>
    <t>Present (reference period 1980-2009) and 2060 (future period 2045-2074)</t>
  </si>
  <si>
    <t>1. For each of the 8 cantonal case studies, the risks and opportunities are assessed under current climate conditions, either by determining the 100-year event for event-like hazards, or the annual expected damage for slow-onset changes. 
2. The assessement is also carried out for two climate scenarios and one socio-economic scenario.
3. Based on the risks and opportunities of the case studies and additional risks and opportunities relevant for the corresponding large regions (Plateau, prealpine and alpine region, southern Switzerland, Jura and large agglomerations), a long list of risks and opportunities is established for Switzerland. 
4. Based on selected criteria (such as the risk increase or decrease under the specified scenario, or the associated adapative capacity), priority risks and opportunities are determined for Switzerland. 
5. The priority risks and opportunities are associated cross-sectoral challenges of climate change, as described in the national adaptation strategy.
A methodological report is published on the following website (scroll down to the bottom)
DE: www.bafu.admin.ch/klimaanpassung-risikoanalyse
FR : www.bafu.admin.ch/adaptation-climat-analyse-risques
IT : https://www.bafu.admin.ch/bafu/it/home/temi/clima/info-specialisti/adattamento-ai-cambiamenti-climatici/strategia-del-consiglio-federale-di-adattamento-ai-cambiamenti-c/analisi-dei-rischi-e-delle-opportunita-legati-ai-cambiamenti-cli.html</t>
  </si>
  <si>
    <t>The team that conducted the assessment reviewed the literature and assessed the risks and opportunites based on this information and indicators. Interviews with experts helped clarifiy/estimate certain risks or opportunities and the expert workshops as well as the reviewing of drafts by experts validated plausibility.</t>
  </si>
  <si>
    <t>In each case study one representative of the corresponding canton was more involved in the project. Experts (government authorities at national and cantonal level, scientists, representatives of NGOs, associations or private firms) contributed their knowledge by means of interviews, workshops and reviewing drafts.</t>
  </si>
  <si>
    <t>systemic approach to assess all risks and oppportunities for Switzerland
method is consistant for all sectors
method allows to compare and prioritize the risks and opportunities
case studies yielded specific results for the corresponding canton: good basis for planning adaptation action (in this and similar cantons)</t>
  </si>
  <si>
    <t>Swiss Climate Change Scenarios CH2011
Further information: www.ch2011.ch/en</t>
  </si>
  <si>
    <t>Depending on the impact, socio-economic and demographic scenarios were considered qualitatively or quantitatively.
However climate and socio-economic scenarios were not mixed. That means: The risk was evaluated in the present. Afterwards either a climate scenario or a socio-economic scenario was used to evaluate the risk in the future (2060). This shows the impact of climate change on the risk (no consideration of socio-economic changes). The impact of socio-economic changes was separately shown and indicated if the climate related risk might be defused or aggravated.</t>
  </si>
  <si>
    <t>The case studies didn’t take into consideration any adaptive capacity. The ETHZ conducted (mandate by FOEN) a study on the current adaptive capacity of Swizerland (qualitative estimates assessed by experts). These results have found their way into the synthesis report.</t>
  </si>
  <si>
    <t>Risk were evaluated through monetized metrics if possible, if not they were qualitatively evaluated (in the case studies). It was then defined, how they compare to each other. In the synthesis report a qualitative evaluation was used (3 levels, minor/moderate/major change).</t>
  </si>
  <si>
    <t>Synthesis report: Qualitative maps (21), qualitative infographic
Case studies : quantitative and qualitative overview graphics</t>
  </si>
  <si>
    <t xml:space="preserve">Switzerland was partitioned into 6 large regions (Plateau, prealpine and alpine region, southern Switzerland, Jura, large agglomerations). For each of the regions, one or two representative cantons were analysed in detail. Based on the results of the cantonal studies, the risks and opportunities were determined for the corresponding large region and for the whole of Switzerland.   </t>
  </si>
  <si>
    <t>The synthesis report prioritizes the risks and opportunities regarding Switzerland (and its different regions). In whole Swizerland about 30 risks and opportunities were identified as priority. Priority was evaluated for the six different regions separately, meaning that (i.e.) the risk of forest fire might be a priority in the alps but not in the Swiss plateau.</t>
  </si>
  <si>
    <t>See answer to question 35: The assessment didn’t lead to the conclusion that one region is more affected by climate change then another region.</t>
  </si>
  <si>
    <t>Potential adaptation measures are mentioned in the synthesis report, but not focus of the assessment.</t>
  </si>
  <si>
    <t>The first case study estimated the uncertainty of each risk with Monte Carlo simualtions, all the other case studies estimated the uncertainties of the risks by means of categories (uncertainty factors). Generally, all the case studies yielded huge uncertainties. Therefore the synthesis report covers the topic uncertainty in a separate chapter (no statement of uncertainties to the single risks and opportunities).</t>
  </si>
  <si>
    <t>Only the synthesis report is a printed publication. The press release and the public event (or stakeholder event) where experts from research, administration and the private sector are invited, are only planned for the synthesis report. Articles (interviews, citations) about the synthesis report are planned in a couple of magazines.</t>
  </si>
  <si>
    <t>They will be taken into consideration when the national action plan is up-dated. The will also serve as a basis for future evaluations. At cantonal level theses results are a basis for further adaptation activity on this level (10 cantons used this basis).</t>
  </si>
  <si>
    <t>The 8 case studies in different regions of Switzerland strengthened the collaboration between the national and sub-national level, also across the different sectors. The method (systematically assessing all risks and opportunities) ensures that all important risks have been identified and the results are therefore a sound basis for planning adaptation measures on national and sub-national levels.</t>
  </si>
  <si>
    <t xml:space="preserve">The originally developed method had to be adapted during the project. Basic data (i.e. the price of energy) changed during the completion of the case studies. Comparibility was not always possible: The plausibility of the results (in comparison to other results) had to be evaluated for the synthesis report. Also bringing together quantitative and qualitative data was a challenge or the subjectivity linked to expert evaluations. </t>
  </si>
  <si>
    <t>Reviewing the assessment reports was a fundamental part of this project. Not only does it ensure the correctness, completeness and quality of the information but it also leads to the acceptance of the report and its results.</t>
  </si>
  <si>
    <t>Professional evaluation of the project will be conducted in 2018 and will yield suggestions for improvement.</t>
  </si>
  <si>
    <t xml:space="preserve">In-kind contributions 
(e.g. experts writing or reviewing draft texts without specific funding) 360 Experts:
- Participating in workhops
- Reviewing drafts
Rough Estimate: 500 person days  </t>
  </si>
  <si>
    <t>A lot of patience was needed to fill out the survey, beacuse half the times you couldn’t write into the „answer boxes“. The explanations helped a bit…</t>
  </si>
  <si>
    <t>Ministry of Water and Forests, National Meteorological Administration</t>
  </si>
  <si>
    <t>The National Climate Change Startegy based on growth economy with low carbon emissions for the period 2016-2020 and the National Climate Change Action Plan for the implementation of national climate change strategy based on growth economy with low emissions for the period 2016-2020. 
The link for the entire document: http://www.mmediu.ro/categorie/strategia-cresc/117</t>
  </si>
  <si>
    <t>The Romanian Government has approved through the the G.D. no. 739/2016 The National Climate Change Startegy based on growth economy with low carbon emissions for the period 2016-2020 and the National Climate Change Action Plan for the implementation of national climate change strategy based on growth economy with low emissions for the period 2016-2020. 
The link for the entire document: http://www.mmediu.ro/categorie/strategia-cresc/117</t>
  </si>
  <si>
    <t>Sections five and six from the Strategy set out the reporting format for the priority actions selected at sectorial level to reduce greenhouse gas emissions and adapt to climate change. The proposed actions to reduce emissions and adapt to climate change are linked to the key strategic sectoral targets proposed in the national strategy  for climate change and low carbon growth. The action plan includes lists of sectoral actions and result indicators of the proposed measures.</t>
  </si>
  <si>
    <t>Romania - Climate change and low carbon green growth program : summary of sector rapid assessments and recommendations for incorporating climate actions in the 2014-2020 sectoral operational programs - component B synthesis report</t>
  </si>
  <si>
    <t>Xie, Jian. 2014. Romania - Climate change and low carbon green growth program : summary of sector rapid assessments and recommendations for incorporating climate actions in the 2014-2020 sectoral operational programs - component B synthesis report. Washington, DC ; World Bank Group. http://documents.worldbank.org/curated/en/961771468094456331/Romania-Climate-change-and-low-carbon-green-growth-program-summary-of-sector-rapid-assessments-and-recommendations-for-incorporating-climate-actions-in-the-2014-2020-sectoral-operational-programs-component-B-synthesis-report</t>
  </si>
  <si>
    <t>Romanian territory</t>
  </si>
  <si>
    <t>World Bank, Ministry of the Environment</t>
  </si>
  <si>
    <t>The assessment results were used to elaborate the updated action plan for climate change.</t>
  </si>
  <si>
    <t xml:space="preserve">We appreciate the integrative approach applied to water sector for which a suite of models (starting from the results of the climate models) have been used: a run-off model, a crop model, a water-use model. </t>
  </si>
  <si>
    <t>The coupling of hazard and impact data is a challange, especially due to the quantitative impact data.</t>
  </si>
  <si>
    <t>The effort have to be not only multidisciplinary, but also trans-disciplinary.</t>
  </si>
  <si>
    <t>The starting point for the modeling suite should be, in the next iteration, the results from the regional climate models (e.g. EURO-CORDEX) instead of global climate models, like in the present version.</t>
  </si>
  <si>
    <t>Spanish Climate Change Office, Ministry of Agriculture and Fisheries, Food and Environment
http://www.mapama.gob.es</t>
  </si>
  <si>
    <t>Federal Ministry for the Environment, Nature Conservation, Building and Nuclear Safety 
http://www.bmub.bund.de/en/topics/climate-energy/climate/adaptation-to-climate-change/</t>
  </si>
  <si>
    <t>Czech Hydrometeorological Institute
EKOTOXA s.r.o.</t>
  </si>
  <si>
    <t>Ministry of the Environment
http://www.envir.ee/et 
http://www.envir.ee/en</t>
  </si>
  <si>
    <t xml:space="preserve">Ministry of Environment &amp; Energy 
www.ypeka.gr </t>
  </si>
  <si>
    <t>EPA/DCCAE</t>
  </si>
  <si>
    <t>Ministry for Environment, Land and Sea - Directorate General for Climate and Energy
website: www.minambiente.it</t>
  </si>
  <si>
    <t>Ministry for the Environment, Land and Sea: 
- Directorate General for Climate and Energy; 
- Directorate General for Sustainable Development, Environmental Damage, European Union and International Affairs</t>
  </si>
  <si>
    <t>German Environment Agency
https://www.umweltbundesamt.de/en/topics/climate-energy/climate-impacts-adaptation</t>
  </si>
  <si>
    <t>Österreichische Strategie zur Anpassung an den Klimawandel
The Austrian Strategy for Adaptation to Climate Change
https://www.bmlfuw.gv.at/umwelt/klimaschutz/klimapolitik_national/anpassungsstrategie/strategie-kontext.html</t>
  </si>
  <si>
    <t>Strategie přizpůsobení se změně klimatu v podmínkách ČR
http://www.mzp.cz/cz/zmena_klimatu_adaptacni_strategie
(Strategy on Adaptation to Climate Change in the Czech Republic)</t>
  </si>
  <si>
    <t xml:space="preserve">National Climate Change Adaptation Framework (2012)
http://www.housing.gov.ie/sites/default/files/migrated-files/en/Publications/Environment/ClimateChange/FileDownLoad%2C32076%2Cen.pdf </t>
  </si>
  <si>
    <t xml:space="preserve">In addition, the goals and objectives of the Strategy are implemented by the main cross-sectorial stateigies as the National Strategy for Sustainalbel Development (2009), Lithuania’s Progress Strategy “Lithuania 2030”, the National Progress Programme and  planning documents for the country’s specific economic sectors, such as the Multi-Apartment Building Renovation Programme, the Programme on the Increase of Energy Efficiency in Public Buildings, the Action Plan on Energy Efficiency, the Programme on Investment promotion and Industrial Development for 2014–2020, the National Programme for the Heating Sector Development for 2015–2021, the National Programme on Renewable Energy Source Development, the National Programme on Transport Development for 2014–2022, the State Waste Management Plan for 2014–2020, the Rural Development Programme for Lithuania 2014–2020, National Forest Area Development Program 2012-202, Water Area Development Programme 2017-2023 and other sectorial development programmes contribute to climate change mitigation and adaptation to climate change. </t>
  </si>
  <si>
    <t>Adaptation Action Plan of the German Strategy for Adaptation to Climate Change (2011)
http://www.bmub.bund.de/fileadmin/bmu-import/files/pdfs/allgemein/application/pdf/aktionsplan_anpassung_klimawandel_en_bf.pdf
Adaptation Action Plan II (Part of the Progress Report 2015)
http://www.bmub.bund.de/themen/klima-energie/klimaschutz/klima-klimaschutz-download/artikel/fortschrittsbericht-zur-klimaanpassung/</t>
  </si>
  <si>
    <t>The NAS does not include sub-national or sectoral strategies, but includes three key documents:  
1) the National Impacts Vulnerability Assessment: „Report on the state of scientific knowledge on impacts, vulnerability and adaptation to climate change in Italy“ (Rapporto sullo stato delle conoscenze scientifiche su impatti, vulnerabilità ed adattamento ai cambiamenti climatici in Italia“;
2) the Legal Assessment: „Analysis of Acquis Communautaire and National legislation relevant for impacts, vulnerability and adaptation to climate change“ (Analisi della normativa comunitaria e nazionale rilevante per gli impatti, la vulnerabilità e l’adattamento ai cambiamenti climatici);
3) the Strategic Vision Document: „Elements for an Italian NAS to Climate Change“ (Elementi per una Strategia Nazionale di Adattamento ai Cambiamenti Climatici“)</t>
  </si>
  <si>
    <t>Strategic Framework for Climate Change Adaptation
http://www.mop.gov.si/fileadmin/mop.gov.si/pageuploads/podrocja/podnebne_spremembe/SOzP_ang.pdf</t>
  </si>
  <si>
    <t>Adaptation to climate change in Switzerland
Goals, challenges and fields of action
https://www.bafu.admin.ch/bafu/en/home/topics/climate/publications-studies/publications/adaptation-climate-change-switzerland-2012.html</t>
  </si>
  <si>
    <t>2012 (1st part of Federal Council´s strategy, i.e. goals, challenges and fields of action)</t>
  </si>
  <si>
    <t>There is one national action plan which is structured by sectors (in total 9).</t>
  </si>
  <si>
    <t xml:space="preserve">Very significant contribution in the adaptation to the climate change has been done in Estonia during the years 2016 and 2017- the climate change risk and vulnerability assessment and cost-effectiveness assessment for adaptation measures in the most vulnerable sectors are done and the national strategy „Development Plan for Climate Change Adaptation until 2030“and measures for adapting to a changing climate in the Action Plan are developed and also adopted by the Government. 
The Development Plan for Climate Change Adaptation prepared by the Ministry of the Environment identifies the domains that are most vulnerable to the climate change and specifies the actions that improve Estonia's readiness and capability to cope with the climate change. 
This Development Plan was drawn up based on four in-depth scientific studies, which identified sectoral impacts and vulnerabilities of climate change and determined the measures for adaptation to climate change in the short-term perspective (up to 2030) as well as in the long-term perspective (up to 2050 and 2100). Short description about the studies:
1) “Assessment of climate change impacts elaboration of adaptations measures: planning, land use, health and rescue management (KATI)” 
The KATI project advised the compilation of the Estonian national climate adaptation strategy and action plan concerning following themes: planning and land use, and health and rescue management. Climate change impacts on coastal areas, other flooding risk areas, land reclamation and urban areas were mapped, as well as impacts on relevant health and rescue management sectors.
The project researchers analysed the impacts of climate change, assessed the risks and vulnerabilities, set the objectives and listed the most crucial measures for adaptation. It also shortlisted the needs for further research and public administration in order to better understand climate change and enforce and facilitate adaptation in the framework of national adaptation strategy.
The project had three work packages. WP1 defined relevant sub-themes (i.e. priority themes for Estonia) and mapped the current situation, i.e. described problems, opportunities, and threats, as well as impacts of past weather events. Existing adaptation measures were also analysed. The results were based on the analysis of existing scientific literature, (national) policies and legislation and info from different databases, as well as expert knowledge.
On the basis of pre-defined climate scenarios, WP2 analysed climate change impacts and existing measures to adaptation on these priority themes. Risks, vulnerabilities and climate change impacts on the pre-defined topical areas and their sub-themes were assessed. Recommendations for future research were also given.
Finally, WP3 developed adaptation measures for the national adaptation strategy and action plan. 
Project ended on 31th of August 2015. 
Project website http://www.geograafia.ut.ee/et/teadus/english
2) “Climate change adaptation strategy and measures for thematic fields of natural environment and bioeconomy: BIOCLIM”
The BioClim project advised the compilation of the Estonian national climate adaptation strategy and action plan concerning following themes: natural environment and bioeconomy. BioClim mapped the current situation, analysed the climate change impacts and possible adaptation measures for the thematic areas natural environment and bio-economy. Within the BioClim project, the following 11 natural environment and bio-economy fields in Estonia were analysed: biodiversity, terrestrial ecosystems, freshwater ecosystems, marine ecosystems including the Baltic Sea, ecosystem services, agriculture, forestry, fishery, hunting, tourism and peat extraction.
The project had three work packages. WP1 defined relevant sub-themes (i.e. priority themes for Estonia) and mapped the current situation, i.e. described problems, opportunities, and threats, as well as impacts of past weather events. Existing adaptation measures were also analysed. The results were based on the analysis of existing scientific literature, (national) policies and legislation and info from different databases, as well as expert knowledge.
On the basis of pre-defined climate scenarios, WP2 analysed climate change impacts and existing measures to adaptation on these priority themes. Risks, vulnerabilities and climate change impacts on the pre-defined topical areas and their sub-themes were assessed. Recommendations for future research were also given.
The project created a set of scientifically based suggestions for developing the national climate adaptation policies. The project also created a network of scientists and stakeholders who have the potential for further cooperation for knowledge co-generation in this field.
WP3 developed adaptation measures for the national adaptation strategy and action plan.
Project ended on 31th of August 2015. 
Project website http://pk.emu.ee/en/structure/landscapemanagement/projects/bioclim/project/
3) “Estonian Climate Adaptation Strategy for Infrastructure and Energy ENFRA”
The ENFRA project advised the compilation of the Estonian national climate adaptation strategy and action plan concerning two general themes: buildings and infrastructure and energetics and energy supply systems. Climate change impacts on buildings, transport and technical support systems (including roads, ports, bridges, water supply and sewage management, telecommunications) were mapped, as well as impacts on relevant energy sectors, e.g. independence, reliability and security of energy supply systems, energy resources, implementation of energy efficiency, heating and cooling needs and electricity production.
The project had three work packages. WP1 defined relevant sub-themes (i.e. priority themes for Estonia) and mapped the current situation, i.e. described problems, opportunities, and threats, as well as impacts of past weather events. Existing adaptation measures were also analysed. The results were based on the analysis of existing scientific literature, (national) policies and legislation and info from different databases, as well as expert knowledge.
On the basis of pre-defined climate scenarios, WP2 analysed climate change impacts and existing measures to adaptation on these priority themes. Risks, vulnerabilities and climate change impacts on the pre-defined topical areas and their sub-themes were assessed. Recommendations for future research were also given.
Finally, WP3 developed adaptation measures for the national adaptation strategy and action plan. 
Project ended on 31th of August 2015. 
Project website http://kliima.seit.ee/about
4) “Climate change impact assessement and elaboration of suitable adaptation measures in the fields of the economy and society (RAKE)”
The RAKE project advised the compilation of the Estonian national climate adaptation strategy and action plan concerning two general themes: economy and society. Climate change impacts on economy sector (including insurance, banking and finances, employment, business and entrepreneurship, industry,) were mapped, climate change impacts on Estonian society were analysed (incl awareness, education, science and international relations and cooperation) and possible adaptation measures for the thematic areas economy and society were elaborated.
For more details please refer to:skytte.ut.ee/rake/teostatud-projektid-0#uuringud
In the course of drawing up the Development Plan for Climate Change Adaptation, the Environmental Agency (KAUR) drew up the document “Estonian Future Climate Scenarios 2100“, which is aiming to provide an overview of the projections and assessments to the future climate in Estonia up to 2100. Link: http://www.envir.ee/sites/default/files/kliimastsenaariumid_kaur_aruanne_ver190815.pdf
Detailed overview of the presumed impacts of climate changes in Estonia is provided in the “Estonia’s Sixth National Communication under the United Nations Framework Convention on Climate Change”.
Assessment of Flood Hazard in Estonia http://www.envir.ee/en/floods and Flood Risk Maps in Estonian Land Board Geoportal:  http://geoportaal.maaamet.ee/est/Teenused/Kaardirakendused/Uleujutuste-rakendus-p467.html
Several climate projects have been completed (BALTADAPT: http://www.baltadapt.eu/, BALTCLIM http://www.bef-de.org/index.php?id=52) or are ongoing, and the climate change impacts and vulnerability has been covered in many academic researches. </t>
  </si>
  <si>
    <t>Different impact studies will be performed in the context of the CORDEX.be project (www.euro-CORDEX.be), these include i.a. the impact of climate change urban parameters for Brussels (such as outdoor labor productivity, excess energy consumption including and heat stress due to heat waves) and agricultural crop performance and yield. 
NB: in the follow up of the cordex.be project, a proposal was introduced to assess impact of climate change on rail infrastructure and health in Belgium, unfortunately the project was not selected for funding by the Belgian science policy (brain call 2016)</t>
  </si>
  <si>
    <t>Austrian Panel on Climate Change (APCC, 2014): Österreichischer Sachstandsbericht Klimawandel 2014. ISBN-13: 978-3-7001-7699-2 ISBN-13 Online: 978-3-7001-7723-4 (in German)
English summary available under:
APCC (2014): Summary for Policymakers (SPM), revised edition. In: Austrian Assessment Report Climate Change 2014 (AAR14), Austrian Panel on Climate Change (APCC), Austrian Academy of Sciences Press, Vienna, Austria. https://www.ccca.ac.at/fileadmin/00_DokumenteHauptmenue/03_Aktivitaeten/APCC/summarys/SPM.pdf</t>
  </si>
  <si>
    <t>2011 : Wallonia: ‘L’adaptation au changement climatique en région wallonne’ (‘Adaptation to climate change in Walloon Region’)
2012 : Flanders: LNE adapteert, effectenrapport, studie uitgevoerd door Royal Haskoning in opdracht van departement Leefmilieu, Natuur en Energie (‘LNE adapt, impacts report’)
2012 Brussels Region: ‘L’adaptation au changement climatique en Région de Bruxelles-Capitale : élaboration d’une étude préalable à la rédaction d’un plan régional d’adaptation’ (‘Adaptation to climate change in Brussels : elaboration of a preliminary study to the regional adaptation plan’)
2013: Federal: study ‘Verkenning van de federale bijdrage aan een coherent beleid inzake klimaatadaptatie’ (‘Exploring federal contribution to a coherent adaptation policy’)</t>
  </si>
  <si>
    <t>Walloon region:
http://www.awac.be/index.php/mediatheque/nosetudes/item/78-etude-regionale 
Flanders: https://www.lne.be/sites/default/files/atoms/files/Studie%20LNE%20Adapteert%20%282011%29.pdf 
Brussels:  http://document.environnement.brussels/opac_css/elecfile/Airclimat%20Etude%20ChgtClimatiqueRBC 
Federal: http://www.climat.be/files/2013/8253/2115/Federale_bijdrage_adaptatiebeleid_Eindrapport_juli_2013.pdf</t>
  </si>
  <si>
    <t>„Development Plan for Climate Change Adaptation until 2030” ( in Estonian “Kliimamuutustega kohanemise arengukava aastani 2030”) and its four in-depth scientific studies (described under point 7 in this survey) are including a lot of information on CC impacts and vulnerabilities multi-sectorally and in priority sectors. 
Development Plan for Climate Change Adaptation identifies the domains that are most vulnerable to the climate change and specifies the actions that improve Estonia's readiness and capability to cope with the climate change.The general aim of The Estonian Development Plan for Climate Change Adaptation is to improve the preparedness and capability of Estonia to cope with the impact of climate changes on local, regional and national level. Also to determine the activities, which are the most vulnerable to CC.</t>
  </si>
  <si>
    <t>Climate change: costs of impacts and lines of adaptation 
http://www.ecologique-solidaire.gouv.fr/sites/default/files/ONERC_rapport_Climate%20change_Costs%20of%20impacts%20and%20lines%20of%20adaptation_ENG.pdf
http://www.developpement-durable.gouv.fr/sites/default/files/ONERC_rapport_Climate%20change_Costs%20of%20impacts%20and%20lines%20of%20adaptation_ENG.pdf</t>
  </si>
  <si>
    <t>adelphi / PRC / EURAC (2015): Vulnerabilität Deutschlands gegenüber dem Klimawandel. Umweltbundesamt. Climate Change 24/2015, Dessau-Roßlau. http://www.umweltbundesamt.de/publikationen/vulnerabilitaet-deutschlands-gegenueber-dem (ISSN 1862-4359)
Summary available under https://www.umweltbundesamt.de/sites/default/files/medien/378/publikationen/climate_change_24_2015_summary_vulnerabilitaet_deutschlands_gegenueber_dem_klimawandel_2.pdf</t>
  </si>
  <si>
    <t>English version:
Climate Change Impacts Study Committee (CCISC, 2011): The environmental, economic and social impacts of Climate Change in Greece, 494 pages. Available online under http://www.bankofgreece.gr/BogEkdoseis/ClimateChange_FullReport_bm.pdf  
Greek version:
Επιτροπή Μελέτης Επιπτώσεων Κλιματικής Αλλαγής (ΕΜΕΚΑ, 2011): Οι περιβαλλοντικές, οικονομικές και κοινωνικές επιπτώσεις της κλιματικής αλλαγής στην Ελλάδα, 520 σελ. 
Available online under: http://www.bankofgreece.gr/BogEkdoseis/Πληρης_Εκθεση.pdf</t>
  </si>
  <si>
    <t>12 members of editorial board, 9 chapter editors, 47 lead autors, 85 authors, three review editors, 60 reviewers, partly from science, partly from practice; persons can be included in more than one of the expert groups (counted double).</t>
  </si>
  <si>
    <t>19.2. Further details</t>
  </si>
  <si>
    <t>A bottom-up initiative of the Bank of Greece aiming to bridge the gap of well-documented scientific analysis and information on climate change, its impacts and effective ways to adapt. This initiative keeps with the broader institutional role and long-standing tradition of the Bank of Greece of addressing structural problems of the Greek economy.</t>
  </si>
  <si>
    <t>Project – National adaptation strategy development – 770.000 € (90% EU funding, Transition facility, 10% domestic co-financing)
Also, in separate component of the project, supercomputer for the climate modelling was purchased 521.145 € (85% EU funding – Transition Facility, 15% domestic co-financing). Results of climate modelling were used as input for impact and vulnerability assessment.</t>
  </si>
  <si>
    <t xml:space="preserve">Overall duration of the project of development of National adaptation strategy is 18 months (May 2016 – Novemeber 2017). Duration of the CCIV assessment within the project was approximately 5 months (finished in May 2017). </t>
  </si>
  <si>
    <t>Resources were provided by the Government, mainly by the (then) Ministry of Environment.</t>
  </si>
  <si>
    <t>#</t>
  </si>
  <si>
    <t>2085 for many topics
2035 for some topics</t>
  </si>
  <si>
    <t xml:space="preserve">Past trends are given where available. 
Future assessments are given for the period up to 2040, and with a view to 2070. </t>
  </si>
  <si>
    <t>• Aggregation of available scientific information about climate change (scientific CC observations, analysis of existing policies, reports, articles etc)
• Creation of Estonia specific climate change future scenarios and describing the past trends in climate change
• Assessment of climate change negative and positive impacts (sub-sectorial and sectorial analyses)
• Vulnerability assessment – based on risk levels, categories and target groups affected, adaptation capacity, level of estimated economic losses or gains, vulnerability level;
• Proposition of Estonia specific climate change adaptation measures and prioritisation of measures
• Estimation of (indicative) cost of proposed adaptation measures
• Identification, description and analysis of relevant adaptation indicators</t>
  </si>
  <si>
    <t>1. Transdisiplinary process (co-production) of authorities and scientists: In a cooperative manner the scientists developed the methodology, collected the available knowledge, prepared the assessment, and worked with the scientific officers of the authorities, who supported the scientists by their expert knowledge as well as provided impacts models and data. These methodological proposals were discussed, modified and finally agreed by the experts from the federal authorities in the network. Normative decisions such as the evaluation of the results were formulated by the scientists and answered by the authorities to ensure transparency and to focus the assessment on most relevant aspects and to evaluate the results. The authorities were mandated to do so by their ministries. Scientists provided many detailed knowledge, helped to structure the process and to ensure its objectivity and transparency. By working together a co-design of the assessment could be reached, which facilitates also the communication and ensures the applicability of the results in the following political process. 
2. Multi-sectoral consistent methodology: In 15 actions fields the most relevant climate impacts were identified, estimated and assessed in a step by step approach (see Buth et al. 2017: Guidelines for climate impact and vulnerability assessment, Recommendations of the Interministerial Working group on Adaptation to Climate Change of the German Federal Government, https://www.umweltbundesamt.de/publikationen/leitfaden-fur-klimawirkungs) based on a common assessment framework, impact chains for all action fields, socio-economic and climate data from measurements and scenarios, combining quanitative and qualitative methods to operationalize the impacts. Finally the results of the scientific assessment were evaluated, including a  judgement about the confidence level of them. This common evaluation enabled a sectoral and cross sectoral aggregation of the results.
3. Process of the establishment of the assessment was embedded in an extensive participation process.</t>
  </si>
  <si>
    <t>The preparation of the CCIV assessment and the related NAS applied the following participatory approach:
Step 1 - A self-assessment of the national and subnational stakeholders (public and private sector).
Step 2 – Establishment of a Institutional Panel (coordinated from the Ministry for Environment, Land and Sea) which included the relevant ministries, Civil Protection Agency, network of regional authorities, network of provinces authorities and network of municipal authorities.
Step 3 – Organization of a 2-day workshop to discuss with public and private sectors the contents of vulnerability assessment and related NAS</t>
  </si>
  <si>
    <t>The Environmental Agency drew up the Estonian Future Climate Scenarios 2100, which provide an overview of the projections and assessments to the future climate in Estonia up to 2100 using calculations of 28 global climatic models according to Intergovernmental Climate Change Panel (IPCC) the Fifth Assessment Report (AR5) and Second Assessment of Climate Change for the Baltic Sea Basin (BACC II). 
Link: http://www.envir.ee/sites/default/files/kliimastsenaariumid_kaur_aruanne_ver190815.pdf</t>
  </si>
  <si>
    <t>For each sector experts were interviewed systematically. The adaptive capacity was defined in the assessment as the possibilities for a system to adapt to climate change in future through additional measures and to reduce potential losses or exploit opportunities. Therefore capabilities and possibilities for future measured were collected.</t>
  </si>
  <si>
    <t>Two maps are provided in the Summary document:
- Climate area types in Germany for the identification of "similarly affected areas" 
- Key regional impacts and consequences across all action fields of climate change in Germany (near future)</t>
  </si>
  <si>
    <t>The adaptation measures were not covered in this document. They were identified in separate document for all sectors – „Report on identified measures for adaptation to climate change in vulnerable sectors“.
Taking this measures, next document – „Report on the cost-effectiveness of adaptation options and their ranking“ was prepared. By using multi-criteria analysis, measures and activities were ranked by the priority for implementation.   
All this information will be consolidated and integrated into the National adaptation strategy.</t>
  </si>
  <si>
    <t>See in the 4 researches (final reports) on risk and vulnerability assessment and identification of adaptation measures in concrete sectors: http://www.envir.ee/et/eesmargid-tegevused/kliima/kliimamuutustega-kohanemise-arengukava
http://pk.emu.ee/en/structure/landscapemanagement/projects/bioclim/project/
http://kliima.seit.ee/about 
http://www.geograafia.ut.ee/et/teadus/english</t>
  </si>
  <si>
    <t>Brochure: Republic of Croatia and adaptation to climate change (Croatian only)
http://prilagodba-klimi.hr/wp-content/uploads/docs/Informativna-brosura-Republika-Hrvatska-i-prilagodba-klimatskim-promjenama.pdf</t>
  </si>
  <si>
    <t>The results will be used for the development of the National adaptation strategy and Action plan. It is also envisaged to be used in development or revision and update of different strategic and planning documents (e.g. sectoral strategies and plans, plans at local and regional level).
After adoption of the NAS it is planned to have wide national campain for raising awareness, education etc., so this results will be also used for that purpose.</t>
  </si>
  <si>
    <t>National CC portal http://www.envir.ee/et/kliima (in Estonian) and  http://www.envir.ee/en/climate (In English), different conferences and workshops, 
project webpage http://www.klab.ee/kohanemine/en/</t>
  </si>
  <si>
    <t>1. The summary of the assessment was integrated into the progress report of the German Adaptation Strategy and used as a basis for the Adaptation Action Plan II
2. The method was reformulated to a guideline and distributed to federal and state funding agencies, research institutions and advisory bodies as well as used as proposal for an international ISO standard on vulnerability assessments (ISO/TC 207)
3. Press conference material was used intensively in printed media, radio and television. Animation was shown also at the UNFCCC COP in Paris 2015</t>
  </si>
  <si>
    <t>Presenting heterogeneous information from many different sources in a consistent format and a certain bias based on the lead- and contributing authors from chapters
Ensuring timely and consistent input from a large number and diverse range of contributors (240 contributors from 50 institutions)</t>
  </si>
  <si>
    <t>During the development of NAGiS and through the discussion about the draft version numerous scientific publications were carried out. These studies are collected on this homepage: http://nater.mfgi.hu/en/node/13
About some specific sectors it became necessary the further development of NAGiS System: That is why AGRATéR (Agriculture), KRITéR (Tourism) and RCMTéR (Radiation) would be worked out with the coordination of Hungarian Academy of Sciences and Hungarian Meteorological Service. (more information about partner projects: https://nater.mfgi.hu/en/node/61)</t>
  </si>
  <si>
    <t>Data needed for us. Sometimes we faced cases where (i) information (data) on the investigated subject is not known or is insufficient or inaccurate, (ii) the collection of information (data) is an expensive, time and resource consuming process, (iii) information (data) on subject under study is only qualitative in its nature, (iv) the development of the research object is subject to rapid or disruptive changes, and (v) the existence of the object functioning uncertainty, then use semi-quantitative or qualitative risk analysis methods were used.
Adaptation indicators in sectors as a part of adaptation monitoring system. For each indicator metadata sheet was prepared (description of indicator, the period covered, measurement, spatial coverage, data source, indicator relevance, current trends, trends in the future, vulnerability characteristics). For some indicators data is available already now, for others- need to be collected in the nearest future. 
Another task is to set the certain legal frame of the monitoring system and institutions responsible for data delivery in each sector in the nearest future.</t>
  </si>
  <si>
    <t>Please note that any conclusions and assumptions that might be derived from the answers to this questionnaire are subject to the approval of the German Government. It is the view of the German Government that responsibility for adaptation to climate change lies with the MS.
Given the limited resources available, the compilation of information presents a significant administrative burden.</t>
  </si>
  <si>
    <t>BMUB: Please note that the assessment described above is not regarded as a vulnerability assessment but a compilation and evaluation of existing literature on impact assessments. Hence, the data basis and methodologies are not consistent.
Bug in question 22, nothing can be inserted.</t>
  </si>
  <si>
    <t>Total</t>
  </si>
  <si>
    <t>Other</t>
  </si>
  <si>
    <t>9.3. Cross-sectoral policy domains (free-text)</t>
  </si>
  <si>
    <t>Regional CCIV assessments will be carried out within the Regional Adaptation Plans (currently under procurement). The RAPs are developed by Regional Authorities, pursuant to Law 4414/2016.
The Ministerial Decision 11258/2017 (Gov.Gazzette, issue B, 873/2017) sets the technical specifications for RAPs, defining a general approach to follow than setting a rigid methodology. The approach to be followed is quite similar to the one used for the existing multi-sectoral CCIV assessment, however the projection/simulation models to be used are not strictly defined. 
According to the Technical Specifications the CCIV assessments  of RAPs will include:
a) Projections of future climate conditions at regional level. More specifically, analysis of the trends of the main climate parameters for the short, the mid (2050) and the long (2100) term and for more than one scenarios, using existing data and well-established regional climate models. The analysis will include existing trends and potential changes in extreme weather events, the temperature and the sea-level rise. 
b) Vulnerability assessment of specific sectors and/or geographical areas within the Region based on the outcomes of the climate condition projections.  
c) Assessment of climate change impacts (environmental, social, economical etc.) on the previously identified sectors and/or geographical areas at the short, mid (2050) and long (2100) term. The impacts are assessed based on their: probability, magnitude (area or population affected), intensity, complexity, timing, reversibility /possibility to mitigate, cross-border and/or cross-sectoral character.
d) Identifications of priority sectors or priority geographical areas for action.</t>
  </si>
  <si>
    <t>e. Bottum-up initative</t>
  </si>
  <si>
    <t>a. Legal requirement</t>
  </si>
  <si>
    <t>The 5th IPCC Assessment Report should be broken down to the national scale.
To collect expressions of climate change, its impacts, deriving risks and adaptation options. 
Impacts in different natural spaces and single economic sectors should be provided.</t>
  </si>
  <si>
    <t>23.1. Which sectors/ impact domains were covered?</t>
  </si>
  <si>
    <t>g. Digital and communication infrastructure</t>
  </si>
  <si>
    <t>24. 1.Time periods addressed</t>
  </si>
  <si>
    <t>Unchecked</t>
  </si>
  <si>
    <t>Q30</t>
  </si>
  <si>
    <t>Q31</t>
  </si>
  <si>
    <t>Q33</t>
  </si>
  <si>
    <t>Q34</t>
  </si>
  <si>
    <t>Q35</t>
  </si>
  <si>
    <t>Q36</t>
  </si>
  <si>
    <t>Government - national</t>
  </si>
  <si>
    <t>Government - sub-national</t>
  </si>
  <si>
    <t>International organisations</t>
  </si>
  <si>
    <t>External scientists</t>
  </si>
  <si>
    <t>Non-governmental</t>
  </si>
  <si>
    <t># of activities</t>
  </si>
  <si>
    <t>Review of drafts</t>
  </si>
  <si>
    <t>Online survey</t>
  </si>
  <si>
    <t>Interviews</t>
  </si>
  <si>
    <t>Committee</t>
  </si>
  <si>
    <t>Workshops</t>
  </si>
  <si>
    <t># of assessments</t>
  </si>
  <si>
    <t>Komplexní studie dopadů, zranitelnosti a zdrojů rizik souvisejících se změnou klimatu v ČR
(Comprehensive study on impacts, vulnerability and risks sources connected to climate change in the Czech Republic)</t>
  </si>
  <si>
    <t xml:space="preserve">„Development Plan for Climate Change Adaptation until 2030” 
( in Estonian “Kliimamuutustega kohanemise arengukava aastani 2030”) </t>
  </si>
  <si>
    <t>Current and Future Vulnerability to Climate Change in Ireland</t>
  </si>
  <si>
    <t xml:space="preserve">Risku un ievainojamības novērtējums un pielāgošanās pasākumu identificēšana </t>
  </si>
  <si>
    <t>- The first time when climate CC and risk identification in the context of policies was performed and analysed at the national level was in the “Report on adaptation to climate change”, approved by the Cabinet of Ministers of Latvia in the August 2008.
- The first National Research Programme (for four years), devoted to detailed assessment of climate change impacts, was programme “Climate change impact on water environment in Latvia” (KALME, 2006-2009, http://kalme.daba.lv/en), which investigated how climate change will potentially influence Latvian lakes, rivers and the Baltic Sea coastal waters and terrestrial zone, and elaborated science-based proposals to adapt to and reduce adverse CC impacts. The most usable outcomes from this programme were future climate change scenarios for Latvia, based on SRES, hydrological forecast and atlas "Processes on the Latvian Coast of the Baltic Sea. Atlas". 
- For this period (2014-2017) Cabinet of Ministers announced CC and adaptation issues in national Research Programme related to the newest climate scenarios development, impacts on ecosystems` services, exploration of invasive species, underground waters, etc. National research programme`s sub-programme “Value of Latvian ecosystem and its dynamics in the influence of climate – EVIDEnT” addresses ten tasks in five sub-projects of the 1st National Research Programme priority “Environment, Climate and Energy” subtask 1.2 “Environment and Climate”; http://vpp-evident.lv/index.php/en. 
- The most comprehensive regional level study (for the Baltic Sea Region) which covered also Latvia, was assessment of CC risks and vulnerability performed within BSR Programme 2007-2013 and ERDF common project BALTADAPT: http://www.baltadapt.eu/  
- In 2012, the first risk and vulnerability assessment in the main sectors was prepared, and proposals for development or improvement of adaptation policies and measures were set out.  (In Latvian: Analīze un priekšlikumu sagatavošana informatīvā ziņojuma par piemērošanos klimata pārmaiņām izstrādei Vides politikas pamatnostādņu 2009.-2015.gadam īstenošanas ziņojuma ietvaros, Analysis and proposal for a report on adaptation to climate change in the development of environmental policy guidelines for 2009 to 2015; 2012). Besides, the main fourteen general risks in the country were recognized and described within intergovernmental expert group, using risk assessment matrix. Completed questionnaire was sent to European Commission. 
- Flood Risk Management Plan for the Riga City has been elaborated and ratified by City Council at the end of 2012: www.rigapretpludiem.lv 
- Latvian Environment, Geology and Meteorology Centre (LEGMC) has performed an detailed analysis (237 pages report) of long term (1961–2010) historical climate data (average and extreme values of air temperature, precipitation, wind direction and speed – average and extremes values) as well as developed climate change future scenarios for Latvia (regarding IPCC scenarios RCP4.5. and RCP8.5) for the periods 2011-2040, 2041-2070, 2071-2100: http://www2.meteo.lv/klimatariks/zinojums.pdf . For wider public visualization tool for climate change scenarios is also developed and available online: http://www2.meteo.lv/klimatariks/ 
- Significant contribution and result has been achieved in the period 2014-2017, when climate change risk and vulnerability assessment and cost-benefit and cost-effectiveness assessments for adaptation measures in the most vulnerable sectors are prepared with scientific expertise and methods. The adaptation monitoring, reporting and evaluation (MRE) system was also developed, and now is included in the adaptation strategy. Correction in the legal frame are also estimated but not finished yet. 
- Flood risk management plans and early flood warning system for the biggest river catchments in Latvia are also on place: http://www.meteo.lv/lapas/vide/udens/udens-apsaimniekosana-/upju-baseinu-apsaimniekosanas-plani-/upju-baseinu-apsaimniekosanas-plani?id=1107&amp;nid=424    
- In autumn 2017 the Latvian adaptation to climate change strategy (included action plan) is expected to be approved by national government.</t>
  </si>
  <si>
    <t>Climate change impacts on water resources project</t>
  </si>
  <si>
    <t>Especially feedbacks or interactions between impacts within different sectors</t>
  </si>
  <si>
    <t>İKLİM DEĞİŞİKLİĞİNİN SU KAYNAKLARINA ETKİSİ PROJESİ
General Directorate of Water Management, Ministry of Forestry and Water Affairs, Turkey, 2016 
http://iklim.ormansu.gov.tr/Dokumanlar.aspx
Climate change impacts on water resources project. Executive Summary.
General Directorate of Water Management, Ministry of Forestry and Water Affairs, Turkey, 2016
http://iklim.ormansu.gov.tr/Eng/</t>
  </si>
  <si>
    <t xml:space="preserve">IZVJEŠTAJ O PROCIJENJENIM UTJECAJIMA I
RANJIVOSTI NA KLIMATSKE PROMJENE PO
POJEDINIM SEKTORIMA, 
Broj ugovora: TF/HR/P3-M1-O1-0101, 
Ministarstvo zaštite okoliša i energetike (MZOE, Zagreb, 2017,
http://prilagodba-klimi.hr/wp-content/uploads/docs/Procjena-ranjivosti-na-klimatske-promjene.pdf </t>
  </si>
  <si>
    <t>Looduskeskkond ja biomajandus (Natural environment and bio-economy)
Energeetika ning taristu ja ehitised (Energy infrastructure and buildings)
Planeeringud ja maakasutus ning inimtervis ja päästevõimekus (Planning, land use, humna health and rescue capability)
Majandus ning ühiskond, teadlikkus ja koostöö (Economy and society, awareness and cooperation) 
Ministry of the Environment, Estonia, 
http://www.envir.ee/et/eesmargid-tegevused/kliima/kliimamuutustega-kohanemise-arengukava</t>
  </si>
  <si>
    <t>EE-1-2017</t>
  </si>
  <si>
    <t>RO-1-2014</t>
  </si>
  <si>
    <t>TU-1-2016</t>
  </si>
  <si>
    <t>Ministry of Agriculture and Forestry
http://mmm.fi/en/nature-and-climate/climate-change-adaptation  
http://mmm.fi/luonto-ja-ilmasto/ilmastonmuutokseen-sopeutuminen</t>
  </si>
  <si>
    <t>Ministry of Agriculture and Forestry</t>
  </si>
  <si>
    <t>2005 (Finlands National Strategy for Adaptation to Climate change)
2014 (National Climate Change Adaptation Plan 2022) revised strategy</t>
  </si>
  <si>
    <t>Ilmastonmuutoksen kansallinen sopeutumisstrategia (Finlands National Strategy for Adaptation to Climate Change), 2005 
http://mmm.fi/documents/1410837/1721050/MMMjulkaisu2005_1.pdf/7dd5b555-20f0-44a5-ab1b-880425432c8a (Finnish)
http://mmm.fi/documents/1410837/1721050/MMMjulkaisu2005_1a.pdf/63f5d78d-8492-4621-b019-fe38d7aeb709 (English)</t>
  </si>
  <si>
    <t>The current national adaptation policy framework is described in the Government Resolution on the National Climate Change Adaptation Plan 2022 adopted on 20 November 2014.
Kansallinen ilmastonmuutokseen sopeutumissuunnitelma 2022 (National Climate Change Adaptation Plan 2022), 2014
http://mmm.fi/documents/1410837/1720628/2014_5_lmastonmuutos.pdf/8a446702-2960-44b8-9e02-c21598a472de (Finnish)
http://mmm.fi/documents/1410837/1888935/MMM-%23193086-v1-Finland_s_National_climate_Change_Adaptation_Plan_2022.pdf/c2bfec7b-ae73-4247-b666-26a3ed363f99 (English)</t>
  </si>
  <si>
    <t>Kansallinen ilmastonmuutokseen sopeutumissuunnitelma 2022 (National Climate Change Adaptation Plan 2022), 2014
http://mmm.fi/documents/1410837/1720628/2014_5_lmastonmuutos.pdf/8a446702-2960-44b8-9e02-c21598a472de (Finnish)
http://mmm.fi/documents/1410837/1888935/MMM-%23193086-v1-Finland_s_National_climate_Change_Adaptation_Plan_2022.pdf/c2bfec7b-ae73-4247-b666-26a3ed363f99 (English)</t>
  </si>
  <si>
    <t>The plan itself is a single coherent document, but it is implemented in a series of more specific sector plans:
Ministry of the Environment (2017) Action Plan for the Adaptation to Climate Change of the Environmental Administration 2022, Reports of the Ministry of the Environment 25en | 2016, http://urn.fi/URN:ISBN:978-952-11-4736-4
https://julkaisut.valtioneuvosto.fi/bitstream/handle/10138/41447/YMra20_2008.pdf?sequence=2
Adaptation to Climate Change in the Administrative Sector of the Ministry of the Environment - Action Plan for implementing National Strategy to Climate Change
(2008) Ilmastonmuutokseen sopeutuminen ympäristöhallinnon toimialalla - Toimintaohjelma ilmastonmuutoksen kansallisen sopeutumisstrategian toteuttamiseksi
(Anpassning till klimatförändringen inom miljöförvaltningens ansvarsområde Åtgärdsprogram för genomförande av den nationella strategin för anpassning till klimatförändringen)
http://julkaisut.valtioneuvosto.fi/bitstream/handle/10138/41499/YMra_18_2011_Ilmastonmuutokseen_sopeutumisen_toimintaohjelman_paivitys.pdf?sequence=2
Adaptation to Climate Change in the Administrative Sector of the Ministry of the Environment -Action Plan Update for 2011–2012
(2011) Ilmastonmuutokseen sopeutuminen ympäristöhallinnon toimialalla -Toimintaohjelman päivitys vuosille 2011–2012 
http://julkaisut.valtioneuvosto.fi/bitstream/handle/10138/41467/YMra_3_2013_Ymparistoministerion.pdf?sequence=2
Assessment of the Environmental Administration’s Action Plan for Adaptation to Climate Change
(2013) Ympäristöministeriön hallinnonalan sopeutumisohjelman arviointi
The Ministry of Foreign Affairs (2016) Guidance and Checklist for Climate Sustainability and Disaster Risk Reduction (DRR) analysis – Annex of Manual for Bilateral Programmes 2016. http://formin.finland.fi/public/default.aspx?contentId=259204&amp;nodeId=15445&amp;contentlan=2&amp;culture=en-US
Ministry of the Interior (2016). National Risk Assessment 2015. Ministry of the Interior Publication 4/2016. https://julkaisut.valtioneuvosto.fi/bitstream/handle/10024/64973/National%20Risk%20Assessment%202015.pdf?sequence=1
Ministry of Agriculture and Forestry (2014) Maatalouden ilmasto-ohjelma - Askeleita kohti ilmastoystävällistä ruokaa. (The Climate Programme of Finnish Agriculture – steps towards climate-friendly food) (in Finnish) Maa- ja metsätalousministeriön julkaisuja 8/2014. http://mmm.fi/documents/1410837/1720628/MMM-julkaisu-2014-8/01b1528e-a2ad-4eb7-955e-258f8e9dd025
Ministry of Social Affairs and Heath (2010) Ympäristöterveyden erityistilanteet. Opas ympäristöterveydenhuollon työntekijöille ja yhteistyötahoille (Exceptional Situations Related to Environmental Health. A handbook for environmental health care staff and cooperation partners) (in Finnish with English summary). Sosiaali- ja terveysministeriön julkaisuja 2010:2. Helsinki.
http://www.stm.fi/c/document_library/get_file?folderId=1087414&amp;name=DLFE-12714.pdf</t>
  </si>
  <si>
    <t>A. The development of the NAS (2005) was heavily based on the results of national research programmes SILMU, FIGARE, and FINADAPT. Also Arctic Climate Impact Assessment” (ACIA) of the impacts of climate change on the Arctic region, commissioned by the Arctic Council, was used:     
SILMU (1990-1995) Finnish Research Programme on Climate Change produced the first scenarios on the changes to the Finnish climate and included impact assessment in key sectors. Adaptation issues were dealt with at a very preliminarily level.  http://www.aka.fi/globalassets/awanhat/documents/tiedostot/asiakirjat/silmu.pdf
FIGARE (Finnish Global Change Research Programme 1999-2003) updated the climate scenarios and extended the field of research from the natural sciences to economic and social issues. Its objective was also to look for social, economic and technical solutions aimed at influencing climate change and facilitating adaptation. The results of the programme focused on the impacts of climate change. http://www.aka.fi/en/research-and-science-policy/academy-programmes-new/completed-programmes/figare-finnish-global-change-research-programme-1999-2002/
FINADAPT (Assessing the Adaptive Capacity of the Finnish Environment and Society under a Changing Climate, 2004-2005) studied adaptation of different sectors to the potential impacts of climate change in Finland. It also identified key recommendations for future research that may assist policy makers in adapting to a changing climate. http://www.syke.fi/projects/finadapt
Carter, T. R. (2007) Assessing the adaptive capacity of the Finnish environment and society under a changing climate: FINADAPT. Summary for Policy Makers. The Finnish Environment 1/2007. http://hdl.handle.net/10138/38397
Arctic Climate Impact Assessment (ACIA) http://www.amap.no/arctic-climate-impact-assessment-acia
The risk based approach from the implementation of the plan is coordinated by the national monitoring group on climate change adaptation and was part of the prosess of the the National adaptation Plan 2022 vulnerability assessment in the 2013 HUOM!
B. The practical implementation of the NAS was supported by e.g. projects like RATU and REFI:
RATU (Heavy Urban Rains and Floods, 2005-2007) which results were used in preparing the national storm water runoff guide (Hulevesiopas). Aaltonen, J., Hohti, H., Jylhä, K., Karvonen, T., Kilpeläinen, T., Koistinen, J., Kotro, J., Kuitunen, T., Ollila, M., Parvio, A., Pulkkinen, S., Silander, J., Tiihonen, T., Tuomenvirta, H. ja Vajda, A., 2008. Rankkasateet ja taajamatulvat (RATU). Suomen ympäristö 31/2008, Luonnonvarat, 123 s. Suomen ympäristökeskus (SYKE) http://hdl.handle.net/10138/38381
https://helda.helsinki.fi/handle/10138/154436
Advancing climate objectives in land use planning 
Ilmastotavoitteita edistävä kaavoitus – Näkökulmia kuntakaavoitukseen
(Planläggning som främjar klimatmålen – Perspektiv på den kommunala planläggningen)
https://helda.helsinki.fi/bitstream/handle/10138/135189/YO_2014.pdf?sequence=1
Flood preparedness in building – guide for determining the lowest building elevations in shore areas
Tulviin varautuminen rakentamisessa -Opas alimpien rakentamiskorkeuksien määrittämiseksi ranta-alueilla
EN: https://helda.helsinki.fi/bitstream/handle/10138/38348/FE_44en_2008.pdf?sequence=3 
Climate Change and the Cultural Environment – Recognized Impacts and Challenges in Finland
FI: https://helda.helsinki.fi/bitstream/handle/10138/38358/SY44_2008_Ilmastonmuutos_ja_kulttuuriymparisto.pdf?sequence=1
Ilmastonmuutos ja kulttuuriympäristö. Tunnistetut vaikutukset ja haasteet Suomessa
https://julkaisut.valtioneuvosto.fi/bitstream/handle/10138/37980/SY_17_2010.pdf?sequence=3
Julkisivujen ja parvekkeiden kestävyys muuttuvassa ilmastossa
The durability of facades and balconies in a changing climate
https://helda.helsinki.fi/bitstream/handle/10138/135722/2014nro3.pdf
Ilmastonmuutos ja lämmitystarveluku paikkatietoarvioina Suomessa
Climate change and heating degree days as spatial information in Finland
REFI-projects (2010-2013). REFI-A calculated a reference year for building energy demand and impacts of climate change. REFI-B produced weather datasets relevant for buiding physics were produced. Two reports: REFI A: Jylhä, K., Kalamees, T., Tietäväinen, H., Ruosteenoja, K., Jokisalo, J., Hyvönen, R., Ilomets, S., Seppo, S. &amp; Hutila, A. (2011) Rakennusten energialaskennan testivuosi 2012 ja arviot ilmastonmuutoksen vaikutuksista (Test reference year 2012 for building energy demand and impacts of climate change) (in Finnish, abstract in English). Finnish Meteorological Institute Reports 2011:6, Helsinki. http://hdl.handle.net/10138/33069. REFI B: Ruosteenoja, K., Jylhä, K. Mäkelä, H. Hyvönen, R., Pirinen, P. &amp; Lehtonen, I. (2013) Rakennusfysiikan testivuosien sääaineistot havaitussa ja arvioidussa ilmastossa : REFI-B -hankkeen tuloksia (Weather data for building physics test reference years in the observed and projected future climate - results from the REFI-B project) (in Finnidh, abstract in English). Finnish Meteorological Institute Reports 2013 :1, Helsinki. https://helda.helsinki.fi/handle/10138/38648
C. The development of the NAP (2014) was influenced e.g. by the results of the national research programmes ISTO, VACCIA, MIL and some projects of FICCA but also the commissioned reports which covered adverse impacts of climate change and the vulnerability of sectors and resilience as well as the midterm and final evaluations of the NAS (2005):
ISTO (Finland’s Climate Change Adaptation Research Programme, 2006–2010) implemented the NAS by providing funding for research aimed at producing information to support planning of the adaptation measures. It funded 30 studies concerning the vulnerability of various sectors and also a number of synthesis studies. Summary of the ISTO projects and their results: http://www.finessi.info/ISTO/index.php?page=overview&amp;lang=en 
VACCIA (Vulnerability Assessment of Ecosystem Services for Climate Change Impacts and Adaptation, 2009–2011) analysed the vulnerability of nature’s ecosystem services and means of livelihood, as well as adapting to climate change. The evaluation was carried out in nine long-term environmental research network areas (see map image) belonging to the Finnish national research infrastructure (FinLTSER). http://www.syke.fi/projects/vaccia. Synthesis report: Bergström, I., Mattson, T., Niemelä, E., Vuorenmaa, J. &amp; Forsius, M. (eds.) (2011) Ecosystem services and livelihoods – vulnerability and adaptation to a changing climate. VACCIA synthesis report. The Finnish Environment 26en/2011. http://hdl.handle.net/10138/37031
MIL (Functioning of Forest Ecosystems and Use of Forest Resources in Changing Climate, 2007–2012) http://www.metla.fi/ohjelma/mil/index-en.htm
The synthesis report covers the results of (ISTO, VACCIA and MIL programmes): Ruuhela, R. (ed.) (2012) Miten väistämättömään ilmastonmuutokseen voidaan varautua? Yhteenveto suomalaisesta sopeutumistutkimuksesta eri toimialoilla (How to adapt to inevitable climate change – A synthesis of Finnish research on adaptation in different sectors) (in Finnish). MMM:n julkaisuja 6/2011, Helsinki. http://mmm.fi/documents/1410837/1721026/MMM_julkaisu_2012_6.pdf/c01a813c-8538-4efa-b29e-4844d723c0af
FICCA (Finnish Research Programme on Climate Change, 2011-2014) http://www.aka.fi/en/research-and-science-policy/academy-programmes-new/completed-programmes/ficca/
Sorvali, J. 2013. Ilmastonmuutoksen haitalliset vaikutukset ja toimialojen haavoittuvuus. (The adverse impacts of climate change and the vulnerability of sectors) (in Finnish) Jocean. http://mmm.fi/documents/1410837/1516663/Ilmastonmuutoksen_haitalliset_vaikutukset_ja_toimialojen_haavoittuvuus_raportti_(final).pdf/7f1a2e21-a4cb-48e6-aff4-d92dc770240a
Sorvali, J. 2013. Ilmastonmuutokseen sopeutumisen kansalliset ohjauskeinot (National policy instruments related to adaptation to climate change) (in Finnish) http://mmm.fi/documents/1410837/1516663/sopeutumisen_ohjauskeinot_selvityksen_loppuraportti.pdf/35717f46-9ee9-49c0-a29f-32b41e561ffa
Ministry of Agriculture and Forestry (2009) Evaluation of the implementation of Finland’s National Strategy for Adaptation to Climate Change 2009. Ministry of Agriculture and Forestry, Helsinki. Publications of Ministry of Agriculture and Forestry 4a/2009. http://mmm.fi/documents/1410837/1721034/Adaptation_Strategy_evaluation.pdf/043c0964-58c5-4fce-8924-cc47748cf766
Ministry of Agriculture and Forestry (2013) Ilmastonmuutoksen kansallisen sopeutumisstrategian arviointi. (Final evaluation of Finland’s National Strategy for Adaptation to Climate Change) Työryhmämuistio mmm 2013:5. (in Finnish). http://mmm.fi/documents/1410837/1723887/MMM-TRM-2013-5/04793e45-0685-44ad-ae8a-53cdaed4e03c
D. The implementation of the NAP (2014) is supported by e.g. ELASTINEN-project, and new research projects SIETO, and FORBIO. Also the state of adaptation in the sectors in the administrative branch of the Ministry of Agriculture and Forestry have been recently assessed, and: 
Risk based approach…
ELASTINEN-project (Gregow et al. 2016) increased the information about the management of weather and climate related risks, including cross-border impacts of climate change to Finland. It also examined the present state of the management of weather and climate related risks and analyzed risk management measures and the roles of different actors. In addition, it examined how the costs and benefits of different risk management and adaptation measures are assessed in Finland and how risk management can enable new business:
Gregow H, Carter T, Groundstroem F, Haavisto R, Haanpää S, Halonen M, Harjanne A, Hildén M, Jakkila J, Juhola S, Jurgilevich A, Kokko A, Kollanus V, Lanki T, Luhtala S, Miettinen I, Mäkelä A, Nurmi V, Oljemark K, Parjanne A, Peltonen-Sainio P, Perrels A, Pilli-Sihvola K, Punkka A-J, Raivio T, Räsänen A, Säntti K, Tuomenvirta H, Veijalainen N &amp; Zacheus O. (2016) Keinot edistää sää- ja ilmastoriskien hallintaa. (Measures to promote the management of weather and climate related risks) (in Finnish, abstract in English). Valtioneuvoston selvitys- ja tutkimustoiminnan julkaisusarja 47/2016. 36 s. http://tietokayttoon.fi/julkaisu?pubid=15406
SIETO (2017-2018) is a targeted assessment and development project. It will 1) prepare a national weather and climate vulnerability and change assessment mainly based on literature; 2) prepare a plan how vulnerability and risk assessments should be conducted in the future to support the Climate Act and other national (implementation of NAP) and international policy needs; and 3) prepare a plan how to develop the production and collection of information and data for future vulnerability and risk assessments. Funding: Government's analysis, assessment and research activities. Contact: Group leader, Scientist Heikki Tuomenvirta, Finnish Meteorological Institute. http://ilmatieteenlaitos.fi/sieto-hanke (in Finnish)
FORBIO-project (Sustainable, climate-neutral and resource-efficien forest-based bioeconomy, 2015-2020) aims to the renewal of the scientific knowledge base and provide for decision making smart means, solutions and tools needed to sustainably improve resource-efficiency and climate-neutrality of management and utilization of Finnish forests. The aim is also to facilitate the adaptation to the changing operational environment. The project is coordinated by the University of Eastern Finland, School of Forest Sciences (co-ordinator) . Funding: the Strategic Research Council (SRC) at the Academy of Finland. Contact: Professor Heli Peltola, University of Eastern Finland. http://www.uef.fi/en/web/forbio
Peltonen-Sainio, P. et al. 2017. Sopeutumisen tila 2017- ilmastokestävyyden tarkastelut maa- ja metsätalousministeriön hallinnonalalla. (The state of adaptation 2017 – review of climate resilience in the administrative branch of the Ministry of Agriculture and Forestry) http://jukuri.luke.fi/bitstream/handle/10024/538722/luke-luobio_18_2017.pdf?sequence=1&amp;isAllowed=y
Lilja-Rothsten et al., (2015). Ilmastonmuutoksen sopeutumisen seurannan järjestäminen. Seurantakehikko. (The monitoring framework of the climate change adaptation) (In Finnish) Tapio.  http://mmm.fi/luonto-ja-ilmasto/ilmastonmuutokseen-sopeutuminen
Arnkil, N., Lilja-Rothsten, S., Juntunen, R., Koistinen, A. &amp; Lahti, E. (2017) Ilmastonmuutokseen sopeutumisen indikaattorit seurannan työkaluna. (Indicators for the monitoring of adaptation to climate change in Finland) (in Finnish) Tapion raportteja nro 17. http://tapio.fi/wp-content/uploads/2017/05/Ilmastonmuutokseen-sopeutumisen-indikaattorit.pdf</t>
  </si>
  <si>
    <t>National, the whole of Finland</t>
  </si>
  <si>
    <t>To follow up the activities initiated in the first adaptation strategy of 2005 with more specific details supporting the planning of adaptation action</t>
  </si>
  <si>
    <t>Primary users were assumed to be public organisations, but in addition the material is thought to support discussions on adaptation more widely</t>
  </si>
  <si>
    <t>game management; reindeer husbandry</t>
  </si>
  <si>
    <t>Considered time interval 2020 (early), 2040 (mid) and 2080 (late)</t>
  </si>
  <si>
    <t>1) a literature based review of possible impacts using domestic and international sources (EEA report 2012)
2) compilation of risks identified in the survey for the evaluation of national adaptation strategy
3) review of sector based studies of impacts and vulnerabilities
4) Tabulation of impacts according to a predefined framework identifying the magnitide of the impact (three categories: small, medium, large), the timing of the impact (three categories 2020, 2040, 2080, the permanence of the impact (reversible, somewhat irreversible, irreversible); the probability of the impact (not likely, likely, very likely); the distribution of the impact (even, mostly even, clustered); the significance of the affected system (not very significant, significant, highly significant); the adaptation potential (good, medium, weak)
5) Based on 4 arriving at a conclusion one vulnerability category (not particularly vulnerable, vulnerable, very vulnerable)  with respect to each impact.
6) Providing a verbal reflection on the greatest vulnerabilities and their causes.</t>
  </si>
  <si>
    <t>Depending on the available literature some sector and impact categories also included some reflection on future adaptive capacity</t>
  </si>
  <si>
    <t>An overview of vulnerabilities using three categories: low, medium and high across all sectors</t>
  </si>
  <si>
    <t>The identification is presented sector by sector, but some ambiguity is embedded in the results as they are based on a literature survey and the criteria for risk and vulnerability may vary across sectors as the source information has not been fully synchronized</t>
  </si>
  <si>
    <t>In some sectors and for some impacts adaptation measures were noted on a general level</t>
  </si>
  <si>
    <t>Resources were not available to provide a systematic comparable uncertainty analysis</t>
  </si>
  <si>
    <t>The primary use was related to developing the national adaptation plan, but the approach has been expanded and in the sector study for Ministry of Agriculture and Forestry and parts are also incorporated in the SIETO project (reported above). The results have thus fed into the policy cycles that provide more specific planning for actions.</t>
  </si>
  <si>
    <t>There is value to make the assessments to see the difference between the sectors.</t>
  </si>
  <si>
    <t>It is essential to compare the results from the different assessments. The findings and experiences will be followed up in more detailed studies.</t>
  </si>
  <si>
    <t>As soon as we have indicators for the assessments, we will use them. We should compare the results from different assessments to understand the trend of adaptation, even if the assessment is qualitative.
Economic indicators are needed to describe the level of adaptation, but are very difficult in practice as impacts of climate change are integrated with many other impacts affecting the economy of sectors and actors.</t>
  </si>
  <si>
    <t>The subjective and qualitative assessment does not give exact results, however an adaptation descriptive assessment is much better than no assessment.</t>
  </si>
  <si>
    <t>Why don‘t you have any questions about indicators?
This survey is really needed, but it was very difficult to fill the form. It was impossible to fill in Question 22.
In Finland we had three projects which produced actual assessments. The Ministry of Forestry and Agriculture was the source of funding for the whole assessment, we had also staff time contributions.</t>
  </si>
  <si>
    <t>Institute of Environment Protection- State Research Institute</t>
  </si>
  <si>
    <t xml:space="preserve">Polish National Strategy for Adaptation to Climate Change (NAS 2020)
https://klimada.mos.gov.pl/wp-content/uploads/2014/12/ENG_SPA2020_final.pdf </t>
  </si>
  <si>
    <t>Yes. Is now implemented in adaptation strategies for large cities</t>
  </si>
  <si>
    <t>KLIMADA research project has started the CCIV was the first big source of information about issues mentioned above. It was a basis for the preparation of the National Adaptation Strategy and basic source of information after all for any researchers or policy makers interested in. 
Outcomes of the project was used also for creating the content of Klimasa website.</t>
  </si>
  <si>
    <t>CCIB multi-sectoral assessments within the 44mpa.pl project “Development of Urban Adaptation Plans for cities with more than 100,000 inhabitants in Poland”. Adaptation plans for the cities will be prapared on the basis of tailored assesments for every city.</t>
  </si>
  <si>
    <t>Finnish Meteorological Institute
Finnish Environment Institute
Natural Resources Institute Finland 
Ministry of the Environment</t>
  </si>
  <si>
    <t>Sorvali, J. 2013. Ilmastonmuutoksen haitalliset vaikutukset ja toimialojen haavoittuvuus. Jocean. http://mmm.fi/documents/1410837/1516663/Ilmastonmuutoksen_haitalliset_vaikutukset_ja_toimialojen_haavoittuvuus_raportti_(final).pdf/7f1a2e21-a4cb-48e6-aff4-d92dc770240a</t>
  </si>
  <si>
    <t>Finished project related to CCIV: A project in the Natural Resources Institute (LUKE): State of Adaptation 2017 – review of climate resilience in the administrative branch of the Ministry of Agriculture. Covering the risk and vulnerability assessment for agriculture, forestry, fishery, game and reindeer-husbandry sectors. The method was similar to the 2013 assessment, but more detailed and also more sectoral experts worked for the vulnerability assessments. Report available at: http://jukuri.luke.fi/handle/10024/538722. Contact: Pirjo Peltonen-Sainio, LUKE.
Ongoing project related to CCIV:  A joint project  of the Climate Service Centre in the Finnish Meteorological Institute (FMI), the Finnish Environment Institute (SYKE), The Natural Resources Institute (LUKE) the National Institute of Health and Welfare (THL) and the University of Helsinki: SIETO (2017-2018) is a targeted assessment and development project. It will 1) prepare a national weather and climate vulnerability and change assessment mainly based on literature; 2) prepare a plan how vulnerability and risk assessments should be conducted in the future to support the Climate Act and other national and international policy needs; and 3) prepare a plan how to develop the production and collection of information and data for future vulnerability and risk assessments. Funding: Government's analysis, assessment and research activities. Contact: Heikki Tuomenvirta, FMI.</t>
  </si>
  <si>
    <t xml:space="preserve">FI-1-2013
</t>
  </si>
  <si>
    <t xml:space="preserve">Ilmastonmuutoksen haitalliset vaikutukset ja toimialojen haavoittuvuus 2013 [The adverse impacts of climate change and the vulnerability of sectors]
</t>
  </si>
  <si>
    <t>2013 Jocean (consultancy firm)</t>
  </si>
  <si>
    <t>2013: 1 person + 1 person from the Ministry of the Agriculture and Forestry + monitoring group (c. 26 persons) + experts interviews ( c. 30). 
Total: 58 experts</t>
  </si>
  <si>
    <t>2012-2013: two years</t>
  </si>
  <si>
    <t>In the year 2013 the assessment method was based on the IPCC’s 4th assesment report 2007. There were seven criteria  for the vulnerability assessment. The vulnerability between the sectors were analysed.</t>
  </si>
  <si>
    <t>2013: Expert/stakeholder interviews and criteria for vulnerability (IPCC 4th report 2007)</t>
  </si>
  <si>
    <t>2013: seminar, stakeholder events</t>
  </si>
  <si>
    <t>The total resources dedicated to the assessment in the year 2013 is very difficult to summarize due to the wide collaboration between different organizations and research institutes. The Ministry of Agriculture and Forestry provided all the funding to the Final evaluation of Finland’s National Strategy for Adaptation to Climate Change (2013), but there were many other supportive processes and projects (eg. Sorvali 2013: The adverse impacts of climate change and the vulnerability of sectors) and the Assessment of the Environmental Administration’s Action Plan for Adaptation to Climate Change (2013)). The funding was up to 100 000 euros, but it is underestimation due to the staff work and the funding from other sources to the separate assessments.</t>
  </si>
  <si>
    <t>6.1 NAP available</t>
  </si>
  <si>
    <t>Total score</t>
  </si>
  <si>
    <t>a.  Literature review</t>
  </si>
  <si>
    <t xml:space="preserve">b.  Dedicated modelling </t>
  </si>
  <si>
    <t>b. Electronic report</t>
  </si>
  <si>
    <t xml:space="preserve">Latvian researches, own methods and approaches are used </t>
  </si>
  <si>
    <t>John Coll and John Sweeney: 
Current and Future Vulnerability to Climate Change in Ireland, 2013. CCRP Report No. 29. EPA
http://www.epa.ie/pubs/reports/research/climate/climatechangereserchreportnumber29.html</t>
  </si>
  <si>
    <t>d. Other level  /not relevant</t>
  </si>
  <si>
    <t># Checked</t>
  </si>
  <si>
    <t>b. Qualitative scenarios</t>
  </si>
  <si>
    <t>Consistency 
(1=TRUE)</t>
  </si>
  <si>
    <t>FOEN, Climate Division</t>
  </si>
  <si>
    <t xml:space="preserve">The NAS include a section (pages 16-21) with a synthesis which presents two text boxes on the main impacts of climate changes in the selected sectors and on the identified key vulnerabilities for Italy. </t>
  </si>
  <si>
    <t>Castellari S., Venturini S., Ballarin Denti A., Bigano A., Bindi M., Bosello F., Carrera L., Chiriacò M.V., Danovaro R., Desiato F., Filpa A., Gatto M., Gaudioso D., Giovanardi O., Giupponi C., Gualdi S., Guzzetti F., Lapi M., Luise A., Marino G., Mysiak J., Montanari A., Ricchiuti A., Rudari R., Sabbioni C., Sciortino M., Sinisi L., Valentini R., Viaroli P., Vurro M., Zavatarelli M. (a cura di.) (2014). Rapporto sullo stato delle conoscenze scientifiche su impatti, vulnerabilità ed adattamento ai cambiamenti climatici in Italia. Ministero dell’Ambiente e della Tutela del Territorio e del Mare, Roma.
website: http://www.minambiente.it/sites/default/files/archivio/allegati/clima/snacc_2014_rapporto_stato_conoscenze.pdf
Strategia Nazionale di Adattamento ai Cambiamenti Climatici
website: 
http://www.minambiente.it/sites/default/files/archivio/allegati/clima/strategia_adattamentoCC.pdf</t>
  </si>
  <si>
    <t>Rapporto sullo stato delle conoscenze scientifiche su impatti, vulnerabilità ed adattamento ai cambiamenti climatici in Italia
(Report on the state of scientific knowledge on impacts, vulnerabilities and adaptation to climate change in Italy)
Strategia Nazionale di Adattamento ai Cambiamenti Climatici 
(National Strategy for Adaptation to Climate Change; 
this document includes in Chapters 2 and 3 a summary of the findings from the national CCIV assessment, which is not included in the original CCIV assessment)</t>
  </si>
  <si>
    <t>2011 : Walloon CCIV assessment : ECORES, TEC, May 2011. ‘L’adaptation au changement climatique en région wallonne’
2012 : Flanders: LNE adapteert, effectenrapport, studie uitgevoerd door Royal Haskoning in opdracht van departement Leefmilieu, Natuur en Energie (‘LNE adapt, impacts report’)
2012 : Brussels CCIV assessment : FACTOR-X, ECORES, TEC, July 2012. ‘L’adaptation au changement climatique en Région de Bruxelles-Capitale : élaboration d’une étude préalable à la rédaction d’un plan régional d’adaptation’
2013: Federal study : Technum, CLIMACT, IMDC, 2013. ‘Verkenning van de federale bijdrage aan een coherent beleid inzake klimaatadaptatie’</t>
  </si>
  <si>
    <t>Any event (39.h-l)</t>
  </si>
  <si>
    <t>The assessment was elaborated on the basis of the experience gained by the various project partners and was not based on guidelines or frameworks.</t>
  </si>
  <si>
    <t>This assessment is based on a literature review, thus the consideration of non-climatic changes varies across the assessment, depending on the underlying literature.</t>
  </si>
  <si>
    <t>8.5. European or transnational CCIV assessments</t>
  </si>
  <si>
    <t>a. Politicians</t>
  </si>
  <si>
    <t>Both a and b</t>
  </si>
  <si>
    <t>Ministry of Environment and Water</t>
  </si>
  <si>
    <t>Ministry of Agriculture, Rural Development and Environment</t>
  </si>
  <si>
    <t>Danish Ministry of Energy, Utilities and Climate</t>
  </si>
  <si>
    <t>Ministry for the Environment and Natural Resources</t>
  </si>
  <si>
    <t>Ministry for Sustainable Development Environment and Climate Change</t>
  </si>
  <si>
    <t>Ministry of Infrastructure and the Environment</t>
  </si>
  <si>
    <t>Ministry of Environment of the Slovak Republic</t>
  </si>
  <si>
    <t>Ministry of the Environment and Energy</t>
  </si>
  <si>
    <t>8.1. Multi-sectoral CCIV assessments initiated by public authorities</t>
  </si>
  <si>
    <t>8.2. Multi-sectoral national CCIV  assessments initiated by scientists</t>
  </si>
  <si>
    <t>8.3. Sectoral CCIV assessments initiated by public authorities</t>
  </si>
  <si>
    <t>8.4. Sectoral CCIV assessments initiated by others</t>
  </si>
  <si>
    <t>18. Number of experts participating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</si>
</sst>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2"/>
      <color theme="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
      <sz val="16"/>
      <color theme="1"/>
      <name val="Calibri"/>
      <family val="2"/>
      <scheme val="minor"/>
    </font>
    <font>
      <sz val="11"/>
      <color rgb="FF0070C0"/>
      <name val="Calibri"/>
      <family val="2"/>
      <scheme val="minor"/>
    </font>
    <font>
      <u/>
      <sz val="11"/>
      <color theme="10"/>
      <name val="Calibri"/>
      <family val="2"/>
      <scheme val="minor"/>
    </font>
    <font>
      <sz val="11"/>
      <name val="Calibri"/>
      <family val="2"/>
      <scheme val="minor"/>
    </font>
    <font>
      <b/>
      <sz val="11"/>
      <color theme="1"/>
      <name val="Calibri"/>
      <family val="2"/>
      <scheme val="minor"/>
    </font>
    <font>
      <b/>
      <sz val="11"/>
      <color rgb="FFFF0000"/>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80">
    <xf numFmtId="0" fontId="0" fillId="0" borderId="0" xfId="0"/>
    <xf numFmtId="0" fontId="0" fillId="0" borderId="1" xfId="0" applyBorder="1"/>
    <xf numFmtId="0" fontId="0" fillId="0" borderId="2" xfId="0" applyFill="1" applyBorder="1"/>
    <xf numFmtId="0" fontId="1" fillId="2" borderId="1" xfId="0" applyFont="1" applyFill="1" applyBorder="1" applyAlignment="1">
      <alignment vertical="top" wrapText="1"/>
    </xf>
    <xf numFmtId="0" fontId="0" fillId="0" borderId="1" xfId="0" applyFill="1" applyBorder="1"/>
    <xf numFmtId="0" fontId="3" fillId="0" borderId="0" xfId="0" applyFont="1"/>
    <xf numFmtId="0" fontId="3" fillId="0" borderId="0" xfId="0" applyFont="1" applyAlignment="1">
      <alignment wrapText="1"/>
    </xf>
    <xf numFmtId="0" fontId="3" fillId="0" borderId="0" xfId="0" applyFont="1" applyAlignment="1">
      <alignment vertical="top" wrapText="1"/>
    </xf>
    <xf numFmtId="0" fontId="4" fillId="0" borderId="0" xfId="0" applyFont="1" applyAlignment="1">
      <alignment vertical="top" wrapText="1"/>
    </xf>
    <xf numFmtId="0" fontId="0" fillId="0" borderId="0" xfId="0" applyAlignment="1">
      <alignment vertical="center"/>
    </xf>
    <xf numFmtId="0" fontId="7" fillId="0" borderId="0" xfId="1" applyAlignment="1">
      <alignment vertical="center"/>
    </xf>
    <xf numFmtId="0" fontId="6" fillId="0" borderId="0" xfId="0" applyFont="1" applyAlignment="1">
      <alignment vertical="center"/>
    </xf>
    <xf numFmtId="0" fontId="1" fillId="2" borderId="1" xfId="0" applyFont="1" applyFill="1" applyBorder="1" applyAlignment="1" applyProtection="1">
      <alignment vertical="top" wrapText="1"/>
    </xf>
    <xf numFmtId="0" fontId="1" fillId="6" borderId="1" xfId="0" applyFont="1" applyFill="1" applyBorder="1" applyAlignment="1" applyProtection="1">
      <alignment vertical="top" wrapText="1"/>
    </xf>
    <xf numFmtId="0" fontId="0" fillId="0" borderId="0" xfId="0" applyAlignment="1" applyProtection="1">
      <alignment vertical="top" wrapText="1"/>
    </xf>
    <xf numFmtId="0" fontId="1" fillId="3" borderId="1" xfId="0" applyFont="1" applyFill="1" applyBorder="1" applyAlignment="1" applyProtection="1">
      <alignment vertical="top" wrapText="1"/>
      <protection locked="0"/>
    </xf>
    <xf numFmtId="0" fontId="1" fillId="3"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0" fontId="1" fillId="4" borderId="1" xfId="0" applyFont="1" applyFill="1" applyBorder="1" applyAlignment="1" applyProtection="1">
      <alignment vertical="top" wrapText="1"/>
    </xf>
    <xf numFmtId="0" fontId="0" fillId="0" borderId="1" xfId="0" applyBorder="1" applyAlignment="1" applyProtection="1">
      <alignment vertical="top" wrapText="1"/>
      <protection locked="0"/>
    </xf>
    <xf numFmtId="0" fontId="3" fillId="0" borderId="1" xfId="0" applyFont="1" applyFill="1" applyBorder="1" applyAlignment="1" applyProtection="1">
      <alignment vertical="top" wrapText="1"/>
      <protection locked="0"/>
    </xf>
    <xf numFmtId="0" fontId="0" fillId="0" borderId="0" xfId="0" applyAlignment="1" applyProtection="1">
      <alignment vertical="top"/>
    </xf>
    <xf numFmtId="0" fontId="2" fillId="0" borderId="0" xfId="0" applyFont="1" applyAlignment="1" applyProtection="1">
      <alignment vertical="top"/>
    </xf>
    <xf numFmtId="0" fontId="0" fillId="0" borderId="0" xfId="0" applyAlignment="1" applyProtection="1">
      <alignment vertical="top" wrapText="1"/>
      <protection locked="0"/>
    </xf>
    <xf numFmtId="0" fontId="8" fillId="0" borderId="0" xfId="1" applyFont="1" applyAlignment="1">
      <alignment vertical="top" wrapText="1"/>
    </xf>
    <xf numFmtId="0" fontId="0" fillId="7" borderId="1" xfId="0" applyFill="1" applyBorder="1" applyAlignment="1" applyProtection="1">
      <alignment vertical="top" wrapText="1"/>
      <protection locked="0"/>
    </xf>
    <xf numFmtId="49" fontId="2" fillId="0" borderId="0" xfId="0" applyNumberFormat="1" applyFont="1" applyAlignment="1" applyProtection="1">
      <alignment vertical="top"/>
    </xf>
    <xf numFmtId="49" fontId="0" fillId="0" borderId="0" xfId="0" applyNumberFormat="1" applyAlignment="1" applyProtection="1">
      <alignment vertical="top" wrapText="1"/>
    </xf>
    <xf numFmtId="49" fontId="1" fillId="2" borderId="1" xfId="0" applyNumberFormat="1" applyFont="1" applyFill="1" applyBorder="1" applyAlignment="1" applyProtection="1">
      <alignment vertical="top" wrapText="1"/>
    </xf>
    <xf numFmtId="49" fontId="0" fillId="0" borderId="1" xfId="0" applyNumberFormat="1" applyBorder="1" applyAlignment="1" applyProtection="1">
      <alignment vertical="top" wrapText="1"/>
    </xf>
    <xf numFmtId="0" fontId="0" fillId="0" borderId="1" xfId="0" applyFont="1" applyBorder="1" applyAlignment="1" applyProtection="1">
      <alignment vertical="top" wrapText="1"/>
      <protection locked="0"/>
    </xf>
    <xf numFmtId="0" fontId="0" fillId="5" borderId="1" xfId="0" applyFill="1" applyBorder="1" applyAlignment="1" applyProtection="1">
      <alignment vertical="top" wrapText="1"/>
      <protection locked="0"/>
    </xf>
    <xf numFmtId="0" fontId="8" fillId="0" borderId="1" xfId="0" applyFont="1" applyBorder="1" applyAlignment="1">
      <alignment vertical="top" wrapText="1"/>
    </xf>
    <xf numFmtId="0" fontId="7" fillId="0" borderId="1" xfId="1" applyBorder="1" applyAlignment="1">
      <alignment vertical="top" wrapText="1"/>
    </xf>
    <xf numFmtId="49" fontId="0" fillId="7" borderId="1" xfId="0" applyNumberFormat="1" applyFill="1" applyBorder="1" applyAlignment="1" applyProtection="1">
      <alignment vertical="top" wrapText="1"/>
    </xf>
    <xf numFmtId="0" fontId="0" fillId="4" borderId="1" xfId="0" applyFill="1" applyBorder="1" applyAlignment="1" applyProtection="1">
      <alignment vertical="top" wrapText="1"/>
      <protection locked="0"/>
    </xf>
    <xf numFmtId="0" fontId="0" fillId="6" borderId="1" xfId="0" applyFill="1" applyBorder="1" applyAlignment="1" applyProtection="1">
      <alignment vertical="top" wrapText="1"/>
      <protection locked="0"/>
    </xf>
    <xf numFmtId="0" fontId="0" fillId="0" borderId="1" xfId="0" quotePrefix="1" applyBorder="1" applyAlignment="1" applyProtection="1">
      <alignment vertical="top" wrapText="1"/>
      <protection locked="0"/>
    </xf>
    <xf numFmtId="0" fontId="0" fillId="0" borderId="1" xfId="0" applyFill="1" applyBorder="1" applyAlignment="1" applyProtection="1">
      <alignment vertical="top" wrapText="1"/>
      <protection locked="0"/>
    </xf>
    <xf numFmtId="0" fontId="5" fillId="0" borderId="0" xfId="0" applyFont="1" applyAlignment="1" applyProtection="1">
      <alignment vertical="top"/>
    </xf>
    <xf numFmtId="49" fontId="0" fillId="5" borderId="1" xfId="0" applyNumberFormat="1" applyFill="1" applyBorder="1" applyAlignment="1" applyProtection="1">
      <alignment vertical="top" wrapText="1"/>
    </xf>
    <xf numFmtId="0" fontId="1" fillId="5" borderId="1" xfId="0" applyFont="1" applyFill="1" applyBorder="1" applyAlignment="1" applyProtection="1">
      <alignment vertical="top" wrapText="1"/>
      <protection locked="0"/>
    </xf>
    <xf numFmtId="0" fontId="1" fillId="7" borderId="1" xfId="0" applyFont="1" applyFill="1" applyBorder="1" applyAlignment="1" applyProtection="1">
      <alignment vertical="top" wrapText="1"/>
      <protection locked="0"/>
    </xf>
    <xf numFmtId="0" fontId="8" fillId="0" borderId="1" xfId="0" applyFont="1" applyBorder="1" applyAlignment="1">
      <alignment vertical="top"/>
    </xf>
    <xf numFmtId="0" fontId="0" fillId="7" borderId="0" xfId="0" applyFill="1" applyAlignment="1" applyProtection="1">
      <alignment vertical="top" wrapText="1"/>
      <protection locked="0"/>
    </xf>
    <xf numFmtId="0" fontId="3" fillId="7" borderId="1" xfId="0" applyFont="1" applyFill="1" applyBorder="1" applyAlignment="1" applyProtection="1">
      <alignment vertical="top" wrapText="1"/>
      <protection locked="0"/>
    </xf>
    <xf numFmtId="0" fontId="0" fillId="7" borderId="1" xfId="0" applyFont="1" applyFill="1" applyBorder="1" applyAlignment="1" applyProtection="1">
      <alignment vertical="top" wrapText="1"/>
      <protection locked="0"/>
    </xf>
    <xf numFmtId="49" fontId="0" fillId="0" borderId="1" xfId="0" applyNumberFormat="1" applyFont="1" applyBorder="1" applyAlignment="1" applyProtection="1">
      <alignment vertical="top" wrapText="1"/>
    </xf>
    <xf numFmtId="0" fontId="3" fillId="3" borderId="1" xfId="0" applyFont="1" applyFill="1" applyBorder="1" applyAlignment="1" applyProtection="1">
      <alignment vertical="top" wrapText="1"/>
      <protection locked="0"/>
    </xf>
    <xf numFmtId="0" fontId="0" fillId="0" borderId="0" xfId="0" applyFont="1" applyAlignment="1" applyProtection="1">
      <alignment vertical="top" wrapText="1"/>
      <protection locked="0"/>
    </xf>
    <xf numFmtId="0" fontId="5" fillId="0" borderId="0" xfId="0" applyFont="1" applyAlignment="1" applyProtection="1">
      <alignment vertical="top" wrapText="1"/>
    </xf>
    <xf numFmtId="0" fontId="0" fillId="0" borderId="2" xfId="0" applyFill="1" applyBorder="1" applyAlignment="1" applyProtection="1">
      <alignment vertical="top" wrapText="1"/>
      <protection locked="0"/>
    </xf>
    <xf numFmtId="0" fontId="0" fillId="7" borderId="0" xfId="0" applyFill="1" applyBorder="1" applyAlignment="1" applyProtection="1">
      <alignment vertical="top" wrapText="1"/>
      <protection locked="0"/>
    </xf>
    <xf numFmtId="0" fontId="9" fillId="0" borderId="0" xfId="0" applyFont="1" applyAlignment="1" applyProtection="1">
      <alignment vertical="top" wrapText="1"/>
    </xf>
    <xf numFmtId="0" fontId="9" fillId="0" borderId="0" xfId="0" applyFont="1" applyAlignment="1" applyProtection="1">
      <alignment vertical="top" wrapText="1"/>
      <protection locked="0"/>
    </xf>
    <xf numFmtId="0" fontId="10" fillId="0" borderId="0" xfId="0" applyFont="1" applyAlignment="1" applyProtection="1">
      <alignment vertical="top" wrapText="1"/>
    </xf>
    <xf numFmtId="0" fontId="10" fillId="0" borderId="0" xfId="0" applyFont="1" applyAlignment="1" applyProtection="1">
      <alignment vertical="top" wrapText="1"/>
      <protection locked="0"/>
    </xf>
    <xf numFmtId="49" fontId="9" fillId="8" borderId="0" xfId="0" applyNumberFormat="1" applyFont="1" applyFill="1" applyAlignment="1" applyProtection="1">
      <alignment vertical="top" wrapText="1"/>
    </xf>
    <xf numFmtId="49" fontId="10" fillId="8" borderId="0" xfId="0" applyNumberFormat="1" applyFont="1" applyFill="1" applyAlignment="1" applyProtection="1">
      <alignment vertical="top" wrapText="1"/>
    </xf>
    <xf numFmtId="0" fontId="9" fillId="8" borderId="0" xfId="0" applyFont="1" applyFill="1" applyAlignment="1" applyProtection="1">
      <alignment vertical="top" wrapText="1"/>
      <protection locked="0"/>
    </xf>
    <xf numFmtId="0" fontId="0" fillId="8" borderId="0" xfId="0" applyFill="1" applyAlignment="1" applyProtection="1">
      <alignment vertical="top" wrapText="1"/>
      <protection locked="0"/>
    </xf>
    <xf numFmtId="0" fontId="10" fillId="8" borderId="0" xfId="0" applyFont="1" applyFill="1" applyAlignment="1" applyProtection="1">
      <alignment vertical="top" wrapText="1"/>
      <protection locked="0"/>
    </xf>
    <xf numFmtId="0" fontId="0" fillId="0" borderId="0" xfId="0" applyFill="1" applyAlignment="1" applyProtection="1">
      <alignment vertical="top" wrapText="1"/>
      <protection locked="0"/>
    </xf>
    <xf numFmtId="0" fontId="0" fillId="0" borderId="0" xfId="0" applyFill="1" applyAlignment="1" applyProtection="1">
      <alignment vertical="top" wrapText="1"/>
    </xf>
    <xf numFmtId="0" fontId="9" fillId="0" borderId="0" xfId="0" applyFont="1" applyFill="1" applyAlignment="1" applyProtection="1">
      <alignment vertical="top" wrapText="1"/>
      <protection locked="0"/>
    </xf>
    <xf numFmtId="0" fontId="9" fillId="8" borderId="0" xfId="0" applyFont="1" applyFill="1" applyAlignment="1" applyProtection="1">
      <alignment horizontal="center" vertical="top" wrapText="1"/>
      <protection locked="0"/>
    </xf>
    <xf numFmtId="0" fontId="0" fillId="0" borderId="0" xfId="0" applyFont="1" applyFill="1" applyAlignment="1" applyProtection="1">
      <alignment vertical="top" wrapText="1"/>
      <protection locked="0"/>
    </xf>
    <xf numFmtId="0" fontId="9" fillId="0" borderId="0" xfId="0" applyFont="1" applyFill="1" applyAlignment="1" applyProtection="1">
      <alignment horizontal="center" vertical="top" wrapText="1"/>
      <protection locked="0"/>
    </xf>
    <xf numFmtId="0" fontId="0" fillId="0" borderId="0" xfId="0" applyAlignment="1">
      <alignment vertical="top" wrapText="1"/>
    </xf>
    <xf numFmtId="49" fontId="0" fillId="0" borderId="1" xfId="0" applyNumberFormat="1" applyFill="1" applyBorder="1" applyAlignment="1" applyProtection="1">
      <alignment vertical="top" wrapText="1"/>
    </xf>
    <xf numFmtId="0" fontId="6" fillId="7" borderId="1" xfId="0" applyFont="1" applyFill="1" applyBorder="1" applyAlignment="1">
      <alignment vertical="top" wrapText="1"/>
    </xf>
    <xf numFmtId="0" fontId="0" fillId="9" borderId="1" xfId="0" applyFill="1" applyBorder="1" applyAlignment="1" applyProtection="1">
      <alignment vertical="top" wrapText="1"/>
      <protection locked="0"/>
    </xf>
    <xf numFmtId="0" fontId="0" fillId="9" borderId="1" xfId="0" applyFont="1" applyFill="1" applyBorder="1" applyAlignment="1" applyProtection="1">
      <alignment vertical="top" wrapText="1"/>
      <protection locked="0"/>
    </xf>
    <xf numFmtId="0" fontId="0" fillId="0" borderId="0" xfId="0" applyAlignment="1">
      <alignment vertical="center" wrapText="1"/>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prilagodba-klimi.hr/wp-content/uploads/docs/Procjena-ranjivosti-na-klimatske-promjene.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40"/>
  <sheetViews>
    <sheetView zoomScale="90" zoomScaleNormal="90" workbookViewId="0">
      <pane xSplit="2" ySplit="3" topLeftCell="C16" activePane="bottomRight" state="frozen"/>
      <selection pane="topRight" activeCell="C1" sqref="C1"/>
      <selection pane="bottomLeft" activeCell="A4" sqref="A4"/>
      <selection pane="bottomRight" activeCell="D36" sqref="D36"/>
    </sheetView>
  </sheetViews>
  <sheetFormatPr defaultColWidth="11.42578125" defaultRowHeight="15" x14ac:dyDescent="0.25"/>
  <cols>
    <col min="1" max="1" width="6.42578125" style="23" customWidth="1"/>
    <col min="2" max="2" width="47.42578125" style="23" customWidth="1"/>
    <col min="3" max="5" width="60.7109375" style="23" customWidth="1"/>
    <col min="6" max="16384" width="11.42578125" style="23"/>
  </cols>
  <sheetData>
    <row r="1" spans="1:5" s="21" customFormat="1" ht="21" x14ac:dyDescent="0.25">
      <c r="B1" s="22" t="s">
        <v>18</v>
      </c>
      <c r="C1" s="14"/>
    </row>
    <row r="2" spans="1:5" s="14" customFormat="1" x14ac:dyDescent="0.25"/>
    <row r="3" spans="1:5" s="14" customFormat="1" ht="15.75" x14ac:dyDescent="0.25">
      <c r="A3" s="12" t="s">
        <v>332</v>
      </c>
      <c r="B3" s="12" t="s">
        <v>0</v>
      </c>
      <c r="C3" s="12" t="s">
        <v>1</v>
      </c>
      <c r="D3" s="12" t="s">
        <v>2</v>
      </c>
      <c r="E3" s="12" t="s">
        <v>3</v>
      </c>
    </row>
    <row r="4" spans="1:5" ht="30" customHeight="1" x14ac:dyDescent="0.25">
      <c r="A4" s="19" t="s">
        <v>331</v>
      </c>
      <c r="B4" s="74" t="s">
        <v>266</v>
      </c>
      <c r="C4" s="76" t="s">
        <v>341</v>
      </c>
      <c r="D4" s="78" t="s">
        <v>342</v>
      </c>
      <c r="E4" s="74" t="s">
        <v>343</v>
      </c>
    </row>
    <row r="5" spans="1:5" x14ac:dyDescent="0.25">
      <c r="A5" s="25" t="s">
        <v>333</v>
      </c>
      <c r="B5" s="74" t="s">
        <v>266</v>
      </c>
      <c r="C5" s="77"/>
      <c r="D5" s="79"/>
      <c r="E5" s="75"/>
    </row>
    <row r="6" spans="1:5" x14ac:dyDescent="0.25">
      <c r="A6" s="19" t="s">
        <v>267</v>
      </c>
      <c r="B6" s="19" t="s">
        <v>268</v>
      </c>
      <c r="C6" s="24" t="s">
        <v>764</v>
      </c>
      <c r="D6" s="19" t="s">
        <v>384</v>
      </c>
      <c r="E6" s="19"/>
    </row>
    <row r="7" spans="1:5" x14ac:dyDescent="0.25">
      <c r="A7" s="25" t="s">
        <v>269</v>
      </c>
      <c r="B7" s="25" t="s">
        <v>270</v>
      </c>
      <c r="C7" s="73" t="s">
        <v>1131</v>
      </c>
      <c r="D7" s="25"/>
      <c r="E7" s="25"/>
    </row>
    <row r="8" spans="1:5" x14ac:dyDescent="0.25">
      <c r="A8" s="19" t="s">
        <v>271</v>
      </c>
      <c r="B8" s="19" t="s">
        <v>272</v>
      </c>
      <c r="C8" s="19" t="s">
        <v>340</v>
      </c>
      <c r="D8" s="19" t="s">
        <v>340</v>
      </c>
      <c r="E8" s="19"/>
    </row>
    <row r="9" spans="1:5" x14ac:dyDescent="0.25">
      <c r="A9" s="25" t="s">
        <v>273</v>
      </c>
      <c r="B9" s="25" t="s">
        <v>274</v>
      </c>
      <c r="C9" s="73" t="s">
        <v>1132</v>
      </c>
      <c r="D9" s="25"/>
      <c r="E9" s="25"/>
    </row>
    <row r="10" spans="1:5" ht="30" x14ac:dyDescent="0.25">
      <c r="A10" s="19" t="s">
        <v>275</v>
      </c>
      <c r="B10" s="19" t="s">
        <v>276</v>
      </c>
      <c r="C10" s="19" t="s">
        <v>417</v>
      </c>
      <c r="D10" s="19" t="s">
        <v>417</v>
      </c>
      <c r="E10" s="19" t="s">
        <v>973</v>
      </c>
    </row>
    <row r="11" spans="1:5" x14ac:dyDescent="0.25">
      <c r="A11" s="25" t="s">
        <v>277</v>
      </c>
      <c r="B11" s="25" t="s">
        <v>278</v>
      </c>
      <c r="C11" s="73" t="s">
        <v>1133</v>
      </c>
      <c r="D11" s="25"/>
      <c r="E11" s="25"/>
    </row>
    <row r="12" spans="1:5" ht="45" x14ac:dyDescent="0.25">
      <c r="A12" s="19" t="s">
        <v>279</v>
      </c>
      <c r="B12" s="19" t="s">
        <v>280</v>
      </c>
      <c r="C12" s="19" t="s">
        <v>974</v>
      </c>
      <c r="D12" s="19" t="s">
        <v>434</v>
      </c>
      <c r="E12" s="19"/>
    </row>
    <row r="13" spans="1:5" ht="75" x14ac:dyDescent="0.25">
      <c r="A13" s="38" t="s">
        <v>281</v>
      </c>
      <c r="B13" s="38" t="s">
        <v>282</v>
      </c>
      <c r="C13" s="38" t="s">
        <v>1067</v>
      </c>
      <c r="D13" s="38" t="s">
        <v>1068</v>
      </c>
      <c r="E13" s="38" t="s">
        <v>1097</v>
      </c>
    </row>
    <row r="14" spans="1:5" ht="30" x14ac:dyDescent="0.25">
      <c r="A14" s="19" t="s">
        <v>283</v>
      </c>
      <c r="B14" s="19" t="s">
        <v>284</v>
      </c>
      <c r="C14" s="19" t="s">
        <v>448</v>
      </c>
      <c r="D14" s="19" t="s">
        <v>448</v>
      </c>
      <c r="E14" s="19"/>
    </row>
    <row r="15" spans="1:5" ht="60" customHeight="1" x14ac:dyDescent="0.25">
      <c r="A15" s="19" t="s">
        <v>334</v>
      </c>
      <c r="B15" s="74" t="s">
        <v>285</v>
      </c>
      <c r="C15" s="78" t="s">
        <v>972</v>
      </c>
      <c r="D15" s="78" t="s">
        <v>979</v>
      </c>
      <c r="E15" s="19"/>
    </row>
    <row r="16" spans="1:5" ht="30" x14ac:dyDescent="0.25">
      <c r="A16" s="25" t="s">
        <v>335</v>
      </c>
      <c r="B16" s="74" t="s">
        <v>285</v>
      </c>
      <c r="C16" s="79"/>
      <c r="D16" s="79"/>
      <c r="E16" s="19" t="s">
        <v>473</v>
      </c>
    </row>
    <row r="17" spans="1:5" ht="30" x14ac:dyDescent="0.25">
      <c r="A17" s="19" t="s">
        <v>286</v>
      </c>
      <c r="B17" s="19" t="s">
        <v>287</v>
      </c>
      <c r="C17" s="19" t="s">
        <v>975</v>
      </c>
      <c r="D17" s="19" t="s">
        <v>521</v>
      </c>
      <c r="E17" s="19" t="s">
        <v>522</v>
      </c>
    </row>
    <row r="18" spans="1:5" ht="45" x14ac:dyDescent="0.25">
      <c r="A18" s="19" t="s">
        <v>288</v>
      </c>
      <c r="B18" s="19" t="s">
        <v>289</v>
      </c>
      <c r="C18" s="19" t="s">
        <v>544</v>
      </c>
      <c r="D18" s="19" t="s">
        <v>545</v>
      </c>
      <c r="E18" s="19" t="s">
        <v>546</v>
      </c>
    </row>
    <row r="19" spans="1:5" x14ac:dyDescent="0.25">
      <c r="A19" s="25" t="s">
        <v>290</v>
      </c>
      <c r="B19" s="25" t="s">
        <v>291</v>
      </c>
      <c r="C19" s="73" t="s">
        <v>1134</v>
      </c>
      <c r="D19" s="25"/>
      <c r="E19" s="25"/>
    </row>
    <row r="20" spans="1:5" ht="15.75" customHeight="1" x14ac:dyDescent="0.25">
      <c r="A20" s="19" t="s">
        <v>292</v>
      </c>
      <c r="B20" s="19" t="s">
        <v>293</v>
      </c>
      <c r="C20" s="19" t="s">
        <v>568</v>
      </c>
      <c r="D20" s="19" t="s">
        <v>976</v>
      </c>
      <c r="E20" s="19" t="s">
        <v>569</v>
      </c>
    </row>
    <row r="21" spans="1:5" ht="60" x14ac:dyDescent="0.25">
      <c r="A21" s="19" t="s">
        <v>294</v>
      </c>
      <c r="B21" s="19" t="s">
        <v>295</v>
      </c>
      <c r="C21" s="19" t="s">
        <v>977</v>
      </c>
      <c r="D21" s="19" t="s">
        <v>581</v>
      </c>
      <c r="E21" s="19" t="s">
        <v>978</v>
      </c>
    </row>
    <row r="22" spans="1:5" ht="30" x14ac:dyDescent="0.25">
      <c r="A22" s="19" t="s">
        <v>296</v>
      </c>
      <c r="B22" s="19" t="s">
        <v>297</v>
      </c>
      <c r="C22" s="19" t="s">
        <v>603</v>
      </c>
      <c r="D22" s="19" t="s">
        <v>604</v>
      </c>
      <c r="E22" s="19"/>
    </row>
    <row r="23" spans="1:5" x14ac:dyDescent="0.25">
      <c r="A23" s="25" t="s">
        <v>298</v>
      </c>
      <c r="B23" s="25" t="s">
        <v>299</v>
      </c>
      <c r="C23" s="73" t="s">
        <v>434</v>
      </c>
      <c r="D23" s="25"/>
      <c r="E23" s="25"/>
    </row>
    <row r="24" spans="1:5" x14ac:dyDescent="0.25">
      <c r="A24" s="19" t="s">
        <v>300</v>
      </c>
      <c r="B24" s="19" t="s">
        <v>301</v>
      </c>
      <c r="C24" s="19" t="s">
        <v>712</v>
      </c>
      <c r="D24" s="19" t="s">
        <v>712</v>
      </c>
      <c r="E24" s="19"/>
    </row>
    <row r="25" spans="1:5" x14ac:dyDescent="0.25">
      <c r="A25" s="19" t="s">
        <v>302</v>
      </c>
      <c r="B25" s="19" t="s">
        <v>303</v>
      </c>
      <c r="C25" s="19" t="s">
        <v>892</v>
      </c>
      <c r="D25" s="19" t="s">
        <v>892</v>
      </c>
      <c r="E25" s="19"/>
    </row>
    <row r="26" spans="1:5" ht="30" x14ac:dyDescent="0.25">
      <c r="A26" s="25" t="s">
        <v>304</v>
      </c>
      <c r="B26" s="25" t="s">
        <v>305</v>
      </c>
      <c r="C26" s="73" t="s">
        <v>1135</v>
      </c>
      <c r="D26" s="25"/>
      <c r="E26" s="25"/>
    </row>
    <row r="27" spans="1:5" x14ac:dyDescent="0.25">
      <c r="A27" s="25" t="s">
        <v>306</v>
      </c>
      <c r="B27" s="25" t="s">
        <v>307</v>
      </c>
      <c r="C27" s="73" t="s">
        <v>1136</v>
      </c>
      <c r="D27" s="25"/>
      <c r="E27" s="25"/>
    </row>
    <row r="28" spans="1:5" ht="30" x14ac:dyDescent="0.25">
      <c r="A28" s="19" t="s">
        <v>308</v>
      </c>
      <c r="B28" s="19" t="s">
        <v>309</v>
      </c>
      <c r="C28" s="19" t="s">
        <v>625</v>
      </c>
      <c r="D28" s="19" t="s">
        <v>626</v>
      </c>
      <c r="E28" s="19" t="s">
        <v>627</v>
      </c>
    </row>
    <row r="29" spans="1:5" x14ac:dyDescent="0.25">
      <c r="A29" s="38" t="s">
        <v>310</v>
      </c>
      <c r="B29" s="38" t="s">
        <v>311</v>
      </c>
      <c r="C29" s="38" t="s">
        <v>434</v>
      </c>
      <c r="D29" s="38" t="s">
        <v>434</v>
      </c>
      <c r="E29" s="38" t="s">
        <v>1092</v>
      </c>
    </row>
    <row r="30" spans="1:5" x14ac:dyDescent="0.25">
      <c r="A30" s="19" t="s">
        <v>312</v>
      </c>
      <c r="B30" s="19" t="s">
        <v>313</v>
      </c>
      <c r="C30" s="19" t="s">
        <v>687</v>
      </c>
      <c r="D30" s="19" t="s">
        <v>687</v>
      </c>
      <c r="E30" s="19" t="s">
        <v>627</v>
      </c>
    </row>
    <row r="31" spans="1:5" ht="30" x14ac:dyDescent="0.25">
      <c r="A31" s="19" t="s">
        <v>314</v>
      </c>
      <c r="B31" s="19" t="s">
        <v>315</v>
      </c>
      <c r="C31" s="19" t="s">
        <v>712</v>
      </c>
      <c r="D31" s="19" t="s">
        <v>712</v>
      </c>
      <c r="E31" s="19" t="s">
        <v>958</v>
      </c>
    </row>
    <row r="32" spans="1:5" x14ac:dyDescent="0.25">
      <c r="A32" s="25" t="s">
        <v>316</v>
      </c>
      <c r="B32" s="25" t="s">
        <v>317</v>
      </c>
      <c r="C32" s="73" t="s">
        <v>1137</v>
      </c>
      <c r="D32" s="25"/>
      <c r="E32" s="25"/>
    </row>
    <row r="33" spans="1:5" ht="30" x14ac:dyDescent="0.25">
      <c r="A33" s="19" t="s">
        <v>318</v>
      </c>
      <c r="B33" s="19" t="s">
        <v>319</v>
      </c>
      <c r="C33" s="19" t="s">
        <v>652</v>
      </c>
      <c r="D33" s="19" t="s">
        <v>653</v>
      </c>
      <c r="E33" s="19" t="s">
        <v>654</v>
      </c>
    </row>
    <row r="34" spans="1:5" ht="45" x14ac:dyDescent="0.25">
      <c r="A34" s="19" t="s">
        <v>320</v>
      </c>
      <c r="B34" s="19" t="s">
        <v>321</v>
      </c>
      <c r="C34" s="19" t="s">
        <v>971</v>
      </c>
      <c r="D34" s="19" t="s">
        <v>663</v>
      </c>
      <c r="E34" s="19"/>
    </row>
    <row r="35" spans="1:5" x14ac:dyDescent="0.25">
      <c r="A35" s="25" t="s">
        <v>322</v>
      </c>
      <c r="B35" s="25" t="s">
        <v>323</v>
      </c>
      <c r="C35" s="73" t="s">
        <v>1138</v>
      </c>
      <c r="D35" s="25"/>
      <c r="E35" s="25"/>
    </row>
    <row r="36" spans="1:5" ht="30" x14ac:dyDescent="0.25">
      <c r="A36" s="19" t="s">
        <v>324</v>
      </c>
      <c r="B36" s="19" t="s">
        <v>325</v>
      </c>
      <c r="C36" s="19" t="s">
        <v>917</v>
      </c>
      <c r="D36" s="38" t="s">
        <v>1120</v>
      </c>
      <c r="E36" s="19"/>
    </row>
    <row r="37" spans="1:5" x14ac:dyDescent="0.25">
      <c r="A37" s="19" t="s">
        <v>326</v>
      </c>
      <c r="B37" s="19" t="s">
        <v>327</v>
      </c>
      <c r="C37" s="19" t="s">
        <v>673</v>
      </c>
      <c r="D37" s="19" t="s">
        <v>673</v>
      </c>
      <c r="E37" s="19" t="s">
        <v>674</v>
      </c>
    </row>
    <row r="38" spans="1:5" x14ac:dyDescent="0.25">
      <c r="A38" s="19" t="s">
        <v>328</v>
      </c>
      <c r="B38" s="19" t="s">
        <v>329</v>
      </c>
      <c r="C38" s="19" t="s">
        <v>727</v>
      </c>
      <c r="D38" s="19" t="s">
        <v>727</v>
      </c>
      <c r="E38" s="19" t="s">
        <v>728</v>
      </c>
    </row>
    <row r="39" spans="1:5" hidden="1" x14ac:dyDescent="0.25">
      <c r="A39" s="19" t="s">
        <v>330</v>
      </c>
      <c r="B39" s="19" t="s">
        <v>330</v>
      </c>
      <c r="C39" s="19"/>
      <c r="D39" s="19"/>
      <c r="E39" s="19"/>
    </row>
    <row r="40" spans="1:5" hidden="1" x14ac:dyDescent="0.25">
      <c r="A40" s="19" t="s">
        <v>330</v>
      </c>
      <c r="B40" s="19" t="s">
        <v>330</v>
      </c>
      <c r="C40" s="19"/>
      <c r="D40" s="19"/>
      <c r="E40" s="19"/>
    </row>
  </sheetData>
  <mergeCells count="4">
    <mergeCell ref="C4:C5"/>
    <mergeCell ref="D4:D5"/>
    <mergeCell ref="C15:C16"/>
    <mergeCell ref="D15:D16"/>
  </mergeCells>
  <pageMargins left="0.7" right="0.7" top="0.78740157499999996" bottom="0.78740157499999996" header="0.3" footer="0.3"/>
  <pageSetup paperSize="8"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A44"/>
  <sheetViews>
    <sheetView zoomScale="90" zoomScaleNormal="90" workbookViewId="0">
      <pane xSplit="2" ySplit="3" topLeftCell="L22" activePane="bottomRight" state="frozen"/>
      <selection pane="topRight" activeCell="C1" sqref="C1"/>
      <selection pane="bottomLeft" activeCell="A4" sqref="A4"/>
      <selection pane="bottomRight" activeCell="U41" sqref="U41"/>
    </sheetView>
  </sheetViews>
  <sheetFormatPr defaultColWidth="11.42578125" defaultRowHeight="15" x14ac:dyDescent="0.25"/>
  <cols>
    <col min="1" max="1" width="7.85546875" style="14" customWidth="1"/>
    <col min="2" max="2" width="16.7109375" style="14" customWidth="1"/>
    <col min="3" max="3" width="21.7109375" style="23" customWidth="1"/>
    <col min="4" max="4" width="14.42578125" style="23" customWidth="1"/>
    <col min="5" max="5" width="15" style="23" customWidth="1"/>
    <col min="6" max="6" width="14.42578125" style="23" customWidth="1"/>
    <col min="7" max="7" width="12.28515625" style="23" customWidth="1"/>
    <col min="8" max="8" width="12.7109375" style="23" customWidth="1"/>
    <col min="9" max="9" width="12.140625" style="23" customWidth="1"/>
    <col min="10" max="10" width="15.7109375" style="23" customWidth="1"/>
    <col min="11" max="11" width="12.7109375" style="23" customWidth="1"/>
    <col min="12" max="12" width="12" style="23" customWidth="1"/>
    <col min="13" max="13" width="12.5703125" style="23" customWidth="1"/>
    <col min="14" max="14" width="12.140625" style="23" customWidth="1"/>
    <col min="15" max="15" width="12.42578125" style="23" customWidth="1"/>
    <col min="16" max="16" width="12.28515625" style="23" customWidth="1"/>
    <col min="17" max="17" width="14.42578125" style="23" customWidth="1"/>
    <col min="18" max="18" width="12" style="23" customWidth="1"/>
    <col min="19" max="19" width="13.140625" style="23" customWidth="1"/>
    <col min="20" max="20" width="11.5703125" style="23" customWidth="1"/>
    <col min="21" max="21" width="16.7109375" style="23" customWidth="1"/>
    <col min="22" max="22" width="19" style="23" customWidth="1"/>
    <col min="23" max="23" width="16.7109375" style="23" customWidth="1"/>
    <col min="24" max="24" width="31.5703125" style="23" bestFit="1" customWidth="1"/>
    <col min="25" max="25" width="16.7109375" style="23" customWidth="1"/>
    <col min="26" max="26" width="41.85546875" style="23" customWidth="1"/>
    <col min="27" max="27" width="11.42578125" style="54"/>
    <col min="28" max="16384" width="11.42578125" style="23"/>
  </cols>
  <sheetData>
    <row r="1" spans="1:27" s="39" customFormat="1" ht="21" x14ac:dyDescent="0.25">
      <c r="B1" s="22" t="s">
        <v>9</v>
      </c>
      <c r="AA1" s="22"/>
    </row>
    <row r="2" spans="1:27" s="14" customFormat="1" x14ac:dyDescent="0.25">
      <c r="AA2" s="53"/>
    </row>
    <row r="3" spans="1:27" s="14" customFormat="1" ht="63" x14ac:dyDescent="0.25">
      <c r="A3" s="12" t="s">
        <v>332</v>
      </c>
      <c r="B3" s="12" t="s">
        <v>0</v>
      </c>
      <c r="C3" s="16" t="s">
        <v>1032</v>
      </c>
      <c r="D3" s="12" t="s">
        <v>35</v>
      </c>
      <c r="E3" s="12" t="s">
        <v>36</v>
      </c>
      <c r="F3" s="12" t="s">
        <v>37</v>
      </c>
      <c r="G3" s="12" t="s">
        <v>38</v>
      </c>
      <c r="H3" s="12" t="s">
        <v>39</v>
      </c>
      <c r="I3" s="12" t="s">
        <v>40</v>
      </c>
      <c r="J3" s="12" t="s">
        <v>1033</v>
      </c>
      <c r="K3" s="12" t="s">
        <v>41</v>
      </c>
      <c r="L3" s="12" t="s">
        <v>42</v>
      </c>
      <c r="M3" s="12" t="s">
        <v>43</v>
      </c>
      <c r="N3" s="12" t="s">
        <v>44</v>
      </c>
      <c r="O3" s="12" t="s">
        <v>45</v>
      </c>
      <c r="P3" s="12" t="s">
        <v>46</v>
      </c>
      <c r="Q3" s="12" t="s">
        <v>47</v>
      </c>
      <c r="R3" s="12" t="s">
        <v>48</v>
      </c>
      <c r="S3" s="12" t="s">
        <v>49</v>
      </c>
      <c r="T3" s="12" t="s">
        <v>50</v>
      </c>
      <c r="U3" s="12" t="s">
        <v>51</v>
      </c>
      <c r="V3" s="12" t="s">
        <v>95</v>
      </c>
      <c r="W3" s="12" t="s">
        <v>52</v>
      </c>
      <c r="X3" s="12" t="s">
        <v>96</v>
      </c>
      <c r="Y3" s="12" t="s">
        <v>55</v>
      </c>
      <c r="Z3" s="12" t="s">
        <v>97</v>
      </c>
      <c r="AA3" s="59" t="str">
        <f>Dropdown_menus!$A$2</f>
        <v>Checked</v>
      </c>
    </row>
    <row r="4" spans="1:27" ht="30" x14ac:dyDescent="0.25">
      <c r="A4" s="29" t="str">
        <f>'A_Institutional Context'!A4</f>
        <v>AT-1</v>
      </c>
      <c r="B4" s="29" t="str">
        <f>'A_Institutional Context'!B4</f>
        <v>Austria</v>
      </c>
      <c r="C4" s="15"/>
      <c r="D4" s="19" t="s">
        <v>120</v>
      </c>
      <c r="E4" s="19" t="s">
        <v>120</v>
      </c>
      <c r="F4" s="19" t="s">
        <v>120</v>
      </c>
      <c r="G4" s="19" t="s">
        <v>1035</v>
      </c>
      <c r="H4" s="19" t="s">
        <v>1035</v>
      </c>
      <c r="I4" s="19" t="s">
        <v>1035</v>
      </c>
      <c r="J4" s="19" t="s">
        <v>1035</v>
      </c>
      <c r="K4" s="19" t="s">
        <v>120</v>
      </c>
      <c r="L4" s="19" t="s">
        <v>1035</v>
      </c>
      <c r="M4" s="19" t="s">
        <v>120</v>
      </c>
      <c r="N4" s="19" t="s">
        <v>120</v>
      </c>
      <c r="O4" s="19" t="s">
        <v>1035</v>
      </c>
      <c r="P4" s="19" t="s">
        <v>1035</v>
      </c>
      <c r="Q4" s="19" t="s">
        <v>1035</v>
      </c>
      <c r="R4" s="19" t="s">
        <v>120</v>
      </c>
      <c r="S4" s="19" t="s">
        <v>120</v>
      </c>
      <c r="T4" s="19" t="s">
        <v>120</v>
      </c>
      <c r="U4" s="19" t="s">
        <v>1035</v>
      </c>
      <c r="V4" s="19"/>
      <c r="W4" s="19" t="s">
        <v>1035</v>
      </c>
      <c r="X4" s="19" t="s">
        <v>360</v>
      </c>
      <c r="Y4" s="19" t="s">
        <v>120</v>
      </c>
      <c r="Z4" s="19" t="s">
        <v>361</v>
      </c>
      <c r="AA4" s="59">
        <f>COUNTIF($D4:$Y4,AA$3)</f>
        <v>10</v>
      </c>
    </row>
    <row r="5" spans="1:27" ht="30" x14ac:dyDescent="0.25">
      <c r="A5" s="29" t="str">
        <f>'A_Institutional Context'!A5</f>
        <v>AT-2</v>
      </c>
      <c r="B5" s="29" t="str">
        <f>'A_Institutional Context'!B5</f>
        <v>Austria</v>
      </c>
      <c r="C5" s="15"/>
      <c r="D5" s="19" t="s">
        <v>120</v>
      </c>
      <c r="E5" s="19" t="s">
        <v>120</v>
      </c>
      <c r="F5" s="19" t="s">
        <v>120</v>
      </c>
      <c r="G5" s="19" t="s">
        <v>120</v>
      </c>
      <c r="H5" s="19" t="s">
        <v>1035</v>
      </c>
      <c r="I5" s="19" t="s">
        <v>1035</v>
      </c>
      <c r="J5" s="19" t="s">
        <v>1035</v>
      </c>
      <c r="K5" s="19" t="s">
        <v>120</v>
      </c>
      <c r="L5" s="19" t="s">
        <v>1035</v>
      </c>
      <c r="M5" s="19" t="s">
        <v>120</v>
      </c>
      <c r="N5" s="19" t="s">
        <v>120</v>
      </c>
      <c r="O5" s="19" t="s">
        <v>1035</v>
      </c>
      <c r="P5" s="19" t="s">
        <v>1035</v>
      </c>
      <c r="Q5" s="19" t="s">
        <v>120</v>
      </c>
      <c r="R5" s="19" t="s">
        <v>120</v>
      </c>
      <c r="S5" s="19" t="s">
        <v>120</v>
      </c>
      <c r="T5" s="19" t="s">
        <v>120</v>
      </c>
      <c r="U5" s="19" t="s">
        <v>1035</v>
      </c>
      <c r="V5" s="19"/>
      <c r="W5" s="19" t="s">
        <v>1035</v>
      </c>
      <c r="X5" s="19" t="s">
        <v>378</v>
      </c>
      <c r="Y5" s="19" t="s">
        <v>1035</v>
      </c>
      <c r="Z5" s="19"/>
      <c r="AA5" s="59">
        <f t="shared" ref="AA5:AA6" si="0">COUNTIF($D5:$Y5,AA$3)</f>
        <v>11</v>
      </c>
    </row>
    <row r="6" spans="1:27" ht="30" x14ac:dyDescent="0.25">
      <c r="A6" s="29" t="str">
        <f>'A_Institutional Context'!A6</f>
        <v>BE</v>
      </c>
      <c r="B6" s="29" t="str">
        <f>'A_Institutional Context'!B6</f>
        <v>Belgium</v>
      </c>
      <c r="C6" s="15"/>
      <c r="D6" s="19" t="s">
        <v>120</v>
      </c>
      <c r="E6" s="19" t="s">
        <v>120</v>
      </c>
      <c r="F6" s="19" t="s">
        <v>120</v>
      </c>
      <c r="G6" s="19" t="s">
        <v>120</v>
      </c>
      <c r="H6" s="19" t="s">
        <v>1035</v>
      </c>
      <c r="I6" s="19" t="s">
        <v>1035</v>
      </c>
      <c r="J6" s="19" t="s">
        <v>1035</v>
      </c>
      <c r="K6" s="19" t="s">
        <v>120</v>
      </c>
      <c r="L6" s="19" t="s">
        <v>120</v>
      </c>
      <c r="M6" s="19" t="s">
        <v>120</v>
      </c>
      <c r="N6" s="19" t="s">
        <v>120</v>
      </c>
      <c r="O6" s="19" t="s">
        <v>1035</v>
      </c>
      <c r="P6" s="19" t="s">
        <v>120</v>
      </c>
      <c r="Q6" s="19" t="s">
        <v>1035</v>
      </c>
      <c r="R6" s="19" t="s">
        <v>1035</v>
      </c>
      <c r="S6" s="19" t="s">
        <v>120</v>
      </c>
      <c r="T6" s="19" t="s">
        <v>120</v>
      </c>
      <c r="U6" s="19" t="s">
        <v>1035</v>
      </c>
      <c r="V6" s="19"/>
      <c r="W6" s="19" t="s">
        <v>120</v>
      </c>
      <c r="X6" s="19" t="s">
        <v>766</v>
      </c>
      <c r="Y6" s="19" t="s">
        <v>1035</v>
      </c>
      <c r="Z6" s="19"/>
      <c r="AA6" s="59">
        <f t="shared" si="0"/>
        <v>12</v>
      </c>
    </row>
    <row r="7" spans="1:27" ht="15.75" x14ac:dyDescent="0.25">
      <c r="A7" s="34" t="str">
        <f>'A_Institutional Context'!A7</f>
        <v>BG</v>
      </c>
      <c r="B7" s="34" t="str">
        <f>'A_Institutional Context'!B7</f>
        <v>Bulgaria</v>
      </c>
      <c r="C7" s="42"/>
      <c r="D7" s="25"/>
      <c r="E7" s="25"/>
      <c r="F7" s="25"/>
      <c r="G7" s="25"/>
      <c r="H7" s="25"/>
      <c r="I7" s="25"/>
      <c r="J7" s="25"/>
      <c r="K7" s="25"/>
      <c r="L7" s="25"/>
      <c r="M7" s="25"/>
      <c r="N7" s="25"/>
      <c r="O7" s="25"/>
      <c r="P7" s="25"/>
      <c r="Q7" s="25"/>
      <c r="R7" s="25"/>
      <c r="S7" s="25"/>
      <c r="T7" s="25"/>
      <c r="U7" s="25"/>
      <c r="V7" s="25"/>
      <c r="W7" s="25"/>
      <c r="X7" s="44"/>
      <c r="Y7" s="25"/>
      <c r="Z7" s="44"/>
      <c r="AA7" s="59"/>
    </row>
    <row r="8" spans="1:27" ht="15.75" x14ac:dyDescent="0.25">
      <c r="A8" s="29" t="str">
        <f>'A_Institutional Context'!A8</f>
        <v>HR</v>
      </c>
      <c r="B8" s="29" t="str">
        <f>'A_Institutional Context'!B8</f>
        <v>Croatia</v>
      </c>
      <c r="C8" s="15"/>
      <c r="D8" s="19" t="s">
        <v>120</v>
      </c>
      <c r="E8" s="19" t="s">
        <v>120</v>
      </c>
      <c r="F8" s="19" t="s">
        <v>1035</v>
      </c>
      <c r="G8" s="19" t="s">
        <v>120</v>
      </c>
      <c r="H8" s="19" t="s">
        <v>120</v>
      </c>
      <c r="I8" s="19" t="s">
        <v>1035</v>
      </c>
      <c r="J8" s="19" t="s">
        <v>1035</v>
      </c>
      <c r="K8" s="19" t="s">
        <v>120</v>
      </c>
      <c r="L8" s="19" t="s">
        <v>1035</v>
      </c>
      <c r="M8" s="19" t="s">
        <v>120</v>
      </c>
      <c r="N8" s="19" t="s">
        <v>120</v>
      </c>
      <c r="O8" s="19" t="s">
        <v>1035</v>
      </c>
      <c r="P8" s="19" t="s">
        <v>120</v>
      </c>
      <c r="Q8" s="19" t="s">
        <v>1035</v>
      </c>
      <c r="R8" s="19" t="s">
        <v>120</v>
      </c>
      <c r="S8" s="19" t="s">
        <v>1035</v>
      </c>
      <c r="T8" s="19" t="s">
        <v>120</v>
      </c>
      <c r="U8" s="19" t="s">
        <v>1035</v>
      </c>
      <c r="V8" s="19"/>
      <c r="W8" s="19" t="s">
        <v>1035</v>
      </c>
      <c r="X8" s="19"/>
      <c r="Y8" s="19" t="s">
        <v>1035</v>
      </c>
      <c r="Z8" s="19"/>
      <c r="AA8" s="59">
        <f>COUNTIF($D8:$Y8,AA$3)</f>
        <v>10</v>
      </c>
    </row>
    <row r="9" spans="1:27" ht="15.75" x14ac:dyDescent="0.25">
      <c r="A9" s="34" t="str">
        <f>'A_Institutional Context'!A9</f>
        <v>CY</v>
      </c>
      <c r="B9" s="34" t="str">
        <f>'A_Institutional Context'!B9</f>
        <v>Cyprus</v>
      </c>
      <c r="C9" s="42"/>
      <c r="D9" s="25"/>
      <c r="E9" s="25"/>
      <c r="F9" s="25"/>
      <c r="G9" s="25"/>
      <c r="H9" s="25"/>
      <c r="I9" s="25"/>
      <c r="J9" s="25"/>
      <c r="K9" s="25"/>
      <c r="L9" s="25"/>
      <c r="M9" s="25"/>
      <c r="N9" s="25"/>
      <c r="O9" s="25"/>
      <c r="P9" s="25"/>
      <c r="Q9" s="25"/>
      <c r="R9" s="25"/>
      <c r="S9" s="25"/>
      <c r="T9" s="25"/>
      <c r="U9" s="25"/>
      <c r="V9" s="25"/>
      <c r="W9" s="25"/>
      <c r="X9" s="25"/>
      <c r="Y9" s="25"/>
      <c r="Z9" s="25"/>
      <c r="AA9" s="59"/>
    </row>
    <row r="10" spans="1:27" ht="15.75" x14ac:dyDescent="0.25">
      <c r="A10" s="29" t="str">
        <f>'A_Institutional Context'!A10</f>
        <v>CZ</v>
      </c>
      <c r="B10" s="29" t="str">
        <f>'A_Institutional Context'!B10</f>
        <v>Czech Republic</v>
      </c>
      <c r="C10" s="15"/>
      <c r="D10" s="19" t="s">
        <v>120</v>
      </c>
      <c r="E10" s="19" t="s">
        <v>120</v>
      </c>
      <c r="F10" s="19" t="s">
        <v>120</v>
      </c>
      <c r="G10" s="19" t="s">
        <v>120</v>
      </c>
      <c r="H10" s="19" t="s">
        <v>1035</v>
      </c>
      <c r="I10" s="19" t="s">
        <v>1035</v>
      </c>
      <c r="J10" s="19" t="s">
        <v>1035</v>
      </c>
      <c r="K10" s="19" t="s">
        <v>120</v>
      </c>
      <c r="L10" s="19" t="s">
        <v>1035</v>
      </c>
      <c r="M10" s="19" t="s">
        <v>120</v>
      </c>
      <c r="N10" s="19" t="s">
        <v>120</v>
      </c>
      <c r="O10" s="19" t="s">
        <v>120</v>
      </c>
      <c r="P10" s="19" t="s">
        <v>1035</v>
      </c>
      <c r="Q10" s="19" t="s">
        <v>120</v>
      </c>
      <c r="R10" s="19" t="s">
        <v>120</v>
      </c>
      <c r="S10" s="19" t="s">
        <v>120</v>
      </c>
      <c r="T10" s="19" t="s">
        <v>120</v>
      </c>
      <c r="U10" s="19" t="s">
        <v>1035</v>
      </c>
      <c r="V10" s="19"/>
      <c r="W10" s="19" t="s">
        <v>1035</v>
      </c>
      <c r="X10" s="19"/>
      <c r="Y10" s="19" t="s">
        <v>1035</v>
      </c>
      <c r="Z10" s="19"/>
      <c r="AA10" s="59">
        <f>COUNTIF($D10:$Y10,AA$3)</f>
        <v>12</v>
      </c>
    </row>
    <row r="11" spans="1:27" ht="15.75" x14ac:dyDescent="0.25">
      <c r="A11" s="34" t="str">
        <f>'A_Institutional Context'!A11</f>
        <v>DK</v>
      </c>
      <c r="B11" s="34" t="str">
        <f>'A_Institutional Context'!B11</f>
        <v>Denmark</v>
      </c>
      <c r="C11" s="42"/>
      <c r="D11" s="25"/>
      <c r="E11" s="25"/>
      <c r="F11" s="25"/>
      <c r="G11" s="25"/>
      <c r="H11" s="25"/>
      <c r="I11" s="25"/>
      <c r="J11" s="25"/>
      <c r="K11" s="25"/>
      <c r="L11" s="25"/>
      <c r="M11" s="25"/>
      <c r="N11" s="25"/>
      <c r="O11" s="25"/>
      <c r="P11" s="25"/>
      <c r="Q11" s="25"/>
      <c r="R11" s="25"/>
      <c r="S11" s="25"/>
      <c r="T11" s="25"/>
      <c r="U11" s="25"/>
      <c r="V11" s="25"/>
      <c r="W11" s="25"/>
      <c r="X11" s="25"/>
      <c r="Y11" s="25"/>
      <c r="Z11" s="25"/>
      <c r="AA11" s="59"/>
    </row>
    <row r="12" spans="1:27" ht="15.75" x14ac:dyDescent="0.25">
      <c r="A12" s="29" t="str">
        <f>'A_Institutional Context'!A12</f>
        <v>EE</v>
      </c>
      <c r="B12" s="29" t="str">
        <f>'A_Institutional Context'!B12</f>
        <v>Estonia</v>
      </c>
      <c r="C12" s="15"/>
      <c r="D12" s="19" t="s">
        <v>120</v>
      </c>
      <c r="E12" s="19" t="s">
        <v>120</v>
      </c>
      <c r="F12" s="19" t="s">
        <v>120</v>
      </c>
      <c r="G12" s="19" t="s">
        <v>120</v>
      </c>
      <c r="H12" s="19" t="s">
        <v>120</v>
      </c>
      <c r="I12" s="19" t="s">
        <v>1035</v>
      </c>
      <c r="J12" s="19" t="s">
        <v>120</v>
      </c>
      <c r="K12" s="19" t="s">
        <v>120</v>
      </c>
      <c r="L12" s="19" t="s">
        <v>120</v>
      </c>
      <c r="M12" s="19" t="s">
        <v>120</v>
      </c>
      <c r="N12" s="19" t="s">
        <v>120</v>
      </c>
      <c r="O12" s="19" t="s">
        <v>120</v>
      </c>
      <c r="P12" s="19" t="s">
        <v>120</v>
      </c>
      <c r="Q12" s="19" t="s">
        <v>120</v>
      </c>
      <c r="R12" s="19" t="s">
        <v>120</v>
      </c>
      <c r="S12" s="19" t="s">
        <v>120</v>
      </c>
      <c r="T12" s="19" t="s">
        <v>120</v>
      </c>
      <c r="U12" s="19" t="s">
        <v>1035</v>
      </c>
      <c r="V12" s="19"/>
      <c r="W12" s="19" t="s">
        <v>1035</v>
      </c>
      <c r="X12" s="19"/>
      <c r="Y12" s="19" t="s">
        <v>1035</v>
      </c>
      <c r="Z12" s="19"/>
      <c r="AA12" s="59">
        <f>COUNTIF($D12:$Y12,AA$3)</f>
        <v>16</v>
      </c>
    </row>
    <row r="13" spans="1:27" s="62" customFormat="1" ht="30" x14ac:dyDescent="0.25">
      <c r="A13" s="69" t="str">
        <f>'A_Institutional Context'!A13</f>
        <v>FI</v>
      </c>
      <c r="B13" s="69" t="str">
        <f>'A_Institutional Context'!B13</f>
        <v>Finland</v>
      </c>
      <c r="C13" s="15"/>
      <c r="D13" s="38" t="s">
        <v>120</v>
      </c>
      <c r="E13" s="38" t="s">
        <v>120</v>
      </c>
      <c r="F13" s="38" t="s">
        <v>120</v>
      </c>
      <c r="G13" s="38" t="s">
        <v>120</v>
      </c>
      <c r="H13" s="38" t="s">
        <v>120</v>
      </c>
      <c r="I13" s="38" t="s">
        <v>120</v>
      </c>
      <c r="J13" s="38" t="s">
        <v>120</v>
      </c>
      <c r="K13" s="38" t="s">
        <v>120</v>
      </c>
      <c r="L13" s="38" t="s">
        <v>120</v>
      </c>
      <c r="M13" s="38" t="s">
        <v>120</v>
      </c>
      <c r="N13" s="38" t="s">
        <v>120</v>
      </c>
      <c r="O13" s="38" t="s">
        <v>120</v>
      </c>
      <c r="P13" s="38" t="s">
        <v>120</v>
      </c>
      <c r="Q13" s="38" t="s">
        <v>120</v>
      </c>
      <c r="R13" s="38" t="s">
        <v>120</v>
      </c>
      <c r="S13" s="38" t="s">
        <v>120</v>
      </c>
      <c r="T13" s="38" t="s">
        <v>120</v>
      </c>
      <c r="U13" s="38" t="s">
        <v>120</v>
      </c>
      <c r="V13" s="38"/>
      <c r="W13" s="38" t="s">
        <v>120</v>
      </c>
      <c r="X13" s="38" t="s">
        <v>1078</v>
      </c>
      <c r="Y13" s="38" t="s">
        <v>1035</v>
      </c>
      <c r="Z13" s="38"/>
      <c r="AA13" s="59">
        <f>COUNTIF($D13:$Y13,AA$3)</f>
        <v>19</v>
      </c>
    </row>
    <row r="14" spans="1:27" ht="15.75" x14ac:dyDescent="0.25">
      <c r="A14" s="29" t="str">
        <f>'A_Institutional Context'!A14</f>
        <v>FR</v>
      </c>
      <c r="B14" s="29" t="str">
        <f>'A_Institutional Context'!B14</f>
        <v>France</v>
      </c>
      <c r="C14" s="15"/>
      <c r="D14" s="19" t="s">
        <v>120</v>
      </c>
      <c r="E14" s="19" t="s">
        <v>120</v>
      </c>
      <c r="F14" s="19" t="s">
        <v>1035</v>
      </c>
      <c r="G14" s="19" t="s">
        <v>1035</v>
      </c>
      <c r="H14" s="19" t="s">
        <v>1035</v>
      </c>
      <c r="I14" s="19" t="s">
        <v>1035</v>
      </c>
      <c r="J14" s="19" t="s">
        <v>1035</v>
      </c>
      <c r="K14" s="19" t="s">
        <v>120</v>
      </c>
      <c r="L14" s="19" t="s">
        <v>120</v>
      </c>
      <c r="M14" s="19" t="s">
        <v>120</v>
      </c>
      <c r="N14" s="19" t="s">
        <v>120</v>
      </c>
      <c r="O14" s="19" t="s">
        <v>1035</v>
      </c>
      <c r="P14" s="19" t="s">
        <v>1035</v>
      </c>
      <c r="Q14" s="19" t="s">
        <v>1035</v>
      </c>
      <c r="R14" s="19" t="s">
        <v>120</v>
      </c>
      <c r="S14" s="19" t="s">
        <v>120</v>
      </c>
      <c r="T14" s="19" t="s">
        <v>120</v>
      </c>
      <c r="U14" s="19" t="s">
        <v>1035</v>
      </c>
      <c r="V14" s="19"/>
      <c r="W14" s="19" t="s">
        <v>1035</v>
      </c>
      <c r="X14" s="19"/>
      <c r="Y14" s="19" t="s">
        <v>1035</v>
      </c>
      <c r="Z14" s="19"/>
      <c r="AA14" s="59">
        <f t="shared" ref="AA14:AA17" si="1">COUNTIF($D14:$Y14,AA$3)</f>
        <v>9</v>
      </c>
    </row>
    <row r="15" spans="1:27" ht="30" x14ac:dyDescent="0.25">
      <c r="A15" s="29" t="str">
        <f>'A_Institutional Context'!A15</f>
        <v>DE-1</v>
      </c>
      <c r="B15" s="29" t="str">
        <f>'A_Institutional Context'!B15</f>
        <v>Germany</v>
      </c>
      <c r="C15" s="15"/>
      <c r="D15" s="19" t="s">
        <v>120</v>
      </c>
      <c r="E15" s="19" t="s">
        <v>120</v>
      </c>
      <c r="F15" s="19" t="s">
        <v>120</v>
      </c>
      <c r="G15" s="19" t="s">
        <v>120</v>
      </c>
      <c r="H15" s="19" t="s">
        <v>120</v>
      </c>
      <c r="I15" s="19" t="s">
        <v>1035</v>
      </c>
      <c r="J15" s="19" t="s">
        <v>1035</v>
      </c>
      <c r="K15" s="19" t="s">
        <v>120</v>
      </c>
      <c r="L15" s="19" t="s">
        <v>120</v>
      </c>
      <c r="M15" s="19" t="s">
        <v>120</v>
      </c>
      <c r="N15" s="19" t="s">
        <v>120</v>
      </c>
      <c r="O15" s="19" t="s">
        <v>120</v>
      </c>
      <c r="P15" s="19" t="s">
        <v>120</v>
      </c>
      <c r="Q15" s="19" t="s">
        <v>120</v>
      </c>
      <c r="R15" s="19" t="s">
        <v>120</v>
      </c>
      <c r="S15" s="19" t="s">
        <v>120</v>
      </c>
      <c r="T15" s="19" t="s">
        <v>120</v>
      </c>
      <c r="U15" s="19" t="s">
        <v>1035</v>
      </c>
      <c r="V15" s="19"/>
      <c r="W15" s="19" t="s">
        <v>120</v>
      </c>
      <c r="X15" s="19" t="s">
        <v>486</v>
      </c>
      <c r="Y15" s="19" t="s">
        <v>120</v>
      </c>
      <c r="Z15" s="19" t="s">
        <v>487</v>
      </c>
      <c r="AA15" s="59">
        <f t="shared" si="1"/>
        <v>17</v>
      </c>
    </row>
    <row r="16" spans="1:27" ht="15.75" x14ac:dyDescent="0.25">
      <c r="A16" s="29" t="str">
        <f>'A_Institutional Context'!A16</f>
        <v>DE-2</v>
      </c>
      <c r="B16" s="29" t="str">
        <f>'A_Institutional Context'!B16</f>
        <v>Germany</v>
      </c>
      <c r="C16" s="15"/>
      <c r="D16" s="19" t="s">
        <v>120</v>
      </c>
      <c r="E16" s="19" t="s">
        <v>120</v>
      </c>
      <c r="F16" s="19" t="s">
        <v>120</v>
      </c>
      <c r="G16" s="19" t="s">
        <v>120</v>
      </c>
      <c r="H16" s="19" t="s">
        <v>120</v>
      </c>
      <c r="I16" s="19" t="s">
        <v>1035</v>
      </c>
      <c r="J16" s="19" t="s">
        <v>1035</v>
      </c>
      <c r="K16" s="19" t="s">
        <v>120</v>
      </c>
      <c r="L16" s="19" t="s">
        <v>1035</v>
      </c>
      <c r="M16" s="19" t="s">
        <v>120</v>
      </c>
      <c r="N16" s="19" t="s">
        <v>120</v>
      </c>
      <c r="O16" s="19" t="s">
        <v>120</v>
      </c>
      <c r="P16" s="19" t="s">
        <v>1035</v>
      </c>
      <c r="Q16" s="19" t="s">
        <v>120</v>
      </c>
      <c r="R16" s="19" t="s">
        <v>120</v>
      </c>
      <c r="S16" s="19" t="s">
        <v>120</v>
      </c>
      <c r="T16" s="19" t="s">
        <v>120</v>
      </c>
      <c r="U16" s="19" t="s">
        <v>120</v>
      </c>
      <c r="V16" s="19"/>
      <c r="W16" s="19" t="s">
        <v>120</v>
      </c>
      <c r="X16" s="19" t="s">
        <v>507</v>
      </c>
      <c r="Y16" s="19" t="s">
        <v>120</v>
      </c>
      <c r="Z16" s="19" t="s">
        <v>508</v>
      </c>
      <c r="AA16" s="59">
        <f t="shared" si="1"/>
        <v>16</v>
      </c>
    </row>
    <row r="17" spans="1:27" ht="105" x14ac:dyDescent="0.25">
      <c r="A17" s="29" t="str">
        <f>'A_Institutional Context'!A17</f>
        <v>GR</v>
      </c>
      <c r="B17" s="29" t="str">
        <f>'A_Institutional Context'!B17</f>
        <v>Greece</v>
      </c>
      <c r="C17" s="15"/>
      <c r="D17" s="19" t="s">
        <v>120</v>
      </c>
      <c r="E17" s="19" t="s">
        <v>120</v>
      </c>
      <c r="F17" s="19" t="s">
        <v>120</v>
      </c>
      <c r="G17" s="19" t="s">
        <v>1035</v>
      </c>
      <c r="H17" s="19" t="s">
        <v>120</v>
      </c>
      <c r="I17" s="19" t="s">
        <v>1035</v>
      </c>
      <c r="J17" s="19" t="s">
        <v>1035</v>
      </c>
      <c r="K17" s="19" t="s">
        <v>120</v>
      </c>
      <c r="L17" s="19" t="s">
        <v>1035</v>
      </c>
      <c r="M17" s="19" t="s">
        <v>120</v>
      </c>
      <c r="N17" s="19" t="s">
        <v>120</v>
      </c>
      <c r="O17" s="19" t="s">
        <v>1035</v>
      </c>
      <c r="P17" s="19" t="s">
        <v>120</v>
      </c>
      <c r="Q17" s="19" t="s">
        <v>1035</v>
      </c>
      <c r="R17" s="19" t="s">
        <v>120</v>
      </c>
      <c r="S17" s="19" t="s">
        <v>120</v>
      </c>
      <c r="T17" s="19" t="s">
        <v>120</v>
      </c>
      <c r="U17" s="19" t="s">
        <v>1035</v>
      </c>
      <c r="V17" s="19"/>
      <c r="W17" s="19" t="s">
        <v>120</v>
      </c>
      <c r="X17" s="19" t="s">
        <v>789</v>
      </c>
      <c r="Y17" s="19" t="s">
        <v>120</v>
      </c>
      <c r="Z17" s="19" t="s">
        <v>534</v>
      </c>
      <c r="AA17" s="59">
        <f t="shared" si="1"/>
        <v>13</v>
      </c>
    </row>
    <row r="18" spans="1:27" ht="15.75" x14ac:dyDescent="0.25">
      <c r="A18" s="29" t="str">
        <f>'A_Institutional Context'!A18</f>
        <v>HU</v>
      </c>
      <c r="B18" s="29" t="str">
        <f>'A_Institutional Context'!B18</f>
        <v>Hungary</v>
      </c>
      <c r="C18" s="15"/>
      <c r="D18" s="19" t="s">
        <v>120</v>
      </c>
      <c r="E18" s="19" t="s">
        <v>120</v>
      </c>
      <c r="F18" s="19" t="s">
        <v>1035</v>
      </c>
      <c r="G18" s="19" t="s">
        <v>1035</v>
      </c>
      <c r="H18" s="19" t="s">
        <v>1035</v>
      </c>
      <c r="I18" s="19" t="s">
        <v>1035</v>
      </c>
      <c r="J18" s="19" t="s">
        <v>1035</v>
      </c>
      <c r="K18" s="19" t="s">
        <v>1035</v>
      </c>
      <c r="L18" s="19" t="s">
        <v>1035</v>
      </c>
      <c r="M18" s="19" t="s">
        <v>120</v>
      </c>
      <c r="N18" s="19" t="s">
        <v>120</v>
      </c>
      <c r="O18" s="19" t="s">
        <v>1035</v>
      </c>
      <c r="P18" s="19" t="s">
        <v>1035</v>
      </c>
      <c r="Q18" s="19" t="s">
        <v>1035</v>
      </c>
      <c r="R18" s="19" t="s">
        <v>1035</v>
      </c>
      <c r="S18" s="19" t="s">
        <v>1035</v>
      </c>
      <c r="T18" s="19" t="s">
        <v>120</v>
      </c>
      <c r="U18" s="19" t="s">
        <v>1035</v>
      </c>
      <c r="V18" s="19"/>
      <c r="W18" s="19" t="s">
        <v>120</v>
      </c>
      <c r="X18" s="19" t="s">
        <v>557</v>
      </c>
      <c r="Y18" s="19" t="s">
        <v>1035</v>
      </c>
      <c r="Z18" s="19"/>
      <c r="AA18" s="59">
        <f>COUNTIF($D18:$Y18,AA$3)</f>
        <v>6</v>
      </c>
    </row>
    <row r="19" spans="1:27" ht="15.75" x14ac:dyDescent="0.25">
      <c r="A19" s="34" t="str">
        <f>'A_Institutional Context'!A19</f>
        <v>IS</v>
      </c>
      <c r="B19" s="34" t="str">
        <f>'A_Institutional Context'!B19</f>
        <v>Iceland</v>
      </c>
      <c r="C19" s="42"/>
      <c r="D19" s="25"/>
      <c r="E19" s="25"/>
      <c r="F19" s="25"/>
      <c r="G19" s="25"/>
      <c r="H19" s="25"/>
      <c r="I19" s="25"/>
      <c r="J19" s="25"/>
      <c r="K19" s="25"/>
      <c r="L19" s="25"/>
      <c r="M19" s="25"/>
      <c r="N19" s="25"/>
      <c r="O19" s="25"/>
      <c r="P19" s="25"/>
      <c r="Q19" s="25"/>
      <c r="R19" s="25"/>
      <c r="S19" s="25"/>
      <c r="T19" s="25"/>
      <c r="U19" s="25"/>
      <c r="V19" s="25"/>
      <c r="W19" s="25"/>
      <c r="X19" s="25"/>
      <c r="Y19" s="25"/>
      <c r="Z19" s="25"/>
      <c r="AA19" s="59"/>
    </row>
    <row r="20" spans="1:27" ht="15.75" x14ac:dyDescent="0.25">
      <c r="A20" s="29" t="str">
        <f>'A_Institutional Context'!A20</f>
        <v>IE</v>
      </c>
      <c r="B20" s="29" t="str">
        <f>'A_Institutional Context'!B20</f>
        <v>Ireland</v>
      </c>
      <c r="C20" s="15"/>
      <c r="D20" s="19" t="s">
        <v>120</v>
      </c>
      <c r="E20" s="19" t="s">
        <v>120</v>
      </c>
      <c r="F20" s="19" t="s">
        <v>120</v>
      </c>
      <c r="G20" s="19" t="s">
        <v>1035</v>
      </c>
      <c r="H20" s="19" t="s">
        <v>1035</v>
      </c>
      <c r="I20" s="19" t="s">
        <v>1035</v>
      </c>
      <c r="J20" s="19" t="s">
        <v>1035</v>
      </c>
      <c r="K20" s="19" t="s">
        <v>1035</v>
      </c>
      <c r="L20" s="19" t="s">
        <v>1035</v>
      </c>
      <c r="M20" s="19" t="s">
        <v>1035</v>
      </c>
      <c r="N20" s="19" t="s">
        <v>1035</v>
      </c>
      <c r="O20" s="19" t="s">
        <v>1035</v>
      </c>
      <c r="P20" s="19" t="s">
        <v>120</v>
      </c>
      <c r="Q20" s="19" t="s">
        <v>1035</v>
      </c>
      <c r="R20" s="19" t="s">
        <v>1035</v>
      </c>
      <c r="S20" s="19" t="s">
        <v>1035</v>
      </c>
      <c r="T20" s="19" t="s">
        <v>120</v>
      </c>
      <c r="U20" s="19" t="s">
        <v>1035</v>
      </c>
      <c r="V20" s="19"/>
      <c r="W20" s="19" t="s">
        <v>1035</v>
      </c>
      <c r="X20" s="19"/>
      <c r="Y20" s="19" t="s">
        <v>1035</v>
      </c>
      <c r="Z20" s="19"/>
      <c r="AA20" s="59">
        <f t="shared" ref="AA20:AA22" si="2">COUNTIF($D20:$Y20,AA$3)</f>
        <v>5</v>
      </c>
    </row>
    <row r="21" spans="1:27" ht="75" x14ac:dyDescent="0.25">
      <c r="A21" s="29" t="str">
        <f>'A_Institutional Context'!A21</f>
        <v>IT</v>
      </c>
      <c r="B21" s="29" t="str">
        <f>'A_Institutional Context'!B21</f>
        <v>Italy</v>
      </c>
      <c r="C21" s="15"/>
      <c r="D21" s="19" t="s">
        <v>120</v>
      </c>
      <c r="E21" s="19" t="s">
        <v>120</v>
      </c>
      <c r="F21" s="19" t="s">
        <v>120</v>
      </c>
      <c r="G21" s="19" t="s">
        <v>120</v>
      </c>
      <c r="H21" s="19" t="s">
        <v>120</v>
      </c>
      <c r="I21" s="19" t="s">
        <v>120</v>
      </c>
      <c r="J21" s="19" t="s">
        <v>1035</v>
      </c>
      <c r="K21" s="19" t="s">
        <v>120</v>
      </c>
      <c r="L21" s="19" t="s">
        <v>1035</v>
      </c>
      <c r="M21" s="19" t="s">
        <v>120</v>
      </c>
      <c r="N21" s="19" t="s">
        <v>120</v>
      </c>
      <c r="O21" s="19" t="s">
        <v>120</v>
      </c>
      <c r="P21" s="19" t="s">
        <v>120</v>
      </c>
      <c r="Q21" s="19" t="s">
        <v>1035</v>
      </c>
      <c r="R21" s="19" t="s">
        <v>120</v>
      </c>
      <c r="S21" s="19" t="s">
        <v>120</v>
      </c>
      <c r="T21" s="19" t="s">
        <v>120</v>
      </c>
      <c r="U21" s="19" t="s">
        <v>1035</v>
      </c>
      <c r="V21" s="19"/>
      <c r="W21" s="19" t="s">
        <v>120</v>
      </c>
      <c r="X21" s="19" t="s">
        <v>801</v>
      </c>
      <c r="Y21" s="19" t="s">
        <v>120</v>
      </c>
      <c r="Z21" s="19" t="s">
        <v>802</v>
      </c>
      <c r="AA21" s="59">
        <f t="shared" si="2"/>
        <v>16</v>
      </c>
    </row>
    <row r="22" spans="1:27" ht="15.75" x14ac:dyDescent="0.25">
      <c r="A22" s="29" t="str">
        <f>'A_Institutional Context'!A22</f>
        <v>LV</v>
      </c>
      <c r="B22" s="29" t="str">
        <f>'A_Institutional Context'!B22</f>
        <v>Latvia</v>
      </c>
      <c r="C22" s="15"/>
      <c r="D22" s="19" t="s">
        <v>120</v>
      </c>
      <c r="E22" s="19" t="s">
        <v>120</v>
      </c>
      <c r="F22" s="19" t="s">
        <v>120</v>
      </c>
      <c r="G22" s="19" t="s">
        <v>120</v>
      </c>
      <c r="H22" s="19" t="s">
        <v>120</v>
      </c>
      <c r="I22" s="19" t="s">
        <v>1035</v>
      </c>
      <c r="J22" s="19" t="s">
        <v>1035</v>
      </c>
      <c r="K22" s="19" t="s">
        <v>120</v>
      </c>
      <c r="L22" s="19" t="s">
        <v>120</v>
      </c>
      <c r="M22" s="19" t="s">
        <v>120</v>
      </c>
      <c r="N22" s="19" t="s">
        <v>120</v>
      </c>
      <c r="O22" s="19" t="s">
        <v>120</v>
      </c>
      <c r="P22" s="19" t="s">
        <v>120</v>
      </c>
      <c r="Q22" s="19" t="s">
        <v>1035</v>
      </c>
      <c r="R22" s="19" t="s">
        <v>120</v>
      </c>
      <c r="S22" s="19" t="s">
        <v>120</v>
      </c>
      <c r="T22" s="19" t="s">
        <v>120</v>
      </c>
      <c r="U22" s="19" t="s">
        <v>1035</v>
      </c>
      <c r="V22" s="19"/>
      <c r="W22" s="19" t="s">
        <v>1035</v>
      </c>
      <c r="X22" s="19"/>
      <c r="Y22" s="19" t="s">
        <v>1035</v>
      </c>
      <c r="Z22" s="19"/>
      <c r="AA22" s="59">
        <f t="shared" si="2"/>
        <v>14</v>
      </c>
    </row>
    <row r="23" spans="1:27" ht="15.75" x14ac:dyDescent="0.25">
      <c r="A23" s="34" t="str">
        <f>'A_Institutional Context'!A23</f>
        <v>LI</v>
      </c>
      <c r="B23" s="34" t="str">
        <f>'A_Institutional Context'!B23</f>
        <v>Liechtenstein</v>
      </c>
      <c r="C23" s="42"/>
      <c r="D23" s="25"/>
      <c r="E23" s="25"/>
      <c r="F23" s="25"/>
      <c r="G23" s="25"/>
      <c r="H23" s="25"/>
      <c r="I23" s="25"/>
      <c r="J23" s="25"/>
      <c r="K23" s="25"/>
      <c r="L23" s="25"/>
      <c r="M23" s="25"/>
      <c r="N23" s="25"/>
      <c r="O23" s="25"/>
      <c r="P23" s="25"/>
      <c r="Q23" s="25"/>
      <c r="R23" s="25"/>
      <c r="S23" s="25"/>
      <c r="T23" s="25"/>
      <c r="U23" s="25"/>
      <c r="V23" s="25"/>
      <c r="W23" s="25"/>
      <c r="X23" s="25"/>
      <c r="Y23" s="25"/>
      <c r="Z23" s="25"/>
      <c r="AA23" s="59"/>
    </row>
    <row r="24" spans="1:27" ht="15.75" x14ac:dyDescent="0.25">
      <c r="A24" s="29" t="str">
        <f>'A_Institutional Context'!A24</f>
        <v>LT</v>
      </c>
      <c r="B24" s="29" t="str">
        <f>'A_Institutional Context'!B24</f>
        <v>Lithuania</v>
      </c>
      <c r="C24" s="15"/>
      <c r="D24" s="19" t="s">
        <v>120</v>
      </c>
      <c r="E24" s="19" t="s">
        <v>120</v>
      </c>
      <c r="F24" s="19" t="s">
        <v>1035</v>
      </c>
      <c r="G24" s="19" t="s">
        <v>1035</v>
      </c>
      <c r="H24" s="19" t="s">
        <v>120</v>
      </c>
      <c r="I24" s="19" t="s">
        <v>1035</v>
      </c>
      <c r="J24" s="19" t="s">
        <v>1035</v>
      </c>
      <c r="K24" s="19" t="s">
        <v>120</v>
      </c>
      <c r="L24" s="19" t="s">
        <v>1035</v>
      </c>
      <c r="M24" s="19" t="s">
        <v>120</v>
      </c>
      <c r="N24" s="19" t="s">
        <v>1035</v>
      </c>
      <c r="O24" s="19" t="s">
        <v>120</v>
      </c>
      <c r="P24" s="19" t="s">
        <v>120</v>
      </c>
      <c r="Q24" s="19" t="s">
        <v>120</v>
      </c>
      <c r="R24" s="19" t="s">
        <v>120</v>
      </c>
      <c r="S24" s="19" t="s">
        <v>120</v>
      </c>
      <c r="T24" s="19" t="s">
        <v>120</v>
      </c>
      <c r="U24" s="19" t="s">
        <v>1035</v>
      </c>
      <c r="V24" s="19"/>
      <c r="W24" s="19" t="s">
        <v>120</v>
      </c>
      <c r="X24" s="19" t="s">
        <v>720</v>
      </c>
      <c r="Y24" s="19" t="s">
        <v>1035</v>
      </c>
      <c r="Z24" s="19"/>
      <c r="AA24" s="59">
        <f t="shared" ref="AA24:AA25" si="3">COUNTIF($D24:$Y24,AA$3)</f>
        <v>12</v>
      </c>
    </row>
    <row r="25" spans="1:27" ht="15.75" x14ac:dyDescent="0.25">
      <c r="A25" s="29" t="str">
        <f>'A_Institutional Context'!A25</f>
        <v>LU</v>
      </c>
      <c r="B25" s="29" t="str">
        <f>'A_Institutional Context'!B25</f>
        <v>Luxembourg</v>
      </c>
      <c r="C25" s="15"/>
      <c r="D25" s="19" t="s">
        <v>1035</v>
      </c>
      <c r="E25" s="19" t="s">
        <v>1035</v>
      </c>
      <c r="F25" s="19" t="s">
        <v>120</v>
      </c>
      <c r="G25" s="19" t="s">
        <v>120</v>
      </c>
      <c r="H25" s="19" t="s">
        <v>1035</v>
      </c>
      <c r="I25" s="19" t="s">
        <v>1035</v>
      </c>
      <c r="J25" s="19" t="s">
        <v>1035</v>
      </c>
      <c r="K25" s="19" t="s">
        <v>1035</v>
      </c>
      <c r="L25" s="19" t="s">
        <v>1035</v>
      </c>
      <c r="M25" s="19" t="s">
        <v>1035</v>
      </c>
      <c r="N25" s="19" t="s">
        <v>120</v>
      </c>
      <c r="O25" s="19" t="s">
        <v>1035</v>
      </c>
      <c r="P25" s="19" t="s">
        <v>1035</v>
      </c>
      <c r="Q25" s="19" t="s">
        <v>120</v>
      </c>
      <c r="R25" s="19" t="s">
        <v>1035</v>
      </c>
      <c r="S25" s="19" t="s">
        <v>1035</v>
      </c>
      <c r="T25" s="19" t="s">
        <v>120</v>
      </c>
      <c r="U25" s="19" t="s">
        <v>1035</v>
      </c>
      <c r="V25" s="19"/>
      <c r="W25" s="19" t="s">
        <v>1035</v>
      </c>
      <c r="X25" s="19"/>
      <c r="Y25" s="19" t="s">
        <v>1035</v>
      </c>
      <c r="Z25" s="19"/>
      <c r="AA25" s="59">
        <f t="shared" si="3"/>
        <v>5</v>
      </c>
    </row>
    <row r="26" spans="1:27" ht="15.75" x14ac:dyDescent="0.25">
      <c r="A26" s="34" t="str">
        <f>'A_Institutional Context'!A26</f>
        <v>MT</v>
      </c>
      <c r="B26" s="34" t="str">
        <f>'A_Institutional Context'!B26</f>
        <v>Malta</v>
      </c>
      <c r="C26" s="42"/>
      <c r="D26" s="25"/>
      <c r="E26" s="25"/>
      <c r="F26" s="25"/>
      <c r="G26" s="25"/>
      <c r="H26" s="25"/>
      <c r="I26" s="25"/>
      <c r="J26" s="25"/>
      <c r="K26" s="25"/>
      <c r="L26" s="25"/>
      <c r="M26" s="25"/>
      <c r="N26" s="25"/>
      <c r="O26" s="25"/>
      <c r="P26" s="25"/>
      <c r="Q26" s="25"/>
      <c r="R26" s="25"/>
      <c r="S26" s="25"/>
      <c r="T26" s="25"/>
      <c r="U26" s="25"/>
      <c r="V26" s="25"/>
      <c r="W26" s="25"/>
      <c r="X26" s="25"/>
      <c r="Y26" s="25"/>
      <c r="Z26" s="25"/>
      <c r="AA26" s="59"/>
    </row>
    <row r="27" spans="1:27" ht="15.75" x14ac:dyDescent="0.25">
      <c r="A27" s="34" t="str">
        <f>'A_Institutional Context'!A27</f>
        <v>NL</v>
      </c>
      <c r="B27" s="34" t="str">
        <f>'A_Institutional Context'!B27</f>
        <v>Netherlands</v>
      </c>
      <c r="C27" s="42"/>
      <c r="D27" s="25"/>
      <c r="E27" s="25"/>
      <c r="F27" s="25"/>
      <c r="G27" s="25"/>
      <c r="H27" s="25"/>
      <c r="I27" s="25"/>
      <c r="J27" s="25"/>
      <c r="K27" s="25"/>
      <c r="L27" s="25"/>
      <c r="M27" s="25"/>
      <c r="N27" s="25"/>
      <c r="O27" s="25"/>
      <c r="P27" s="25"/>
      <c r="Q27" s="25"/>
      <c r="R27" s="25"/>
      <c r="S27" s="25"/>
      <c r="T27" s="25"/>
      <c r="U27" s="25"/>
      <c r="V27" s="25"/>
      <c r="W27" s="25"/>
      <c r="X27" s="25"/>
      <c r="Y27" s="25"/>
      <c r="Z27" s="25"/>
      <c r="AA27" s="59"/>
    </row>
    <row r="28" spans="1:27" ht="60" x14ac:dyDescent="0.25">
      <c r="A28" s="29" t="str">
        <f>'A_Institutional Context'!A28</f>
        <v>NO</v>
      </c>
      <c r="B28" s="29" t="str">
        <f>'A_Institutional Context'!B28</f>
        <v>Norway</v>
      </c>
      <c r="C28" s="15"/>
      <c r="D28" s="19" t="s">
        <v>120</v>
      </c>
      <c r="E28" s="19" t="s">
        <v>120</v>
      </c>
      <c r="F28" s="19" t="s">
        <v>120</v>
      </c>
      <c r="G28" s="19" t="s">
        <v>120</v>
      </c>
      <c r="H28" s="19" t="s">
        <v>120</v>
      </c>
      <c r="I28" s="19" t="s">
        <v>120</v>
      </c>
      <c r="J28" s="19" t="s">
        <v>120</v>
      </c>
      <c r="K28" s="19" t="s">
        <v>120</v>
      </c>
      <c r="L28" s="19" t="s">
        <v>120</v>
      </c>
      <c r="M28" s="19" t="s">
        <v>120</v>
      </c>
      <c r="N28" s="19" t="s">
        <v>120</v>
      </c>
      <c r="O28" s="19" t="s">
        <v>120</v>
      </c>
      <c r="P28" s="19" t="s">
        <v>120</v>
      </c>
      <c r="Q28" s="19" t="s">
        <v>120</v>
      </c>
      <c r="R28" s="19" t="s">
        <v>120</v>
      </c>
      <c r="S28" s="19" t="s">
        <v>120</v>
      </c>
      <c r="T28" s="19" t="s">
        <v>120</v>
      </c>
      <c r="U28" s="19" t="s">
        <v>120</v>
      </c>
      <c r="V28" s="19" t="s">
        <v>636</v>
      </c>
      <c r="W28" s="19" t="s">
        <v>120</v>
      </c>
      <c r="X28" s="19" t="s">
        <v>836</v>
      </c>
      <c r="Y28" s="19" t="s">
        <v>1035</v>
      </c>
      <c r="Z28" s="19"/>
      <c r="AA28" s="59">
        <f>COUNTIF($D28:$Y28,AA$3)</f>
        <v>19</v>
      </c>
    </row>
    <row r="29" spans="1:27" ht="15.75" x14ac:dyDescent="0.25">
      <c r="A29" s="34" t="str">
        <f>'A_Institutional Context'!A29</f>
        <v>PL</v>
      </c>
      <c r="B29" s="34" t="str">
        <f>'A_Institutional Context'!B29</f>
        <v>Poland</v>
      </c>
      <c r="C29" s="42"/>
      <c r="D29" s="25"/>
      <c r="E29" s="25"/>
      <c r="F29" s="25"/>
      <c r="G29" s="25"/>
      <c r="H29" s="25"/>
      <c r="I29" s="25"/>
      <c r="J29" s="25"/>
      <c r="K29" s="25"/>
      <c r="L29" s="25"/>
      <c r="M29" s="25"/>
      <c r="N29" s="25"/>
      <c r="O29" s="25"/>
      <c r="P29" s="25"/>
      <c r="Q29" s="25"/>
      <c r="R29" s="25"/>
      <c r="S29" s="25"/>
      <c r="T29" s="25"/>
      <c r="U29" s="25"/>
      <c r="V29" s="25"/>
      <c r="W29" s="25"/>
      <c r="X29" s="25"/>
      <c r="Y29" s="25"/>
      <c r="Z29" s="25"/>
      <c r="AA29" s="59"/>
    </row>
    <row r="30" spans="1:27" ht="45" x14ac:dyDescent="0.25">
      <c r="A30" s="29" t="str">
        <f>'A_Institutional Context'!A30</f>
        <v>PT</v>
      </c>
      <c r="B30" s="29" t="str">
        <f>'A_Institutional Context'!B30</f>
        <v>Portugal</v>
      </c>
      <c r="C30" s="15"/>
      <c r="D30" s="19" t="s">
        <v>120</v>
      </c>
      <c r="E30" s="19" t="s">
        <v>120</v>
      </c>
      <c r="F30" s="19" t="s">
        <v>1035</v>
      </c>
      <c r="G30" s="19" t="s">
        <v>1035</v>
      </c>
      <c r="H30" s="19" t="s">
        <v>120</v>
      </c>
      <c r="I30" s="19" t="s">
        <v>1035</v>
      </c>
      <c r="J30" s="19" t="s">
        <v>1035</v>
      </c>
      <c r="K30" s="19" t="s">
        <v>120</v>
      </c>
      <c r="L30" s="19" t="s">
        <v>1035</v>
      </c>
      <c r="M30" s="19" t="s">
        <v>120</v>
      </c>
      <c r="N30" s="19" t="s">
        <v>120</v>
      </c>
      <c r="O30" s="19" t="s">
        <v>1035</v>
      </c>
      <c r="P30" s="19" t="s">
        <v>120</v>
      </c>
      <c r="Q30" s="19" t="s">
        <v>1035</v>
      </c>
      <c r="R30" s="19" t="s">
        <v>120</v>
      </c>
      <c r="S30" s="19" t="s">
        <v>1035</v>
      </c>
      <c r="T30" s="19" t="s">
        <v>120</v>
      </c>
      <c r="U30" s="19" t="s">
        <v>1035</v>
      </c>
      <c r="V30" s="19"/>
      <c r="W30" s="19" t="s">
        <v>1035</v>
      </c>
      <c r="X30" s="19"/>
      <c r="Y30" s="19" t="s">
        <v>120</v>
      </c>
      <c r="Z30" s="19" t="s">
        <v>700</v>
      </c>
      <c r="AA30" s="59">
        <f t="shared" ref="AA30:AA31" si="4">COUNTIF($D30:$Y30,AA$3)</f>
        <v>10</v>
      </c>
    </row>
    <row r="31" spans="1:27" ht="15.75" x14ac:dyDescent="0.25">
      <c r="A31" s="29" t="str">
        <f>'A_Institutional Context'!A31</f>
        <v>RO</v>
      </c>
      <c r="B31" s="29" t="str">
        <f>'A_Institutional Context'!B31</f>
        <v>Romania</v>
      </c>
      <c r="C31" s="15"/>
      <c r="D31" s="19" t="s">
        <v>120</v>
      </c>
      <c r="E31" s="19" t="s">
        <v>1035</v>
      </c>
      <c r="F31" s="19" t="s">
        <v>120</v>
      </c>
      <c r="G31" s="19" t="s">
        <v>1035</v>
      </c>
      <c r="H31" s="19" t="s">
        <v>1035</v>
      </c>
      <c r="I31" s="19" t="s">
        <v>1035</v>
      </c>
      <c r="J31" s="19" t="s">
        <v>1035</v>
      </c>
      <c r="K31" s="19" t="s">
        <v>120</v>
      </c>
      <c r="L31" s="19" t="s">
        <v>1035</v>
      </c>
      <c r="M31" s="19" t="s">
        <v>120</v>
      </c>
      <c r="N31" s="19" t="s">
        <v>1035</v>
      </c>
      <c r="O31" s="19" t="s">
        <v>1035</v>
      </c>
      <c r="P31" s="19" t="s">
        <v>1035</v>
      </c>
      <c r="Q31" s="19" t="s">
        <v>1035</v>
      </c>
      <c r="R31" s="19" t="s">
        <v>1035</v>
      </c>
      <c r="S31" s="19" t="s">
        <v>120</v>
      </c>
      <c r="T31" s="19" t="s">
        <v>120</v>
      </c>
      <c r="U31" s="19" t="s">
        <v>1035</v>
      </c>
      <c r="V31" s="19"/>
      <c r="W31" s="19" t="s">
        <v>1035</v>
      </c>
      <c r="X31" s="19"/>
      <c r="Y31" s="19" t="s">
        <v>1035</v>
      </c>
      <c r="Z31" s="19"/>
      <c r="AA31" s="59">
        <f t="shared" si="4"/>
        <v>6</v>
      </c>
    </row>
    <row r="32" spans="1:27" ht="15.75" x14ac:dyDescent="0.25">
      <c r="A32" s="34" t="str">
        <f>'A_Institutional Context'!A32</f>
        <v>SK</v>
      </c>
      <c r="B32" s="34" t="str">
        <f>'A_Institutional Context'!B32</f>
        <v>Slovakia</v>
      </c>
      <c r="C32" s="42"/>
      <c r="D32" s="25"/>
      <c r="E32" s="25"/>
      <c r="F32" s="25"/>
      <c r="G32" s="25"/>
      <c r="H32" s="25"/>
      <c r="I32" s="25"/>
      <c r="J32" s="25"/>
      <c r="K32" s="25"/>
      <c r="L32" s="25"/>
      <c r="M32" s="25"/>
      <c r="N32" s="25"/>
      <c r="O32" s="25"/>
      <c r="P32" s="25"/>
      <c r="Q32" s="25"/>
      <c r="R32" s="25"/>
      <c r="S32" s="25"/>
      <c r="T32" s="25"/>
      <c r="U32" s="25"/>
      <c r="V32" s="25"/>
      <c r="W32" s="25"/>
      <c r="X32" s="25"/>
      <c r="Y32" s="25"/>
      <c r="Z32" s="25"/>
      <c r="AA32" s="59"/>
    </row>
    <row r="33" spans="1:27" ht="15.75" x14ac:dyDescent="0.25">
      <c r="A33" s="29" t="str">
        <f>'A_Institutional Context'!A33</f>
        <v>SI</v>
      </c>
      <c r="B33" s="29" t="str">
        <f>'A_Institutional Context'!B33</f>
        <v>Slovenia</v>
      </c>
      <c r="C33" s="15"/>
      <c r="D33" s="19" t="s">
        <v>120</v>
      </c>
      <c r="E33" s="19" t="s">
        <v>1035</v>
      </c>
      <c r="F33" s="19" t="s">
        <v>1035</v>
      </c>
      <c r="G33" s="19" t="s">
        <v>1035</v>
      </c>
      <c r="H33" s="19" t="s">
        <v>120</v>
      </c>
      <c r="I33" s="19" t="s">
        <v>1035</v>
      </c>
      <c r="J33" s="19" t="s">
        <v>1035</v>
      </c>
      <c r="K33" s="19" t="s">
        <v>1035</v>
      </c>
      <c r="L33" s="19" t="s">
        <v>1035</v>
      </c>
      <c r="M33" s="19" t="s">
        <v>1035</v>
      </c>
      <c r="N33" s="19" t="s">
        <v>1035</v>
      </c>
      <c r="O33" s="19" t="s">
        <v>1035</v>
      </c>
      <c r="P33" s="19" t="s">
        <v>1035</v>
      </c>
      <c r="Q33" s="19" t="s">
        <v>1035</v>
      </c>
      <c r="R33" s="19" t="s">
        <v>1035</v>
      </c>
      <c r="S33" s="19" t="s">
        <v>1035</v>
      </c>
      <c r="T33" s="19" t="s">
        <v>120</v>
      </c>
      <c r="U33" s="19" t="s">
        <v>1035</v>
      </c>
      <c r="V33" s="19"/>
      <c r="W33" s="19" t="s">
        <v>1035</v>
      </c>
      <c r="X33" s="19"/>
      <c r="Y33" s="19" t="s">
        <v>1035</v>
      </c>
      <c r="Z33" s="19"/>
      <c r="AA33" s="59">
        <f t="shared" ref="AA33:AA34" si="5">COUNTIF($D33:$Y33,AA$3)</f>
        <v>3</v>
      </c>
    </row>
    <row r="34" spans="1:27" ht="15.75" x14ac:dyDescent="0.25">
      <c r="A34" s="29" t="str">
        <f>'A_Institutional Context'!A34</f>
        <v>ES</v>
      </c>
      <c r="B34" s="29" t="str">
        <f>'A_Institutional Context'!B34</f>
        <v>Spain</v>
      </c>
      <c r="C34" s="15"/>
      <c r="D34" s="19" t="s">
        <v>120</v>
      </c>
      <c r="E34" s="19" t="s">
        <v>120</v>
      </c>
      <c r="F34" s="19" t="s">
        <v>1035</v>
      </c>
      <c r="G34" s="19" t="s">
        <v>120</v>
      </c>
      <c r="H34" s="19" t="s">
        <v>120</v>
      </c>
      <c r="I34" s="19" t="s">
        <v>1035</v>
      </c>
      <c r="J34" s="19" t="s">
        <v>1035</v>
      </c>
      <c r="K34" s="19" t="s">
        <v>120</v>
      </c>
      <c r="L34" s="19" t="s">
        <v>120</v>
      </c>
      <c r="M34" s="19" t="s">
        <v>120</v>
      </c>
      <c r="N34" s="19" t="s">
        <v>120</v>
      </c>
      <c r="O34" s="19" t="s">
        <v>1035</v>
      </c>
      <c r="P34" s="19" t="s">
        <v>120</v>
      </c>
      <c r="Q34" s="19" t="s">
        <v>1035</v>
      </c>
      <c r="R34" s="19" t="s">
        <v>120</v>
      </c>
      <c r="S34" s="19" t="s">
        <v>1035</v>
      </c>
      <c r="T34" s="19" t="s">
        <v>120</v>
      </c>
      <c r="U34" s="19" t="s">
        <v>1035</v>
      </c>
      <c r="V34" s="19"/>
      <c r="W34" s="19" t="s">
        <v>1035</v>
      </c>
      <c r="X34" s="19"/>
      <c r="Y34" s="19" t="s">
        <v>1035</v>
      </c>
      <c r="Z34" s="19"/>
      <c r="AA34" s="59">
        <f t="shared" si="5"/>
        <v>11</v>
      </c>
    </row>
    <row r="35" spans="1:27" ht="15.75" x14ac:dyDescent="0.25">
      <c r="A35" s="34" t="str">
        <f>'A_Institutional Context'!A35</f>
        <v>SE</v>
      </c>
      <c r="B35" s="34" t="str">
        <f>'A_Institutional Context'!B35</f>
        <v>Sweden</v>
      </c>
      <c r="C35" s="42"/>
      <c r="D35" s="25"/>
      <c r="E35" s="25"/>
      <c r="F35" s="25"/>
      <c r="G35" s="25"/>
      <c r="H35" s="25"/>
      <c r="I35" s="25"/>
      <c r="J35" s="25"/>
      <c r="K35" s="25"/>
      <c r="L35" s="25"/>
      <c r="M35" s="25"/>
      <c r="N35" s="25"/>
      <c r="O35" s="25"/>
      <c r="P35" s="25"/>
      <c r="Q35" s="25"/>
      <c r="R35" s="25"/>
      <c r="S35" s="25"/>
      <c r="T35" s="25"/>
      <c r="U35" s="25"/>
      <c r="V35" s="25"/>
      <c r="W35" s="25"/>
      <c r="X35" s="25"/>
      <c r="Y35" s="25"/>
      <c r="Z35" s="25"/>
      <c r="AA35" s="59"/>
    </row>
    <row r="36" spans="1:27" ht="75" x14ac:dyDescent="0.25">
      <c r="A36" s="29" t="str">
        <f>'A_Institutional Context'!A36</f>
        <v>CH</v>
      </c>
      <c r="B36" s="29" t="str">
        <f>'A_Institutional Context'!B36</f>
        <v>Switzerland</v>
      </c>
      <c r="C36" s="15"/>
      <c r="D36" s="19" t="s">
        <v>120</v>
      </c>
      <c r="E36" s="19" t="s">
        <v>120</v>
      </c>
      <c r="F36" s="19" t="s">
        <v>120</v>
      </c>
      <c r="G36" s="19" t="s">
        <v>1035</v>
      </c>
      <c r="H36" s="19" t="s">
        <v>1035</v>
      </c>
      <c r="I36" s="19" t="s">
        <v>1035</v>
      </c>
      <c r="J36" s="19" t="s">
        <v>1035</v>
      </c>
      <c r="K36" s="19" t="s">
        <v>120</v>
      </c>
      <c r="L36" s="19" t="s">
        <v>1035</v>
      </c>
      <c r="M36" s="19" t="s">
        <v>120</v>
      </c>
      <c r="N36" s="19" t="s">
        <v>120</v>
      </c>
      <c r="O36" s="19" t="s">
        <v>1035</v>
      </c>
      <c r="P36" s="19" t="s">
        <v>1035</v>
      </c>
      <c r="Q36" s="19" t="s">
        <v>1035</v>
      </c>
      <c r="R36" s="19" t="s">
        <v>120</v>
      </c>
      <c r="S36" s="19" t="s">
        <v>120</v>
      </c>
      <c r="T36" s="19" t="s">
        <v>120</v>
      </c>
      <c r="U36" s="19" t="s">
        <v>120</v>
      </c>
      <c r="V36" s="19" t="s">
        <v>933</v>
      </c>
      <c r="W36" s="19" t="s">
        <v>120</v>
      </c>
      <c r="X36" s="19" t="s">
        <v>932</v>
      </c>
      <c r="Y36" s="19" t="s">
        <v>120</v>
      </c>
      <c r="Z36" s="19" t="s">
        <v>934</v>
      </c>
      <c r="AA36" s="59">
        <f t="shared" ref="AA36:AA38" si="6">COUNTIF($D36:$Y36,AA$3)</f>
        <v>12</v>
      </c>
    </row>
    <row r="37" spans="1:27" ht="15.75" x14ac:dyDescent="0.25">
      <c r="A37" s="29" t="str">
        <f>'A_Institutional Context'!A37</f>
        <v>TR</v>
      </c>
      <c r="B37" s="29" t="str">
        <f>'A_Institutional Context'!B37</f>
        <v>Turkey</v>
      </c>
      <c r="C37" s="15"/>
      <c r="D37" s="19" t="s">
        <v>120</v>
      </c>
      <c r="E37" s="19" t="s">
        <v>1035</v>
      </c>
      <c r="F37" s="19" t="s">
        <v>1035</v>
      </c>
      <c r="G37" s="19" t="s">
        <v>1035</v>
      </c>
      <c r="H37" s="19" t="s">
        <v>1035</v>
      </c>
      <c r="I37" s="19" t="s">
        <v>1035</v>
      </c>
      <c r="J37" s="19" t="s">
        <v>1035</v>
      </c>
      <c r="K37" s="19" t="s">
        <v>120</v>
      </c>
      <c r="L37" s="19" t="s">
        <v>1035</v>
      </c>
      <c r="M37" s="19" t="s">
        <v>1035</v>
      </c>
      <c r="N37" s="19" t="s">
        <v>1035</v>
      </c>
      <c r="O37" s="19" t="s">
        <v>120</v>
      </c>
      <c r="P37" s="19" t="s">
        <v>1035</v>
      </c>
      <c r="Q37" s="19" t="s">
        <v>1035</v>
      </c>
      <c r="R37" s="19" t="s">
        <v>120</v>
      </c>
      <c r="S37" s="19" t="s">
        <v>1035</v>
      </c>
      <c r="T37" s="19" t="s">
        <v>120</v>
      </c>
      <c r="U37" s="19" t="s">
        <v>1035</v>
      </c>
      <c r="V37" s="19"/>
      <c r="W37" s="19" t="s">
        <v>120</v>
      </c>
      <c r="X37" s="19" t="s">
        <v>677</v>
      </c>
      <c r="Y37" s="19" t="s">
        <v>1035</v>
      </c>
      <c r="Z37" s="19"/>
      <c r="AA37" s="59">
        <f t="shared" si="6"/>
        <v>6</v>
      </c>
    </row>
    <row r="38" spans="1:27" ht="30" x14ac:dyDescent="0.25">
      <c r="A38" s="29" t="str">
        <f>'A_Institutional Context'!A38</f>
        <v>UK</v>
      </c>
      <c r="B38" s="29" t="str">
        <f>'A_Institutional Context'!B38</f>
        <v>United Kingdom</v>
      </c>
      <c r="C38" s="15"/>
      <c r="D38" s="19" t="s">
        <v>120</v>
      </c>
      <c r="E38" s="19" t="s">
        <v>120</v>
      </c>
      <c r="F38" s="19" t="s">
        <v>120</v>
      </c>
      <c r="G38" s="19" t="s">
        <v>120</v>
      </c>
      <c r="H38" s="19" t="s">
        <v>120</v>
      </c>
      <c r="I38" s="19" t="s">
        <v>120</v>
      </c>
      <c r="J38" s="19" t="s">
        <v>120</v>
      </c>
      <c r="K38" s="19" t="s">
        <v>120</v>
      </c>
      <c r="L38" s="19" t="s">
        <v>120</v>
      </c>
      <c r="M38" s="19" t="s">
        <v>120</v>
      </c>
      <c r="N38" s="19" t="s">
        <v>120</v>
      </c>
      <c r="O38" s="19" t="s">
        <v>120</v>
      </c>
      <c r="P38" s="19" t="s">
        <v>120</v>
      </c>
      <c r="Q38" s="19" t="s">
        <v>120</v>
      </c>
      <c r="R38" s="19" t="s">
        <v>120</v>
      </c>
      <c r="S38" s="19" t="s">
        <v>120</v>
      </c>
      <c r="T38" s="19" t="s">
        <v>120</v>
      </c>
      <c r="U38" s="19" t="s">
        <v>120</v>
      </c>
      <c r="V38" s="19" t="s">
        <v>747</v>
      </c>
      <c r="W38" s="19" t="s">
        <v>120</v>
      </c>
      <c r="X38" s="19" t="s">
        <v>748</v>
      </c>
      <c r="Y38" s="19" t="s">
        <v>1035</v>
      </c>
      <c r="Z38" s="19"/>
      <c r="AA38" s="59">
        <f t="shared" si="6"/>
        <v>19</v>
      </c>
    </row>
    <row r="39" spans="1:27" ht="15.75" hidden="1" x14ac:dyDescent="0.25">
      <c r="A39" s="29" t="str">
        <f>'A_Institutional Context'!A39</f>
        <v>.</v>
      </c>
      <c r="B39" s="29" t="str">
        <f>'A_Institutional Context'!B39</f>
        <v>.</v>
      </c>
      <c r="C39" s="15"/>
      <c r="D39" s="19"/>
      <c r="E39" s="19"/>
      <c r="F39" s="19"/>
      <c r="G39" s="19"/>
      <c r="H39" s="19"/>
      <c r="I39" s="19"/>
      <c r="J39" s="19"/>
      <c r="K39" s="19"/>
      <c r="L39" s="19"/>
      <c r="M39" s="19"/>
      <c r="N39" s="19"/>
      <c r="O39" s="19"/>
      <c r="P39" s="19"/>
      <c r="Q39" s="19"/>
      <c r="R39" s="19"/>
      <c r="S39" s="19"/>
      <c r="T39" s="19"/>
      <c r="U39" s="19"/>
      <c r="V39" s="19"/>
      <c r="W39" s="19"/>
      <c r="X39" s="19"/>
      <c r="Y39" s="19"/>
      <c r="Z39" s="19"/>
    </row>
    <row r="40" spans="1:27" ht="15.75" hidden="1" x14ac:dyDescent="0.25">
      <c r="A40" s="29" t="str">
        <f>'A_Institutional Context'!A40</f>
        <v>.</v>
      </c>
      <c r="B40" s="29" t="str">
        <f>'A_Institutional Context'!B40</f>
        <v>.</v>
      </c>
      <c r="C40" s="15"/>
      <c r="D40" s="19"/>
      <c r="E40" s="19"/>
      <c r="F40" s="19"/>
      <c r="G40" s="19"/>
      <c r="H40" s="19"/>
      <c r="I40" s="19"/>
      <c r="J40" s="19"/>
      <c r="K40" s="19"/>
      <c r="L40" s="19"/>
      <c r="M40" s="19"/>
      <c r="N40" s="19"/>
      <c r="O40" s="19"/>
      <c r="P40" s="19"/>
      <c r="Q40" s="19"/>
      <c r="R40" s="19"/>
      <c r="S40" s="19"/>
      <c r="T40" s="19"/>
      <c r="U40" s="19"/>
      <c r="V40" s="19"/>
      <c r="W40" s="19"/>
      <c r="X40" s="19"/>
      <c r="Y40" s="19"/>
      <c r="Z40" s="19"/>
    </row>
    <row r="41" spans="1:27" x14ac:dyDescent="0.25">
      <c r="B41" s="57" t="s">
        <v>1025</v>
      </c>
      <c r="C41" s="62"/>
      <c r="D41" s="59">
        <f>COUNTA(D$4:D$40)</f>
        <v>25</v>
      </c>
      <c r="E41" s="59">
        <f t="shared" ref="E41:Z41" si="7">COUNTA(E$4:E$40)</f>
        <v>25</v>
      </c>
      <c r="F41" s="59">
        <f t="shared" si="7"/>
        <v>25</v>
      </c>
      <c r="G41" s="59">
        <f t="shared" si="7"/>
        <v>25</v>
      </c>
      <c r="H41" s="59">
        <f t="shared" si="7"/>
        <v>25</v>
      </c>
      <c r="I41" s="59">
        <f t="shared" si="7"/>
        <v>25</v>
      </c>
      <c r="J41" s="59">
        <f t="shared" si="7"/>
        <v>25</v>
      </c>
      <c r="K41" s="59">
        <f t="shared" si="7"/>
        <v>25</v>
      </c>
      <c r="L41" s="59">
        <f t="shared" si="7"/>
        <v>25</v>
      </c>
      <c r="M41" s="59">
        <f t="shared" si="7"/>
        <v>25</v>
      </c>
      <c r="N41" s="59">
        <f t="shared" si="7"/>
        <v>25</v>
      </c>
      <c r="O41" s="59">
        <f t="shared" si="7"/>
        <v>25</v>
      </c>
      <c r="P41" s="59">
        <f t="shared" si="7"/>
        <v>25</v>
      </c>
      <c r="Q41" s="59">
        <f t="shared" si="7"/>
        <v>25</v>
      </c>
      <c r="R41" s="59">
        <f t="shared" si="7"/>
        <v>25</v>
      </c>
      <c r="S41" s="59">
        <f t="shared" si="7"/>
        <v>25</v>
      </c>
      <c r="T41" s="59">
        <f t="shared" si="7"/>
        <v>25</v>
      </c>
      <c r="U41" s="59">
        <f t="shared" si="7"/>
        <v>25</v>
      </c>
      <c r="V41" s="59">
        <f t="shared" si="7"/>
        <v>3</v>
      </c>
      <c r="W41" s="59">
        <f>COUNTA(W$4:W$40)</f>
        <v>25</v>
      </c>
      <c r="X41" s="59">
        <f t="shared" si="7"/>
        <v>14</v>
      </c>
      <c r="Y41" s="59">
        <f>COUNTA(Y$4:Y$40)</f>
        <v>25</v>
      </c>
      <c r="Z41" s="59">
        <f t="shared" si="7"/>
        <v>7</v>
      </c>
      <c r="AA41" s="59">
        <f>MAX(AA$4:AA$38)</f>
        <v>19</v>
      </c>
    </row>
    <row r="42" spans="1:27" x14ac:dyDescent="0.25">
      <c r="B42" s="58" t="s">
        <v>1026</v>
      </c>
      <c r="C42" s="62"/>
      <c r="D42" s="61">
        <f>D41-SUM(D43:D52)</f>
        <v>0</v>
      </c>
      <c r="E42" s="61">
        <f t="shared" ref="E42:U42" si="8">E41-SUM(E43:E52)</f>
        <v>0</v>
      </c>
      <c r="F42" s="61">
        <f t="shared" si="8"/>
        <v>0</v>
      </c>
      <c r="G42" s="61">
        <f t="shared" si="8"/>
        <v>0</v>
      </c>
      <c r="H42" s="61">
        <f t="shared" si="8"/>
        <v>0</v>
      </c>
      <c r="I42" s="61">
        <f t="shared" si="8"/>
        <v>0</v>
      </c>
      <c r="J42" s="61">
        <f t="shared" si="8"/>
        <v>0</v>
      </c>
      <c r="K42" s="61">
        <f t="shared" si="8"/>
        <v>0</v>
      </c>
      <c r="L42" s="61">
        <f t="shared" si="8"/>
        <v>0</v>
      </c>
      <c r="M42" s="61">
        <f t="shared" si="8"/>
        <v>0</v>
      </c>
      <c r="N42" s="61">
        <f t="shared" si="8"/>
        <v>0</v>
      </c>
      <c r="O42" s="61">
        <f t="shared" si="8"/>
        <v>0</v>
      </c>
      <c r="P42" s="61">
        <f t="shared" si="8"/>
        <v>0</v>
      </c>
      <c r="Q42" s="61">
        <f t="shared" si="8"/>
        <v>0</v>
      </c>
      <c r="R42" s="61">
        <f t="shared" si="8"/>
        <v>0</v>
      </c>
      <c r="S42" s="61">
        <f t="shared" si="8"/>
        <v>0</v>
      </c>
      <c r="T42" s="61">
        <f t="shared" si="8"/>
        <v>0</v>
      </c>
      <c r="U42" s="61">
        <f t="shared" si="8"/>
        <v>0</v>
      </c>
      <c r="W42" s="61">
        <f>W41-SUM(W43:W52)</f>
        <v>0</v>
      </c>
      <c r="Y42" s="61">
        <f>Y41-SUM(Y43:Y52)</f>
        <v>0</v>
      </c>
      <c r="AA42" s="59">
        <f>MEDIAN(AA$4:AA$38)</f>
        <v>12</v>
      </c>
    </row>
    <row r="43" spans="1:27" x14ac:dyDescent="0.25">
      <c r="B43" s="59" t="str">
        <f>Dropdown_menus!$A2</f>
        <v>Checked</v>
      </c>
      <c r="C43" s="62"/>
      <c r="D43" s="59">
        <f>COUNTIF(D$4:D$40,$B43)</f>
        <v>24</v>
      </c>
      <c r="E43" s="59">
        <f t="shared" ref="E43:U43" si="9">COUNTIF(E$4:E$40,$B43)</f>
        <v>21</v>
      </c>
      <c r="F43" s="59">
        <f t="shared" si="9"/>
        <v>17</v>
      </c>
      <c r="G43" s="59">
        <f t="shared" si="9"/>
        <v>14</v>
      </c>
      <c r="H43" s="59">
        <f t="shared" si="9"/>
        <v>14</v>
      </c>
      <c r="I43" s="59">
        <f t="shared" si="9"/>
        <v>4</v>
      </c>
      <c r="J43" s="59">
        <f t="shared" si="9"/>
        <v>4</v>
      </c>
      <c r="K43" s="59">
        <f t="shared" si="9"/>
        <v>21</v>
      </c>
      <c r="L43" s="59">
        <f t="shared" si="9"/>
        <v>9</v>
      </c>
      <c r="M43" s="59">
        <f t="shared" si="9"/>
        <v>21</v>
      </c>
      <c r="N43" s="59">
        <f t="shared" si="9"/>
        <v>20</v>
      </c>
      <c r="O43" s="59">
        <f t="shared" si="9"/>
        <v>11</v>
      </c>
      <c r="P43" s="59">
        <f t="shared" si="9"/>
        <v>14</v>
      </c>
      <c r="Q43" s="59">
        <f t="shared" si="9"/>
        <v>10</v>
      </c>
      <c r="R43" s="59">
        <f t="shared" si="9"/>
        <v>19</v>
      </c>
      <c r="S43" s="59">
        <f t="shared" si="9"/>
        <v>17</v>
      </c>
      <c r="T43" s="59">
        <f t="shared" si="9"/>
        <v>25</v>
      </c>
      <c r="U43" s="59">
        <f t="shared" si="9"/>
        <v>5</v>
      </c>
      <c r="W43" s="59">
        <f>COUNTIF(W$4:W$40,$B43)</f>
        <v>12</v>
      </c>
      <c r="Y43" s="59">
        <f>COUNTIF(Y$4:Y$40,$B43)</f>
        <v>7</v>
      </c>
      <c r="AA43" s="59">
        <f>AVERAGE(AA$4:AA$38)</f>
        <v>11.56</v>
      </c>
    </row>
    <row r="44" spans="1:27" x14ac:dyDescent="0.25">
      <c r="B44" s="59" t="str">
        <f>Dropdown_menus!$A3</f>
        <v>Unchecked</v>
      </c>
      <c r="C44" s="62"/>
      <c r="D44" s="59">
        <f t="shared" ref="D44:Y44" si="10">COUNTIF(D$4:D$40,$B44)</f>
        <v>1</v>
      </c>
      <c r="E44" s="59">
        <f t="shared" si="10"/>
        <v>4</v>
      </c>
      <c r="F44" s="59">
        <f t="shared" si="10"/>
        <v>8</v>
      </c>
      <c r="G44" s="59">
        <f t="shared" si="10"/>
        <v>11</v>
      </c>
      <c r="H44" s="59">
        <f t="shared" si="10"/>
        <v>11</v>
      </c>
      <c r="I44" s="59">
        <f t="shared" si="10"/>
        <v>21</v>
      </c>
      <c r="J44" s="59">
        <f t="shared" si="10"/>
        <v>21</v>
      </c>
      <c r="K44" s="59">
        <f t="shared" si="10"/>
        <v>4</v>
      </c>
      <c r="L44" s="59">
        <f t="shared" si="10"/>
        <v>16</v>
      </c>
      <c r="M44" s="59">
        <f t="shared" si="10"/>
        <v>4</v>
      </c>
      <c r="N44" s="59">
        <f t="shared" si="10"/>
        <v>5</v>
      </c>
      <c r="O44" s="59">
        <f t="shared" si="10"/>
        <v>14</v>
      </c>
      <c r="P44" s="59">
        <f t="shared" si="10"/>
        <v>11</v>
      </c>
      <c r="Q44" s="59">
        <f t="shared" si="10"/>
        <v>15</v>
      </c>
      <c r="R44" s="59">
        <f t="shared" si="10"/>
        <v>6</v>
      </c>
      <c r="S44" s="59">
        <f t="shared" si="10"/>
        <v>8</v>
      </c>
      <c r="T44" s="59">
        <f t="shared" si="10"/>
        <v>0</v>
      </c>
      <c r="U44" s="59">
        <f t="shared" si="10"/>
        <v>20</v>
      </c>
      <c r="W44" s="59">
        <f t="shared" si="10"/>
        <v>13</v>
      </c>
      <c r="Y44" s="59">
        <f t="shared" si="10"/>
        <v>18</v>
      </c>
      <c r="AA44" s="59">
        <f>MIN(AA$4:AA$38)</f>
        <v>3</v>
      </c>
    </row>
  </sheetData>
  <autoFilter ref="A3:Z8"/>
  <dataValidations count="1">
    <dataValidation type="list" allowBlank="1" showInputMessage="1" showErrorMessage="1" sqref="D4:U40 W4:W40 Y4:Y40">
      <formula1>Checkbox</formula1>
    </dataValidation>
  </dataValidation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J44"/>
  <sheetViews>
    <sheetView zoomScale="90" zoomScaleNormal="90" workbookViewId="0">
      <pane xSplit="2" ySplit="3" topLeftCell="C4" activePane="bottomRight" state="frozen"/>
      <selection pane="topRight" activeCell="C1" sqref="C1"/>
      <selection pane="bottomLeft" activeCell="A4" sqref="A4"/>
      <selection pane="bottomRight" activeCell="D17" sqref="D17:F17"/>
    </sheetView>
  </sheetViews>
  <sheetFormatPr defaultColWidth="11.42578125" defaultRowHeight="15" x14ac:dyDescent="0.25"/>
  <cols>
    <col min="1" max="1" width="8.28515625" style="14" customWidth="1"/>
    <col min="2" max="2" width="16.7109375" style="14" customWidth="1"/>
    <col min="3" max="3" width="20.42578125" style="23" customWidth="1"/>
    <col min="4" max="8" width="16.7109375" style="23" customWidth="1"/>
    <col min="9" max="9" width="87.5703125" style="23" customWidth="1"/>
    <col min="10" max="16384" width="11.42578125" style="23"/>
  </cols>
  <sheetData>
    <row r="1" spans="1:10" s="39" customFormat="1" ht="21" x14ac:dyDescent="0.25">
      <c r="B1" s="22" t="s">
        <v>9</v>
      </c>
    </row>
    <row r="2" spans="1:10" s="14" customFormat="1" x14ac:dyDescent="0.25"/>
    <row r="3" spans="1:10" s="14" customFormat="1" ht="31.5" x14ac:dyDescent="0.25">
      <c r="A3" s="12" t="s">
        <v>332</v>
      </c>
      <c r="B3" s="12" t="s">
        <v>0</v>
      </c>
      <c r="C3" s="16" t="s">
        <v>1034</v>
      </c>
      <c r="D3" s="12" t="s">
        <v>98</v>
      </c>
      <c r="E3" s="12" t="s">
        <v>99</v>
      </c>
      <c r="F3" s="12" t="s">
        <v>100</v>
      </c>
      <c r="G3" s="12" t="s">
        <v>101</v>
      </c>
      <c r="H3" s="12" t="s">
        <v>102</v>
      </c>
      <c r="I3" s="12" t="s">
        <v>103</v>
      </c>
      <c r="J3" s="59" t="str">
        <f>Dropdown_menus!$A$2</f>
        <v>Checked</v>
      </c>
    </row>
    <row r="4" spans="1:10" ht="30" x14ac:dyDescent="0.25">
      <c r="A4" s="29" t="str">
        <f>'A_Institutional Context'!A4</f>
        <v>AT-1</v>
      </c>
      <c r="B4" s="29" t="str">
        <f>'A_Institutional Context'!B4</f>
        <v>Austria</v>
      </c>
      <c r="C4" s="15"/>
      <c r="D4" s="19" t="s">
        <v>120</v>
      </c>
      <c r="E4" s="19" t="s">
        <v>120</v>
      </c>
      <c r="F4" s="19" t="s">
        <v>120</v>
      </c>
      <c r="G4" s="19" t="s">
        <v>120</v>
      </c>
      <c r="H4" s="19" t="s">
        <v>1035</v>
      </c>
      <c r="I4" s="19" t="s">
        <v>1006</v>
      </c>
      <c r="J4" s="59">
        <f>COUNTIF($D4:$H4,J$3)</f>
        <v>4</v>
      </c>
    </row>
    <row r="5" spans="1:10" ht="15.75" x14ac:dyDescent="0.25">
      <c r="A5" s="29" t="str">
        <f>'A_Institutional Context'!A5</f>
        <v>AT-2</v>
      </c>
      <c r="B5" s="29" t="str">
        <f>'A_Institutional Context'!B5</f>
        <v>Austria</v>
      </c>
      <c r="C5" s="15"/>
      <c r="D5" s="19" t="s">
        <v>120</v>
      </c>
      <c r="E5" s="19" t="s">
        <v>1035</v>
      </c>
      <c r="F5" s="19" t="s">
        <v>120</v>
      </c>
      <c r="G5" s="19" t="s">
        <v>1035</v>
      </c>
      <c r="H5" s="19" t="s">
        <v>1035</v>
      </c>
      <c r="I5" s="19"/>
      <c r="J5" s="59">
        <f t="shared" ref="J5:J6" si="0">COUNTIF($D5:$H5,J$3)</f>
        <v>2</v>
      </c>
    </row>
    <row r="6" spans="1:10" ht="15.75" x14ac:dyDescent="0.25">
      <c r="A6" s="29" t="str">
        <f>'A_Institutional Context'!A6</f>
        <v>BE</v>
      </c>
      <c r="B6" s="29" t="str">
        <f>'A_Institutional Context'!B6</f>
        <v>Belgium</v>
      </c>
      <c r="C6" s="15"/>
      <c r="D6" s="19" t="s">
        <v>120</v>
      </c>
      <c r="E6" s="19" t="s">
        <v>120</v>
      </c>
      <c r="F6" s="19" t="s">
        <v>120</v>
      </c>
      <c r="G6" s="19" t="s">
        <v>120</v>
      </c>
      <c r="H6" s="19" t="s">
        <v>1035</v>
      </c>
      <c r="I6" s="19"/>
      <c r="J6" s="59">
        <f t="shared" si="0"/>
        <v>4</v>
      </c>
    </row>
    <row r="7" spans="1:10" ht="15.75" x14ac:dyDescent="0.25">
      <c r="A7" s="34" t="str">
        <f>'A_Institutional Context'!A7</f>
        <v>BG</v>
      </c>
      <c r="B7" s="34" t="str">
        <f>'A_Institutional Context'!B7</f>
        <v>Bulgaria</v>
      </c>
      <c r="C7" s="42"/>
      <c r="D7" s="25"/>
      <c r="E7" s="25"/>
      <c r="F7" s="25"/>
      <c r="G7" s="25"/>
      <c r="H7" s="25"/>
      <c r="I7" s="25"/>
      <c r="J7" s="60"/>
    </row>
    <row r="8" spans="1:10" ht="30" x14ac:dyDescent="0.25">
      <c r="A8" s="29" t="str">
        <f>'A_Institutional Context'!A8</f>
        <v>HR</v>
      </c>
      <c r="B8" s="29" t="str">
        <f>'A_Institutional Context'!B8</f>
        <v>Croatia</v>
      </c>
      <c r="C8" s="15"/>
      <c r="D8" s="19" t="s">
        <v>120</v>
      </c>
      <c r="E8" s="38" t="s">
        <v>120</v>
      </c>
      <c r="F8" s="19" t="s">
        <v>120</v>
      </c>
      <c r="G8" s="19" t="s">
        <v>1035</v>
      </c>
      <c r="H8" s="19" t="s">
        <v>1035</v>
      </c>
      <c r="I8" s="19" t="s">
        <v>1007</v>
      </c>
      <c r="J8" s="59">
        <f>COUNTIF($D8:$H8,J$3)</f>
        <v>3</v>
      </c>
    </row>
    <row r="9" spans="1:10" ht="15.75" x14ac:dyDescent="0.25">
      <c r="A9" s="34" t="str">
        <f>'A_Institutional Context'!A9</f>
        <v>CY</v>
      </c>
      <c r="B9" s="34" t="str">
        <f>'A_Institutional Context'!B9</f>
        <v>Cyprus</v>
      </c>
      <c r="C9" s="42"/>
      <c r="D9" s="25"/>
      <c r="E9" s="25"/>
      <c r="F9" s="25"/>
      <c r="G9" s="25"/>
      <c r="H9" s="25"/>
      <c r="I9" s="25"/>
      <c r="J9" s="60"/>
    </row>
    <row r="10" spans="1:10" ht="15.75" x14ac:dyDescent="0.25">
      <c r="A10" s="29" t="str">
        <f>'A_Institutional Context'!A10</f>
        <v>CZ</v>
      </c>
      <c r="B10" s="29" t="str">
        <f>'A_Institutional Context'!B10</f>
        <v>Czech Republic</v>
      </c>
      <c r="C10" s="15"/>
      <c r="D10" s="19" t="s">
        <v>120</v>
      </c>
      <c r="E10" s="19" t="s">
        <v>120</v>
      </c>
      <c r="F10" s="19" t="s">
        <v>120</v>
      </c>
      <c r="G10" s="19" t="s">
        <v>120</v>
      </c>
      <c r="H10" s="19" t="s">
        <v>1035</v>
      </c>
      <c r="I10" s="19" t="s">
        <v>426</v>
      </c>
      <c r="J10" s="59">
        <f>COUNTIF($D10:$H10,J$3)</f>
        <v>4</v>
      </c>
    </row>
    <row r="11" spans="1:10" ht="15.75" x14ac:dyDescent="0.25">
      <c r="A11" s="34" t="str">
        <f>'A_Institutional Context'!A11</f>
        <v>DK</v>
      </c>
      <c r="B11" s="34" t="str">
        <f>'A_Institutional Context'!B11</f>
        <v>Denmark</v>
      </c>
      <c r="C11" s="42"/>
      <c r="D11" s="25"/>
      <c r="E11" s="25"/>
      <c r="F11" s="25"/>
      <c r="G11" s="25"/>
      <c r="H11" s="25"/>
      <c r="I11" s="25"/>
      <c r="J11" s="60"/>
    </row>
    <row r="12" spans="1:10" ht="15.75" x14ac:dyDescent="0.25">
      <c r="A12" s="29" t="str">
        <f>'A_Institutional Context'!A12</f>
        <v>EE</v>
      </c>
      <c r="B12" s="29" t="str">
        <f>'A_Institutional Context'!B12</f>
        <v>Estonia</v>
      </c>
      <c r="C12" s="15"/>
      <c r="D12" s="19" t="s">
        <v>120</v>
      </c>
      <c r="E12" s="19" t="s">
        <v>120</v>
      </c>
      <c r="F12" s="19" t="s">
        <v>120</v>
      </c>
      <c r="G12" s="19" t="s">
        <v>120</v>
      </c>
      <c r="H12" s="19" t="s">
        <v>1035</v>
      </c>
      <c r="I12" s="19"/>
      <c r="J12" s="59">
        <f>COUNTIF($D12:$H12,J$3)</f>
        <v>4</v>
      </c>
    </row>
    <row r="13" spans="1:10" s="62" customFormat="1" ht="15.75" x14ac:dyDescent="0.25">
      <c r="A13" s="69" t="str">
        <f>'A_Institutional Context'!A13</f>
        <v>FI</v>
      </c>
      <c r="B13" s="69" t="str">
        <f>'A_Institutional Context'!B13</f>
        <v>Finland</v>
      </c>
      <c r="C13" s="15"/>
      <c r="D13" s="38" t="s">
        <v>1035</v>
      </c>
      <c r="E13" s="38" t="s">
        <v>120</v>
      </c>
      <c r="F13" s="38" t="s">
        <v>120</v>
      </c>
      <c r="G13" s="38" t="s">
        <v>120</v>
      </c>
      <c r="H13" s="38" t="s">
        <v>1035</v>
      </c>
      <c r="I13" s="38" t="s">
        <v>1079</v>
      </c>
      <c r="J13" s="64">
        <f>COUNTIF($D13:$H13,J$3)</f>
        <v>3</v>
      </c>
    </row>
    <row r="14" spans="1:10" ht="15.75" x14ac:dyDescent="0.25">
      <c r="A14" s="29" t="str">
        <f>'A_Institutional Context'!A14</f>
        <v>FR</v>
      </c>
      <c r="B14" s="29" t="str">
        <f>'A_Institutional Context'!B14</f>
        <v>France</v>
      </c>
      <c r="C14" s="15"/>
      <c r="D14" s="19" t="s">
        <v>120</v>
      </c>
      <c r="E14" s="19" t="s">
        <v>120</v>
      </c>
      <c r="F14" s="19" t="s">
        <v>120</v>
      </c>
      <c r="G14" s="19" t="s">
        <v>120</v>
      </c>
      <c r="H14" s="19" t="s">
        <v>1035</v>
      </c>
      <c r="I14" s="19"/>
      <c r="J14" s="59">
        <f t="shared" ref="J14:J18" si="1">COUNTIF($D14:$H14,J$3)</f>
        <v>4</v>
      </c>
    </row>
    <row r="15" spans="1:10" ht="15.75" x14ac:dyDescent="0.25">
      <c r="A15" s="29" t="str">
        <f>'A_Institutional Context'!A15</f>
        <v>DE-1</v>
      </c>
      <c r="B15" s="29" t="str">
        <f>'A_Institutional Context'!B15</f>
        <v>Germany</v>
      </c>
      <c r="C15" s="15"/>
      <c r="D15" s="19" t="s">
        <v>120</v>
      </c>
      <c r="E15" s="19" t="s">
        <v>120</v>
      </c>
      <c r="F15" s="19" t="s">
        <v>120</v>
      </c>
      <c r="G15" s="19" t="s">
        <v>120</v>
      </c>
      <c r="H15" s="19" t="s">
        <v>1035</v>
      </c>
      <c r="I15" s="19" t="s">
        <v>488</v>
      </c>
      <c r="J15" s="59">
        <f t="shared" si="1"/>
        <v>4</v>
      </c>
    </row>
    <row r="16" spans="1:10" ht="30" x14ac:dyDescent="0.25">
      <c r="A16" s="29" t="str">
        <f>'A_Institutional Context'!A16</f>
        <v>DE-2</v>
      </c>
      <c r="B16" s="29" t="str">
        <f>'A_Institutional Context'!B16</f>
        <v>Germany</v>
      </c>
      <c r="C16" s="15"/>
      <c r="D16" s="19" t="s">
        <v>120</v>
      </c>
      <c r="E16" s="19" t="s">
        <v>120</v>
      </c>
      <c r="F16" s="19" t="s">
        <v>120</v>
      </c>
      <c r="G16" s="19" t="s">
        <v>120</v>
      </c>
      <c r="H16" s="19" t="s">
        <v>1035</v>
      </c>
      <c r="I16" s="19" t="s">
        <v>781</v>
      </c>
      <c r="J16" s="59">
        <f t="shared" si="1"/>
        <v>4</v>
      </c>
    </row>
    <row r="17" spans="1:10" ht="15.75" x14ac:dyDescent="0.25">
      <c r="A17" s="29" t="str">
        <f>'A_Institutional Context'!A17</f>
        <v>GR</v>
      </c>
      <c r="B17" s="29" t="str">
        <f>'A_Institutional Context'!B17</f>
        <v>Greece</v>
      </c>
      <c r="C17" s="15"/>
      <c r="D17" s="38" t="s">
        <v>120</v>
      </c>
      <c r="E17" s="38" t="s">
        <v>120</v>
      </c>
      <c r="F17" s="38" t="s">
        <v>120</v>
      </c>
      <c r="G17" s="19" t="s">
        <v>120</v>
      </c>
      <c r="H17" s="19" t="s">
        <v>1035</v>
      </c>
      <c r="I17" s="19" t="s">
        <v>535</v>
      </c>
      <c r="J17" s="59">
        <f t="shared" si="1"/>
        <v>4</v>
      </c>
    </row>
    <row r="18" spans="1:10" ht="15.75" x14ac:dyDescent="0.25">
      <c r="A18" s="29" t="str">
        <f>'A_Institutional Context'!A18</f>
        <v>HU</v>
      </c>
      <c r="B18" s="29" t="str">
        <f>'A_Institutional Context'!B18</f>
        <v>Hungary</v>
      </c>
      <c r="C18" s="15"/>
      <c r="D18" s="19" t="s">
        <v>1035</v>
      </c>
      <c r="E18" s="19" t="s">
        <v>1035</v>
      </c>
      <c r="F18" s="19" t="s">
        <v>120</v>
      </c>
      <c r="G18" s="19" t="s">
        <v>1035</v>
      </c>
      <c r="H18" s="19" t="s">
        <v>1035</v>
      </c>
      <c r="I18" s="19"/>
      <c r="J18" s="59">
        <f t="shared" si="1"/>
        <v>1</v>
      </c>
    </row>
    <row r="19" spans="1:10" ht="15.75" x14ac:dyDescent="0.25">
      <c r="A19" s="34" t="str">
        <f>'A_Institutional Context'!A19</f>
        <v>IS</v>
      </c>
      <c r="B19" s="34" t="str">
        <f>'A_Institutional Context'!B19</f>
        <v>Iceland</v>
      </c>
      <c r="C19" s="42"/>
      <c r="D19" s="25"/>
      <c r="E19" s="25"/>
      <c r="F19" s="25"/>
      <c r="G19" s="25"/>
      <c r="H19" s="25"/>
      <c r="I19" s="25"/>
      <c r="J19" s="60"/>
    </row>
    <row r="20" spans="1:10" ht="15.75" x14ac:dyDescent="0.25">
      <c r="A20" s="29" t="str">
        <f>'A_Institutional Context'!A20</f>
        <v>IE</v>
      </c>
      <c r="B20" s="29" t="str">
        <f>'A_Institutional Context'!B20</f>
        <v>Ireland</v>
      </c>
      <c r="C20" s="15"/>
      <c r="D20" s="19" t="s">
        <v>120</v>
      </c>
      <c r="E20" s="19" t="s">
        <v>120</v>
      </c>
      <c r="F20" s="19" t="s">
        <v>120</v>
      </c>
      <c r="G20" s="19" t="s">
        <v>1035</v>
      </c>
      <c r="H20" s="19" t="s">
        <v>1035</v>
      </c>
      <c r="I20" s="19"/>
      <c r="J20" s="59">
        <f t="shared" ref="J20:J22" si="2">COUNTIF($D20:$H20,J$3)</f>
        <v>3</v>
      </c>
    </row>
    <row r="21" spans="1:10" ht="75" x14ac:dyDescent="0.25">
      <c r="A21" s="29" t="str">
        <f>'A_Institutional Context'!A21</f>
        <v>IT</v>
      </c>
      <c r="B21" s="29" t="str">
        <f>'A_Institutional Context'!B21</f>
        <v>Italy</v>
      </c>
      <c r="C21" s="15"/>
      <c r="D21" s="19" t="s">
        <v>120</v>
      </c>
      <c r="E21" s="19" t="s">
        <v>120</v>
      </c>
      <c r="F21" s="19" t="s">
        <v>120</v>
      </c>
      <c r="G21" s="19" t="s">
        <v>120</v>
      </c>
      <c r="H21" s="19" t="s">
        <v>1035</v>
      </c>
      <c r="I21" s="19" t="s">
        <v>803</v>
      </c>
      <c r="J21" s="59">
        <f t="shared" si="2"/>
        <v>4</v>
      </c>
    </row>
    <row r="22" spans="1:10" ht="15.75" x14ac:dyDescent="0.25">
      <c r="A22" s="29" t="str">
        <f>'A_Institutional Context'!A22</f>
        <v>LV</v>
      </c>
      <c r="B22" s="29" t="str">
        <f>'A_Institutional Context'!B22</f>
        <v>Latvia</v>
      </c>
      <c r="C22" s="15"/>
      <c r="D22" s="19" t="s">
        <v>120</v>
      </c>
      <c r="E22" s="19" t="s">
        <v>120</v>
      </c>
      <c r="F22" s="19" t="s">
        <v>120</v>
      </c>
      <c r="G22" s="19" t="s">
        <v>120</v>
      </c>
      <c r="H22" s="19" t="s">
        <v>1035</v>
      </c>
      <c r="I22" s="19"/>
      <c r="J22" s="59">
        <f t="shared" si="2"/>
        <v>4</v>
      </c>
    </row>
    <row r="23" spans="1:10" ht="15.75" x14ac:dyDescent="0.25">
      <c r="A23" s="34" t="str">
        <f>'A_Institutional Context'!A23</f>
        <v>LI</v>
      </c>
      <c r="B23" s="34" t="str">
        <f>'A_Institutional Context'!B23</f>
        <v>Liechtenstein</v>
      </c>
      <c r="C23" s="42"/>
      <c r="D23" s="25"/>
      <c r="E23" s="25"/>
      <c r="F23" s="25"/>
      <c r="G23" s="25"/>
      <c r="H23" s="25"/>
      <c r="I23" s="25"/>
      <c r="J23" s="60"/>
    </row>
    <row r="24" spans="1:10" ht="15.75" x14ac:dyDescent="0.25">
      <c r="A24" s="29" t="str">
        <f>'A_Institutional Context'!A24</f>
        <v>LT</v>
      </c>
      <c r="B24" s="29" t="str">
        <f>'A_Institutional Context'!B24</f>
        <v>Lithuania</v>
      </c>
      <c r="C24" s="15"/>
      <c r="D24" s="19" t="s">
        <v>120</v>
      </c>
      <c r="E24" s="19" t="s">
        <v>120</v>
      </c>
      <c r="F24" s="19" t="s">
        <v>120</v>
      </c>
      <c r="G24" s="19" t="s">
        <v>120</v>
      </c>
      <c r="H24" s="19" t="s">
        <v>1035</v>
      </c>
      <c r="I24" s="19"/>
      <c r="J24" s="59">
        <f t="shared" ref="J24:J25" si="3">COUNTIF($D24:$H24,J$3)</f>
        <v>4</v>
      </c>
    </row>
    <row r="25" spans="1:10" ht="30" x14ac:dyDescent="0.25">
      <c r="A25" s="29" t="str">
        <f>'A_Institutional Context'!A25</f>
        <v>LU</v>
      </c>
      <c r="B25" s="29" t="str">
        <f>'A_Institutional Context'!B25</f>
        <v>Luxembourg</v>
      </c>
      <c r="C25" s="15"/>
      <c r="D25" s="19" t="s">
        <v>120</v>
      </c>
      <c r="E25" s="19" t="s">
        <v>120</v>
      </c>
      <c r="F25" s="19" t="s">
        <v>120</v>
      </c>
      <c r="G25" s="19" t="s">
        <v>120</v>
      </c>
      <c r="H25" s="19" t="s">
        <v>1035</v>
      </c>
      <c r="I25" s="19" t="s">
        <v>905</v>
      </c>
      <c r="J25" s="59">
        <f t="shared" si="3"/>
        <v>4</v>
      </c>
    </row>
    <row r="26" spans="1:10" ht="15.75" x14ac:dyDescent="0.25">
      <c r="A26" s="34" t="str">
        <f>'A_Institutional Context'!A26</f>
        <v>MT</v>
      </c>
      <c r="B26" s="34" t="str">
        <f>'A_Institutional Context'!B26</f>
        <v>Malta</v>
      </c>
      <c r="C26" s="42"/>
      <c r="D26" s="25"/>
      <c r="E26" s="25"/>
      <c r="F26" s="25"/>
      <c r="G26" s="25"/>
      <c r="H26" s="25"/>
      <c r="I26" s="25"/>
      <c r="J26" s="60"/>
    </row>
    <row r="27" spans="1:10" ht="15.75" x14ac:dyDescent="0.25">
      <c r="A27" s="34" t="str">
        <f>'A_Institutional Context'!A27</f>
        <v>NL</v>
      </c>
      <c r="B27" s="34" t="str">
        <f>'A_Institutional Context'!B27</f>
        <v>Netherlands</v>
      </c>
      <c r="C27" s="42"/>
      <c r="D27" s="25"/>
      <c r="E27" s="25"/>
      <c r="F27" s="25"/>
      <c r="G27" s="25"/>
      <c r="H27" s="25"/>
      <c r="I27" s="25"/>
      <c r="J27" s="60"/>
    </row>
    <row r="28" spans="1:10" ht="15.75" x14ac:dyDescent="0.25">
      <c r="A28" s="29" t="str">
        <f>'A_Institutional Context'!A28</f>
        <v>NO</v>
      </c>
      <c r="B28" s="29" t="str">
        <f>'A_Institutional Context'!B28</f>
        <v>Norway</v>
      </c>
      <c r="C28" s="15"/>
      <c r="D28" s="19" t="s">
        <v>120</v>
      </c>
      <c r="E28" s="19" t="s">
        <v>120</v>
      </c>
      <c r="F28" s="19" t="s">
        <v>120</v>
      </c>
      <c r="G28" s="19" t="s">
        <v>120</v>
      </c>
      <c r="H28" s="19" t="s">
        <v>1035</v>
      </c>
      <c r="I28" s="19"/>
      <c r="J28" s="59">
        <f>COUNTIF($D28:$H28,J$3)</f>
        <v>4</v>
      </c>
    </row>
    <row r="29" spans="1:10" ht="15.75" x14ac:dyDescent="0.25">
      <c r="A29" s="34" t="str">
        <f>'A_Institutional Context'!A29</f>
        <v>PL</v>
      </c>
      <c r="B29" s="34" t="str">
        <f>'A_Institutional Context'!B29</f>
        <v>Poland</v>
      </c>
      <c r="C29" s="42"/>
      <c r="D29" s="25"/>
      <c r="E29" s="25"/>
      <c r="F29" s="25"/>
      <c r="G29" s="25"/>
      <c r="H29" s="25"/>
      <c r="I29" s="25"/>
      <c r="J29" s="59"/>
    </row>
    <row r="30" spans="1:10" ht="15.75" x14ac:dyDescent="0.25">
      <c r="A30" s="29" t="str">
        <f>'A_Institutional Context'!A30</f>
        <v>PT</v>
      </c>
      <c r="B30" s="29" t="str">
        <f>'A_Institutional Context'!B30</f>
        <v>Portugal</v>
      </c>
      <c r="C30" s="15"/>
      <c r="D30" s="19" t="s">
        <v>1035</v>
      </c>
      <c r="E30" s="19" t="s">
        <v>1035</v>
      </c>
      <c r="F30" s="19" t="s">
        <v>1035</v>
      </c>
      <c r="G30" s="19" t="s">
        <v>120</v>
      </c>
      <c r="H30" s="19" t="s">
        <v>1035</v>
      </c>
      <c r="I30" s="19"/>
      <c r="J30" s="59">
        <f t="shared" ref="J30:J31" si="4">COUNTIF($D30:$H30,J$3)</f>
        <v>1</v>
      </c>
    </row>
    <row r="31" spans="1:10" ht="15.75" x14ac:dyDescent="0.25">
      <c r="A31" s="29" t="str">
        <f>'A_Institutional Context'!A31</f>
        <v>RO</v>
      </c>
      <c r="B31" s="29" t="str">
        <f>'A_Institutional Context'!B31</f>
        <v>Romania</v>
      </c>
      <c r="C31" s="15"/>
      <c r="D31" s="19" t="s">
        <v>1035</v>
      </c>
      <c r="E31" s="19" t="s">
        <v>120</v>
      </c>
      <c r="F31" s="19" t="s">
        <v>1035</v>
      </c>
      <c r="G31" s="19" t="s">
        <v>1035</v>
      </c>
      <c r="H31" s="19" t="s">
        <v>1035</v>
      </c>
      <c r="I31" s="19"/>
      <c r="J31" s="59">
        <f t="shared" si="4"/>
        <v>1</v>
      </c>
    </row>
    <row r="32" spans="1:10" ht="15.75" x14ac:dyDescent="0.25">
      <c r="A32" s="34" t="str">
        <f>'A_Institutional Context'!A32</f>
        <v>SK</v>
      </c>
      <c r="B32" s="34" t="str">
        <f>'A_Institutional Context'!B32</f>
        <v>Slovakia</v>
      </c>
      <c r="C32" s="42"/>
      <c r="D32" s="25"/>
      <c r="E32" s="25"/>
      <c r="F32" s="25"/>
      <c r="G32" s="25"/>
      <c r="H32" s="25"/>
      <c r="I32" s="25"/>
      <c r="J32" s="60"/>
    </row>
    <row r="33" spans="1:10" ht="15.75" x14ac:dyDescent="0.25">
      <c r="A33" s="29" t="str">
        <f>'A_Institutional Context'!A33</f>
        <v>SI</v>
      </c>
      <c r="B33" s="29" t="str">
        <f>'A_Institutional Context'!B33</f>
        <v>Slovenia</v>
      </c>
      <c r="C33" s="15"/>
      <c r="D33" s="19" t="s">
        <v>120</v>
      </c>
      <c r="E33" s="19" t="s">
        <v>1035</v>
      </c>
      <c r="F33" s="19" t="s">
        <v>1035</v>
      </c>
      <c r="G33" s="19" t="s">
        <v>120</v>
      </c>
      <c r="H33" s="19" t="s">
        <v>1035</v>
      </c>
      <c r="I33" s="19"/>
      <c r="J33" s="59">
        <f t="shared" ref="J33:J34" si="5">COUNTIF($D33:$H33,J$3)</f>
        <v>2</v>
      </c>
    </row>
    <row r="34" spans="1:10" ht="15.75" x14ac:dyDescent="0.25">
      <c r="A34" s="29" t="str">
        <f>'A_Institutional Context'!A34</f>
        <v>ES</v>
      </c>
      <c r="B34" s="29" t="str">
        <f>'A_Institutional Context'!B34</f>
        <v>Spain</v>
      </c>
      <c r="C34" s="15"/>
      <c r="D34" s="19" t="s">
        <v>120</v>
      </c>
      <c r="E34" s="19" t="s">
        <v>1035</v>
      </c>
      <c r="F34" s="19" t="s">
        <v>1035</v>
      </c>
      <c r="G34" s="19" t="s">
        <v>120</v>
      </c>
      <c r="H34" s="19" t="s">
        <v>1035</v>
      </c>
      <c r="I34" s="19"/>
      <c r="J34" s="59">
        <f t="shared" si="5"/>
        <v>2</v>
      </c>
    </row>
    <row r="35" spans="1:10" ht="15.75" x14ac:dyDescent="0.25">
      <c r="A35" s="34" t="str">
        <f>'A_Institutional Context'!A35</f>
        <v>SE</v>
      </c>
      <c r="B35" s="34" t="str">
        <f>'A_Institutional Context'!B35</f>
        <v>Sweden</v>
      </c>
      <c r="C35" s="42"/>
      <c r="D35" s="25"/>
      <c r="E35" s="25"/>
      <c r="F35" s="25"/>
      <c r="G35" s="25"/>
      <c r="H35" s="25"/>
      <c r="I35" s="25"/>
      <c r="J35" s="60"/>
    </row>
    <row r="36" spans="1:10" ht="15.75" x14ac:dyDescent="0.25">
      <c r="A36" s="29" t="str">
        <f>'A_Institutional Context'!A36</f>
        <v>CH</v>
      </c>
      <c r="B36" s="29" t="str">
        <f>'A_Institutional Context'!B36</f>
        <v>Switzerland</v>
      </c>
      <c r="C36" s="15"/>
      <c r="D36" s="19" t="s">
        <v>120</v>
      </c>
      <c r="E36" s="19" t="s">
        <v>1035</v>
      </c>
      <c r="F36" s="19" t="s">
        <v>120</v>
      </c>
      <c r="G36" s="19" t="s">
        <v>1035</v>
      </c>
      <c r="H36" s="19" t="s">
        <v>1035</v>
      </c>
      <c r="I36" s="19" t="s">
        <v>935</v>
      </c>
      <c r="J36" s="59">
        <f t="shared" ref="J36:J38" si="6">COUNTIF($D36:$H36,J$3)</f>
        <v>2</v>
      </c>
    </row>
    <row r="37" spans="1:10" ht="45" x14ac:dyDescent="0.25">
      <c r="A37" s="29" t="str">
        <f>'A_Institutional Context'!A37</f>
        <v>TR</v>
      </c>
      <c r="B37" s="29" t="str">
        <f>'A_Institutional Context'!B37</f>
        <v>Turkey</v>
      </c>
      <c r="C37" s="15"/>
      <c r="D37" s="19" t="s">
        <v>1035</v>
      </c>
      <c r="E37" s="19" t="s">
        <v>120</v>
      </c>
      <c r="F37" s="19" t="s">
        <v>120</v>
      </c>
      <c r="G37" s="19" t="s">
        <v>120</v>
      </c>
      <c r="H37" s="19" t="s">
        <v>1035</v>
      </c>
      <c r="I37" s="19" t="s">
        <v>678</v>
      </c>
      <c r="J37" s="59">
        <f t="shared" si="6"/>
        <v>3</v>
      </c>
    </row>
    <row r="38" spans="1:10" ht="15.75" x14ac:dyDescent="0.25">
      <c r="A38" s="29" t="str">
        <f>'A_Institutional Context'!A38</f>
        <v>UK</v>
      </c>
      <c r="B38" s="29" t="str">
        <f>'A_Institutional Context'!B38</f>
        <v>United Kingdom</v>
      </c>
      <c r="C38" s="15"/>
      <c r="D38" s="19" t="s">
        <v>120</v>
      </c>
      <c r="E38" s="19" t="s">
        <v>120</v>
      </c>
      <c r="F38" s="19" t="s">
        <v>120</v>
      </c>
      <c r="G38" s="19" t="s">
        <v>120</v>
      </c>
      <c r="H38" s="19" t="s">
        <v>1035</v>
      </c>
      <c r="I38" s="19"/>
      <c r="J38" s="59">
        <f t="shared" si="6"/>
        <v>4</v>
      </c>
    </row>
    <row r="39" spans="1:10" ht="15.75" hidden="1" x14ac:dyDescent="0.25">
      <c r="A39" s="29" t="str">
        <f>'A_Institutional Context'!A39</f>
        <v>.</v>
      </c>
      <c r="B39" s="29" t="str">
        <f>'A_Institutional Context'!B39</f>
        <v>.</v>
      </c>
      <c r="C39" s="15"/>
      <c r="D39" s="19"/>
      <c r="E39" s="19"/>
      <c r="F39" s="19"/>
      <c r="G39" s="19"/>
      <c r="H39" s="19"/>
      <c r="I39" s="19"/>
    </row>
    <row r="40" spans="1:10" ht="15.75" hidden="1" x14ac:dyDescent="0.25">
      <c r="A40" s="29" t="str">
        <f>'A_Institutional Context'!A40</f>
        <v>.</v>
      </c>
      <c r="B40" s="29" t="str">
        <f>'A_Institutional Context'!B40</f>
        <v>.</v>
      </c>
      <c r="C40" s="15"/>
      <c r="D40" s="19"/>
      <c r="E40" s="19"/>
      <c r="F40" s="19"/>
      <c r="G40" s="19"/>
      <c r="H40" s="19"/>
      <c r="I40" s="19"/>
    </row>
    <row r="41" spans="1:10" x14ac:dyDescent="0.25">
      <c r="B41" s="57" t="s">
        <v>1025</v>
      </c>
      <c r="C41" s="62"/>
      <c r="D41" s="59">
        <f>COUNTA(D$4:D$40)</f>
        <v>25</v>
      </c>
      <c r="E41" s="59">
        <f t="shared" ref="E41:I41" si="7">COUNTA(E$4:E$40)</f>
        <v>25</v>
      </c>
      <c r="F41" s="59">
        <f t="shared" si="7"/>
        <v>25</v>
      </c>
      <c r="G41" s="59">
        <f t="shared" si="7"/>
        <v>25</v>
      </c>
      <c r="H41" s="59">
        <f t="shared" si="7"/>
        <v>25</v>
      </c>
      <c r="I41" s="59">
        <f t="shared" si="7"/>
        <v>11</v>
      </c>
    </row>
    <row r="42" spans="1:10" x14ac:dyDescent="0.25">
      <c r="B42" s="58" t="s">
        <v>1026</v>
      </c>
      <c r="C42" s="62"/>
      <c r="D42" s="61">
        <f>D41-SUM(D43:D52)</f>
        <v>0</v>
      </c>
      <c r="E42" s="61">
        <f t="shared" ref="E42:H42" si="8">E41-SUM(E43:E52)</f>
        <v>0</v>
      </c>
      <c r="F42" s="61">
        <f t="shared" si="8"/>
        <v>0</v>
      </c>
      <c r="G42" s="61">
        <f t="shared" si="8"/>
        <v>0</v>
      </c>
      <c r="H42" s="61">
        <f t="shared" si="8"/>
        <v>0</v>
      </c>
    </row>
    <row r="43" spans="1:10" x14ac:dyDescent="0.25">
      <c r="B43" s="59" t="str">
        <f>Dropdown_menus!$A2</f>
        <v>Checked</v>
      </c>
      <c r="C43" s="62"/>
      <c r="D43" s="59">
        <f>COUNTIF(D$4:D$40,$B43)</f>
        <v>20</v>
      </c>
      <c r="E43" s="59">
        <f t="shared" ref="E43:H43" si="9">COUNTIF(E$4:E$40,$B43)</f>
        <v>19</v>
      </c>
      <c r="F43" s="59">
        <f t="shared" si="9"/>
        <v>21</v>
      </c>
      <c r="G43" s="59">
        <f t="shared" si="9"/>
        <v>19</v>
      </c>
      <c r="H43" s="59">
        <f t="shared" si="9"/>
        <v>0</v>
      </c>
    </row>
    <row r="44" spans="1:10" x14ac:dyDescent="0.25">
      <c r="B44" s="59" t="str">
        <f>Dropdown_menus!$A3</f>
        <v>Unchecked</v>
      </c>
      <c r="C44" s="62"/>
      <c r="D44" s="59">
        <f t="shared" ref="D44:H44" si="10">COUNTIF(D$4:D$40,$B44)</f>
        <v>5</v>
      </c>
      <c r="E44" s="59">
        <f t="shared" si="10"/>
        <v>6</v>
      </c>
      <c r="F44" s="59">
        <f t="shared" si="10"/>
        <v>4</v>
      </c>
      <c r="G44" s="59">
        <f t="shared" si="10"/>
        <v>6</v>
      </c>
      <c r="H44" s="59">
        <f t="shared" si="10"/>
        <v>25</v>
      </c>
    </row>
  </sheetData>
  <autoFilter ref="A3:C8"/>
  <dataValidations count="1">
    <dataValidation type="list" allowBlank="1" showInputMessage="1" showErrorMessage="1" sqref="D4:H40">
      <formula1>Checkbox</formula1>
    </dataValidation>
  </dataValidations>
  <pageMargins left="0.7" right="0.7" top="0.78740157499999996" bottom="0.78740157499999996"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50"/>
  <sheetViews>
    <sheetView zoomScaleNormal="100" workbookViewId="0">
      <pane xSplit="2" ySplit="3" topLeftCell="G25" activePane="bottomRight" state="frozen"/>
      <selection pane="topRight" activeCell="C1" sqref="C1"/>
      <selection pane="bottomLeft" activeCell="A4" sqref="A4"/>
      <selection pane="bottomRight" activeCell="H18" sqref="H18:J18"/>
    </sheetView>
  </sheetViews>
  <sheetFormatPr defaultColWidth="11.42578125" defaultRowHeight="15" x14ac:dyDescent="0.25"/>
  <cols>
    <col min="1" max="1" width="8.28515625" style="14" customWidth="1"/>
    <col min="2" max="2" width="15.5703125" style="14" customWidth="1"/>
    <col min="3" max="3" width="15.42578125" style="23" customWidth="1"/>
    <col min="4" max="4" width="47.42578125" style="23" customWidth="1"/>
    <col min="5" max="5" width="65.85546875" style="23" customWidth="1"/>
    <col min="6" max="6" width="82.28515625" style="23" customWidth="1"/>
    <col min="7" max="7" width="14.140625" style="23" customWidth="1"/>
    <col min="8" max="13" width="16.7109375" style="23" customWidth="1"/>
    <col min="14" max="14" width="59.7109375" style="23" customWidth="1"/>
    <col min="15" max="15" width="29.85546875" style="23" customWidth="1"/>
    <col min="16" max="16384" width="11.42578125" style="23"/>
  </cols>
  <sheetData>
    <row r="1" spans="1:16" s="39" customFormat="1" ht="21" x14ac:dyDescent="0.25">
      <c r="B1" s="22" t="s">
        <v>10</v>
      </c>
      <c r="C1" s="50"/>
    </row>
    <row r="2" spans="1:16" s="14" customFormat="1" x14ac:dyDescent="0.25"/>
    <row r="3" spans="1:16" s="14" customFormat="1" ht="47.25" x14ac:dyDescent="0.25">
      <c r="A3" s="12" t="s">
        <v>332</v>
      </c>
      <c r="B3" s="12" t="s">
        <v>0</v>
      </c>
      <c r="C3" s="12" t="s">
        <v>104</v>
      </c>
      <c r="D3" s="12" t="s">
        <v>105</v>
      </c>
      <c r="E3" s="12" t="s">
        <v>106</v>
      </c>
      <c r="F3" s="12" t="s">
        <v>107</v>
      </c>
      <c r="G3" s="16" t="s">
        <v>108</v>
      </c>
      <c r="H3" s="12" t="s">
        <v>1111</v>
      </c>
      <c r="I3" s="12" t="s">
        <v>1112</v>
      </c>
      <c r="J3" s="12" t="s">
        <v>109</v>
      </c>
      <c r="K3" s="12" t="s">
        <v>184</v>
      </c>
      <c r="L3" s="12" t="s">
        <v>110</v>
      </c>
      <c r="M3" s="12" t="s">
        <v>111</v>
      </c>
      <c r="N3" s="12" t="s">
        <v>112</v>
      </c>
      <c r="O3" s="12" t="s">
        <v>113</v>
      </c>
      <c r="P3" s="59" t="str">
        <f>Dropdown_menus!$A$2</f>
        <v>Checked</v>
      </c>
    </row>
    <row r="4" spans="1:16" ht="150" x14ac:dyDescent="0.25">
      <c r="A4" s="29" t="str">
        <f>'A_Institutional Context'!A4</f>
        <v>AT-1</v>
      </c>
      <c r="B4" s="29" t="str">
        <f>'A_Institutional Context'!B4</f>
        <v>Austria</v>
      </c>
      <c r="C4" s="19" t="s">
        <v>134</v>
      </c>
      <c r="D4" s="19"/>
      <c r="E4" s="19"/>
      <c r="F4" s="19" t="s">
        <v>762</v>
      </c>
      <c r="G4" s="15"/>
      <c r="H4" s="19" t="s">
        <v>120</v>
      </c>
      <c r="I4" s="19" t="s">
        <v>1035</v>
      </c>
      <c r="J4" s="19" t="s">
        <v>1035</v>
      </c>
      <c r="K4" s="19" t="s">
        <v>120</v>
      </c>
      <c r="L4" s="19" t="s">
        <v>120</v>
      </c>
      <c r="M4" s="19" t="s">
        <v>1035</v>
      </c>
      <c r="N4" s="19"/>
      <c r="O4" s="19"/>
      <c r="P4" s="59">
        <f>COUNTIF($H4:$M4,P$3)</f>
        <v>3</v>
      </c>
    </row>
    <row r="5" spans="1:16" ht="105" x14ac:dyDescent="0.25">
      <c r="A5" s="29" t="str">
        <f>'A_Institutional Context'!A5</f>
        <v>AT-2</v>
      </c>
      <c r="B5" s="29" t="str">
        <f>'A_Institutional Context'!B5</f>
        <v>Austria</v>
      </c>
      <c r="C5" s="19" t="s">
        <v>134</v>
      </c>
      <c r="D5" s="19"/>
      <c r="E5" s="19"/>
      <c r="F5" s="19" t="s">
        <v>761</v>
      </c>
      <c r="G5" s="15"/>
      <c r="H5" s="19" t="s">
        <v>120</v>
      </c>
      <c r="I5" s="19" t="s">
        <v>120</v>
      </c>
      <c r="J5" s="19" t="s">
        <v>1035</v>
      </c>
      <c r="K5" s="19" t="s">
        <v>120</v>
      </c>
      <c r="L5" s="19" t="s">
        <v>120</v>
      </c>
      <c r="M5" s="19" t="s">
        <v>1035</v>
      </c>
      <c r="N5" s="19"/>
      <c r="O5" s="19"/>
      <c r="P5" s="59">
        <f t="shared" ref="P5:P6" si="0">COUNTIF($H5:$M5,P$3)</f>
        <v>4</v>
      </c>
    </row>
    <row r="6" spans="1:16" ht="135" x14ac:dyDescent="0.25">
      <c r="A6" s="29" t="str">
        <f>'A_Institutional Context'!A6</f>
        <v>BE</v>
      </c>
      <c r="B6" s="29" t="str">
        <f>'A_Institutional Context'!B6</f>
        <v>Belgium</v>
      </c>
      <c r="C6" s="19" t="s">
        <v>128</v>
      </c>
      <c r="D6" s="19"/>
      <c r="E6" s="19" t="s">
        <v>398</v>
      </c>
      <c r="F6" s="19"/>
      <c r="G6" s="15"/>
      <c r="H6" s="19" t="s">
        <v>120</v>
      </c>
      <c r="I6" s="19" t="s">
        <v>120</v>
      </c>
      <c r="J6" s="19" t="s">
        <v>1035</v>
      </c>
      <c r="K6" s="19" t="s">
        <v>120</v>
      </c>
      <c r="L6" s="19" t="s">
        <v>120</v>
      </c>
      <c r="M6" s="19" t="s">
        <v>1035</v>
      </c>
      <c r="N6" s="19"/>
      <c r="O6" s="19" t="s">
        <v>399</v>
      </c>
      <c r="P6" s="59">
        <f t="shared" si="0"/>
        <v>4</v>
      </c>
    </row>
    <row r="7" spans="1:16" ht="15.75" x14ac:dyDescent="0.25">
      <c r="A7" s="34" t="str">
        <f>'A_Institutional Context'!A7</f>
        <v>BG</v>
      </c>
      <c r="B7" s="34" t="str">
        <f>'A_Institutional Context'!B7</f>
        <v>Bulgaria</v>
      </c>
      <c r="C7" s="25"/>
      <c r="D7" s="25"/>
      <c r="E7" s="25"/>
      <c r="F7" s="25"/>
      <c r="G7" s="42"/>
      <c r="H7" s="25"/>
      <c r="I7" s="25"/>
      <c r="J7" s="25"/>
      <c r="K7" s="25"/>
      <c r="L7" s="25"/>
      <c r="M7" s="25"/>
      <c r="N7" s="25"/>
      <c r="O7" s="25"/>
      <c r="P7" s="60"/>
    </row>
    <row r="8" spans="1:16" ht="30" x14ac:dyDescent="0.25">
      <c r="A8" s="29" t="str">
        <f>'A_Institutional Context'!A8</f>
        <v>HR</v>
      </c>
      <c r="B8" s="29" t="str">
        <f>'A_Institutional Context'!B8</f>
        <v>Croatia</v>
      </c>
      <c r="C8" s="19" t="s">
        <v>255</v>
      </c>
      <c r="D8" s="19"/>
      <c r="E8" s="19"/>
      <c r="F8" s="19"/>
      <c r="G8" s="15"/>
      <c r="H8" s="19" t="s">
        <v>120</v>
      </c>
      <c r="I8" s="19" t="s">
        <v>120</v>
      </c>
      <c r="J8" s="19" t="s">
        <v>1035</v>
      </c>
      <c r="K8" s="19" t="s">
        <v>120</v>
      </c>
      <c r="L8" s="19" t="s">
        <v>120</v>
      </c>
      <c r="M8" s="19" t="s">
        <v>1035</v>
      </c>
      <c r="N8" s="19"/>
      <c r="O8" s="19"/>
      <c r="P8" s="59">
        <f>COUNTIF($H8:$M8,P$3)</f>
        <v>4</v>
      </c>
    </row>
    <row r="9" spans="1:16" ht="15.75" x14ac:dyDescent="0.25">
      <c r="A9" s="34" t="str">
        <f>'A_Institutional Context'!A9</f>
        <v>CY</v>
      </c>
      <c r="B9" s="34" t="str">
        <f>'A_Institutional Context'!B9</f>
        <v>Cyprus</v>
      </c>
      <c r="C9" s="25"/>
      <c r="D9" s="25"/>
      <c r="E9" s="25"/>
      <c r="F9" s="25"/>
      <c r="G9" s="42"/>
      <c r="H9" s="25"/>
      <c r="I9" s="25"/>
      <c r="J9" s="25"/>
      <c r="K9" s="25"/>
      <c r="L9" s="25"/>
      <c r="M9" s="25"/>
      <c r="N9" s="25"/>
      <c r="O9" s="25"/>
      <c r="P9" s="60"/>
    </row>
    <row r="10" spans="1:16" ht="135" x14ac:dyDescent="0.25">
      <c r="A10" s="29" t="str">
        <f>'A_Institutional Context'!A10</f>
        <v>CZ</v>
      </c>
      <c r="B10" s="29" t="str">
        <f>'A_Institutional Context'!B10</f>
        <v>Czech Republic</v>
      </c>
      <c r="C10" s="19" t="s">
        <v>134</v>
      </c>
      <c r="D10" s="19"/>
      <c r="E10" s="19"/>
      <c r="F10" s="19" t="s">
        <v>768</v>
      </c>
      <c r="G10" s="15"/>
      <c r="H10" s="20" t="s">
        <v>120</v>
      </c>
      <c r="I10" s="19" t="s">
        <v>1035</v>
      </c>
      <c r="J10" s="20" t="s">
        <v>120</v>
      </c>
      <c r="K10" s="19" t="s">
        <v>1035</v>
      </c>
      <c r="L10" s="19" t="s">
        <v>1035</v>
      </c>
      <c r="M10" s="19" t="s">
        <v>1035</v>
      </c>
      <c r="N10" s="19"/>
      <c r="O10" s="19"/>
      <c r="P10" s="59">
        <f>COUNTIF($H10:$M10,P$3)</f>
        <v>2</v>
      </c>
    </row>
    <row r="11" spans="1:16" ht="15.75" x14ac:dyDescent="0.25">
      <c r="A11" s="34" t="str">
        <f>'A_Institutional Context'!A11</f>
        <v>DK</v>
      </c>
      <c r="B11" s="34" t="str">
        <f>'A_Institutional Context'!B11</f>
        <v>Denmark</v>
      </c>
      <c r="C11" s="25"/>
      <c r="D11" s="25"/>
      <c r="E11" s="25"/>
      <c r="F11" s="25"/>
      <c r="G11" s="42"/>
      <c r="H11" s="42"/>
      <c r="I11" s="42"/>
      <c r="J11" s="42"/>
      <c r="K11" s="42"/>
      <c r="L11" s="42"/>
      <c r="M11" s="25"/>
      <c r="N11" s="25"/>
      <c r="O11" s="25"/>
      <c r="P11" s="60"/>
    </row>
    <row r="12" spans="1:16" ht="180" x14ac:dyDescent="0.25">
      <c r="A12" s="29" t="str">
        <f>'A_Institutional Context'!A12</f>
        <v>EE</v>
      </c>
      <c r="B12" s="29" t="str">
        <f>'A_Institutional Context'!B12</f>
        <v>Estonia</v>
      </c>
      <c r="C12" s="71" t="s">
        <v>134</v>
      </c>
      <c r="D12" s="19" t="s">
        <v>442</v>
      </c>
      <c r="E12" s="19"/>
      <c r="F12" s="19" t="s">
        <v>1008</v>
      </c>
      <c r="G12" s="15"/>
      <c r="H12" s="20" t="s">
        <v>120</v>
      </c>
      <c r="I12" s="20" t="s">
        <v>120</v>
      </c>
      <c r="J12" s="20" t="s">
        <v>1035</v>
      </c>
      <c r="K12" s="20" t="s">
        <v>120</v>
      </c>
      <c r="L12" s="19" t="s">
        <v>1035</v>
      </c>
      <c r="M12" s="19" t="s">
        <v>1035</v>
      </c>
      <c r="N12" s="30"/>
      <c r="O12" s="30"/>
      <c r="P12" s="59">
        <f>COUNTIF($H12:$M12,P$3)</f>
        <v>3</v>
      </c>
    </row>
    <row r="13" spans="1:16" ht="225" x14ac:dyDescent="0.25">
      <c r="A13" s="29" t="str">
        <f>'A_Institutional Context'!A13</f>
        <v>FI</v>
      </c>
      <c r="B13" s="29" t="str">
        <f>'A_Institutional Context'!B13</f>
        <v>Finland</v>
      </c>
      <c r="C13" s="19" t="s">
        <v>133</v>
      </c>
      <c r="D13" s="19" t="s">
        <v>1105</v>
      </c>
      <c r="E13" s="19"/>
      <c r="F13" s="19" t="s">
        <v>1080</v>
      </c>
      <c r="G13" s="15"/>
      <c r="H13" s="20" t="s">
        <v>120</v>
      </c>
      <c r="I13" s="20" t="s">
        <v>1035</v>
      </c>
      <c r="J13" s="20" t="s">
        <v>1035</v>
      </c>
      <c r="K13" s="20" t="s">
        <v>120</v>
      </c>
      <c r="L13" s="19" t="s">
        <v>120</v>
      </c>
      <c r="M13" s="19" t="s">
        <v>1035</v>
      </c>
      <c r="N13" s="30"/>
      <c r="O13" s="30" t="s">
        <v>1106</v>
      </c>
      <c r="P13" s="59">
        <f>COUNTIF($H13:$M13,P$3)</f>
        <v>3</v>
      </c>
    </row>
    <row r="14" spans="1:16" ht="15.75" x14ac:dyDescent="0.25">
      <c r="A14" s="29" t="str">
        <f>'A_Institutional Context'!A14</f>
        <v>FR</v>
      </c>
      <c r="B14" s="29" t="str">
        <f>'A_Institutional Context'!B14</f>
        <v>France</v>
      </c>
      <c r="C14" s="19" t="s">
        <v>133</v>
      </c>
      <c r="D14" s="19" t="s">
        <v>462</v>
      </c>
      <c r="E14" s="19"/>
      <c r="F14" s="19"/>
      <c r="G14" s="15"/>
      <c r="H14" s="20" t="s">
        <v>120</v>
      </c>
      <c r="I14" s="19" t="s">
        <v>1035</v>
      </c>
      <c r="J14" s="19" t="s">
        <v>1035</v>
      </c>
      <c r="K14" s="20" t="s">
        <v>120</v>
      </c>
      <c r="L14" s="20" t="s">
        <v>120</v>
      </c>
      <c r="M14" s="19" t="s">
        <v>1035</v>
      </c>
      <c r="N14" s="30"/>
      <c r="O14" s="30"/>
      <c r="P14" s="59">
        <f t="shared" ref="P14:P18" si="1">COUNTIF($H14:$M14,P$3)</f>
        <v>3</v>
      </c>
    </row>
    <row r="15" spans="1:16" ht="330" x14ac:dyDescent="0.25">
      <c r="A15" s="29" t="str">
        <f>'A_Institutional Context'!A15</f>
        <v>DE-1</v>
      </c>
      <c r="B15" s="29" t="str">
        <f>'A_Institutional Context'!B15</f>
        <v>Germany</v>
      </c>
      <c r="C15" s="71" t="s">
        <v>134</v>
      </c>
      <c r="D15" s="19"/>
      <c r="F15" s="71" t="s">
        <v>777</v>
      </c>
      <c r="G15" s="15"/>
      <c r="H15" s="20" t="s">
        <v>120</v>
      </c>
      <c r="I15" s="20" t="s">
        <v>120</v>
      </c>
      <c r="J15" s="20" t="s">
        <v>120</v>
      </c>
      <c r="K15" s="20" t="s">
        <v>120</v>
      </c>
      <c r="L15" s="19" t="s">
        <v>1035</v>
      </c>
      <c r="M15" s="19" t="s">
        <v>1035</v>
      </c>
      <c r="N15" s="30"/>
      <c r="O15" s="30"/>
      <c r="P15" s="59">
        <f t="shared" si="1"/>
        <v>4</v>
      </c>
    </row>
    <row r="16" spans="1:16" ht="300" x14ac:dyDescent="0.25">
      <c r="A16" s="29" t="str">
        <f>'A_Institutional Context'!A16</f>
        <v>DE-2</v>
      </c>
      <c r="B16" s="29" t="str">
        <f>'A_Institutional Context'!B16</f>
        <v>Germany</v>
      </c>
      <c r="C16" s="19" t="s">
        <v>134</v>
      </c>
      <c r="D16" s="19" t="s">
        <v>509</v>
      </c>
      <c r="E16" s="19"/>
      <c r="F16" s="19" t="s">
        <v>782</v>
      </c>
      <c r="G16" s="15"/>
      <c r="H16" s="20" t="s">
        <v>120</v>
      </c>
      <c r="I16" s="19" t="s">
        <v>1035</v>
      </c>
      <c r="J16" s="19" t="s">
        <v>1035</v>
      </c>
      <c r="K16" s="19" t="s">
        <v>1035</v>
      </c>
      <c r="L16" s="19" t="s">
        <v>1035</v>
      </c>
      <c r="M16" s="19" t="s">
        <v>120</v>
      </c>
      <c r="N16" s="19" t="s">
        <v>510</v>
      </c>
      <c r="O16" s="19" t="s">
        <v>511</v>
      </c>
      <c r="P16" s="59">
        <f t="shared" si="1"/>
        <v>2</v>
      </c>
    </row>
    <row r="17" spans="1:16" ht="390" x14ac:dyDescent="0.25">
      <c r="A17" s="29" t="str">
        <f>'A_Institutional Context'!A17</f>
        <v>GR</v>
      </c>
      <c r="B17" s="29" t="str">
        <f>'A_Institutional Context'!B17</f>
        <v>Greece</v>
      </c>
      <c r="C17" s="19" t="s">
        <v>134</v>
      </c>
      <c r="D17" s="19"/>
      <c r="E17" s="19"/>
      <c r="F17" s="19" t="s">
        <v>790</v>
      </c>
      <c r="G17" s="15"/>
      <c r="H17" s="20" t="s">
        <v>120</v>
      </c>
      <c r="I17" s="20" t="s">
        <v>120</v>
      </c>
      <c r="J17" s="19" t="s">
        <v>1035</v>
      </c>
      <c r="K17" s="19" t="s">
        <v>1035</v>
      </c>
      <c r="L17" s="19" t="s">
        <v>1035</v>
      </c>
      <c r="M17" s="19" t="s">
        <v>1035</v>
      </c>
      <c r="N17" s="19"/>
      <c r="O17" s="19"/>
      <c r="P17" s="59">
        <f t="shared" si="1"/>
        <v>2</v>
      </c>
    </row>
    <row r="18" spans="1:16" ht="75" x14ac:dyDescent="0.25">
      <c r="A18" s="29" t="str">
        <f>'A_Institutional Context'!A18</f>
        <v>HU</v>
      </c>
      <c r="B18" s="29" t="str">
        <f>'A_Institutional Context'!B18</f>
        <v>Hungary</v>
      </c>
      <c r="C18" s="19" t="s">
        <v>133</v>
      </c>
      <c r="D18" s="19" t="s">
        <v>558</v>
      </c>
      <c r="E18" s="19"/>
      <c r="F18" s="19"/>
      <c r="G18" s="15"/>
      <c r="H18" s="38" t="s">
        <v>120</v>
      </c>
      <c r="I18" s="38" t="s">
        <v>1035</v>
      </c>
      <c r="J18" s="20" t="s">
        <v>1035</v>
      </c>
      <c r="K18" s="19" t="s">
        <v>1035</v>
      </c>
      <c r="L18" s="19" t="s">
        <v>1035</v>
      </c>
      <c r="M18" s="19" t="s">
        <v>1035</v>
      </c>
      <c r="N18" s="30"/>
      <c r="O18" s="19"/>
      <c r="P18" s="59">
        <f t="shared" si="1"/>
        <v>1</v>
      </c>
    </row>
    <row r="19" spans="1:16" ht="15.75" x14ac:dyDescent="0.25">
      <c r="A19" s="34" t="str">
        <f>'A_Institutional Context'!A19</f>
        <v>IS</v>
      </c>
      <c r="B19" s="34" t="str">
        <f>'A_Institutional Context'!B19</f>
        <v>Iceland</v>
      </c>
      <c r="C19" s="25"/>
      <c r="D19" s="25"/>
      <c r="E19" s="25"/>
      <c r="F19" s="25"/>
      <c r="G19" s="42"/>
      <c r="H19" s="42"/>
      <c r="I19" s="42"/>
      <c r="J19" s="42"/>
      <c r="K19" s="42"/>
      <c r="L19" s="42"/>
      <c r="M19" s="25"/>
      <c r="N19" s="25"/>
      <c r="O19" s="25"/>
      <c r="P19" s="60"/>
    </row>
    <row r="20" spans="1:16" ht="30" x14ac:dyDescent="0.25">
      <c r="A20" s="29" t="str">
        <f>'A_Institutional Context'!A20</f>
        <v>IE</v>
      </c>
      <c r="B20" s="29" t="str">
        <f>'A_Institutional Context'!B20</f>
        <v>Ireland</v>
      </c>
      <c r="C20" s="19" t="s">
        <v>133</v>
      </c>
      <c r="D20" s="19" t="s">
        <v>573</v>
      </c>
      <c r="E20" s="19"/>
      <c r="F20" s="19"/>
      <c r="G20" s="15"/>
      <c r="H20" s="20" t="s">
        <v>120</v>
      </c>
      <c r="I20" s="20" t="s">
        <v>120</v>
      </c>
      <c r="J20" s="20" t="s">
        <v>120</v>
      </c>
      <c r="K20" s="20" t="s">
        <v>120</v>
      </c>
      <c r="L20" s="20" t="s">
        <v>120</v>
      </c>
      <c r="M20" s="19" t="s">
        <v>1035</v>
      </c>
      <c r="N20" s="30"/>
      <c r="O20" s="30"/>
      <c r="P20" s="59">
        <f t="shared" ref="P20:P22" si="2">COUNTIF($H20:$M20,P$3)</f>
        <v>5</v>
      </c>
    </row>
    <row r="21" spans="1:16" ht="60" x14ac:dyDescent="0.25">
      <c r="A21" s="29" t="str">
        <f>'A_Institutional Context'!A21</f>
        <v>IT</v>
      </c>
      <c r="B21" s="29" t="str">
        <f>'A_Institutional Context'!B21</f>
        <v>Italy</v>
      </c>
      <c r="C21" s="19" t="s">
        <v>255</v>
      </c>
      <c r="D21" s="19"/>
      <c r="E21" s="19" t="s">
        <v>804</v>
      </c>
      <c r="F21" s="19"/>
      <c r="G21" s="15"/>
      <c r="H21" s="20" t="s">
        <v>120</v>
      </c>
      <c r="I21" s="19" t="s">
        <v>1035</v>
      </c>
      <c r="J21" s="19" t="s">
        <v>1035</v>
      </c>
      <c r="K21" s="19" t="s">
        <v>1035</v>
      </c>
      <c r="L21" s="20" t="s">
        <v>120</v>
      </c>
      <c r="M21" s="19" t="s">
        <v>1035</v>
      </c>
      <c r="N21" s="30"/>
      <c r="O21" s="30"/>
      <c r="P21" s="59">
        <f t="shared" si="2"/>
        <v>2</v>
      </c>
    </row>
    <row r="22" spans="1:16" ht="330" x14ac:dyDescent="0.25">
      <c r="A22" s="29" t="str">
        <f>'A_Institutional Context'!A22</f>
        <v>LV</v>
      </c>
      <c r="B22" s="29" t="str">
        <f>'A_Institutional Context'!B22</f>
        <v>Latvia</v>
      </c>
      <c r="C22" s="19" t="s">
        <v>134</v>
      </c>
      <c r="D22" s="19" t="s">
        <v>618</v>
      </c>
      <c r="E22" s="19"/>
      <c r="F22" s="19" t="s">
        <v>817</v>
      </c>
      <c r="G22" s="15"/>
      <c r="H22" s="20" t="s">
        <v>120</v>
      </c>
      <c r="I22" s="20" t="s">
        <v>120</v>
      </c>
      <c r="J22" s="20" t="s">
        <v>120</v>
      </c>
      <c r="K22" s="20" t="s">
        <v>120</v>
      </c>
      <c r="L22" s="20" t="s">
        <v>120</v>
      </c>
      <c r="M22" s="19" t="s">
        <v>1035</v>
      </c>
      <c r="N22" s="30"/>
      <c r="O22" s="30"/>
      <c r="P22" s="59">
        <f t="shared" si="2"/>
        <v>5</v>
      </c>
    </row>
    <row r="23" spans="1:16" ht="15.75" x14ac:dyDescent="0.25">
      <c r="A23" s="34" t="str">
        <f>'A_Institutional Context'!A23</f>
        <v>LI</v>
      </c>
      <c r="B23" s="34" t="str">
        <f>'A_Institutional Context'!B23</f>
        <v>Liechtenstein</v>
      </c>
      <c r="C23" s="25"/>
      <c r="D23" s="25"/>
      <c r="E23" s="25"/>
      <c r="F23" s="25"/>
      <c r="G23" s="42"/>
      <c r="H23" s="42"/>
      <c r="I23" s="42"/>
      <c r="J23" s="42"/>
      <c r="K23" s="42"/>
      <c r="L23" s="42"/>
      <c r="M23" s="25"/>
      <c r="N23" s="25"/>
      <c r="O23" s="25"/>
      <c r="P23" s="60"/>
    </row>
    <row r="24" spans="1:16" ht="45" x14ac:dyDescent="0.25">
      <c r="A24" s="29" t="str">
        <f>'A_Institutional Context'!A24</f>
        <v>LT</v>
      </c>
      <c r="B24" s="29" t="str">
        <f>'A_Institutional Context'!B24</f>
        <v>Lithuania</v>
      </c>
      <c r="C24" s="19" t="s">
        <v>128</v>
      </c>
      <c r="D24" s="19"/>
      <c r="E24" s="19"/>
      <c r="F24" s="19"/>
      <c r="G24" s="15"/>
      <c r="H24" s="20" t="s">
        <v>120</v>
      </c>
      <c r="I24" s="20" t="s">
        <v>120</v>
      </c>
      <c r="J24" s="20" t="s">
        <v>1035</v>
      </c>
      <c r="K24" s="20" t="s">
        <v>120</v>
      </c>
      <c r="L24" s="19" t="s">
        <v>1035</v>
      </c>
      <c r="M24" s="30" t="s">
        <v>120</v>
      </c>
      <c r="N24" s="30"/>
      <c r="O24" s="19" t="s">
        <v>829</v>
      </c>
      <c r="P24" s="59">
        <f t="shared" ref="P24:P25" si="3">COUNTIF($H24:$M24,P$3)</f>
        <v>4</v>
      </c>
    </row>
    <row r="25" spans="1:16" s="49" customFormat="1" ht="30" x14ac:dyDescent="0.25">
      <c r="A25" s="47" t="str">
        <f>'A_Institutional Context'!A25</f>
        <v>LU</v>
      </c>
      <c r="B25" s="47" t="str">
        <f>'A_Institutional Context'!B25</f>
        <v>Luxembourg</v>
      </c>
      <c r="C25" s="72" t="s">
        <v>134</v>
      </c>
      <c r="D25" s="30"/>
      <c r="E25" s="30"/>
      <c r="F25" s="30" t="s">
        <v>1126</v>
      </c>
      <c r="G25" s="48"/>
      <c r="H25" s="20" t="s">
        <v>120</v>
      </c>
      <c r="I25" s="19" t="s">
        <v>1035</v>
      </c>
      <c r="J25" s="19" t="s">
        <v>1035</v>
      </c>
      <c r="K25" s="20" t="s">
        <v>120</v>
      </c>
      <c r="L25" s="19" t="s">
        <v>1035</v>
      </c>
      <c r="M25" s="19" t="s">
        <v>1035</v>
      </c>
      <c r="N25" s="30"/>
      <c r="O25" s="30"/>
      <c r="P25" s="59">
        <f t="shared" si="3"/>
        <v>2</v>
      </c>
    </row>
    <row r="26" spans="1:16" ht="15.75" x14ac:dyDescent="0.25">
      <c r="A26" s="34" t="str">
        <f>'A_Institutional Context'!A26</f>
        <v>MT</v>
      </c>
      <c r="B26" s="34" t="str">
        <f>'A_Institutional Context'!B26</f>
        <v>Malta</v>
      </c>
      <c r="C26" s="25"/>
      <c r="D26" s="25"/>
      <c r="E26" s="25"/>
      <c r="F26" s="25"/>
      <c r="G26" s="42"/>
      <c r="H26" s="42"/>
      <c r="I26" s="42"/>
      <c r="J26" s="42"/>
      <c r="K26" s="42"/>
      <c r="L26" s="42"/>
      <c r="M26" s="25"/>
      <c r="N26" s="25"/>
      <c r="O26" s="25"/>
      <c r="P26" s="60"/>
    </row>
    <row r="27" spans="1:16" ht="15.75" x14ac:dyDescent="0.25">
      <c r="A27" s="34" t="str">
        <f>'A_Institutional Context'!A27</f>
        <v>NL</v>
      </c>
      <c r="B27" s="34" t="str">
        <f>'A_Institutional Context'!B27</f>
        <v>Netherlands</v>
      </c>
      <c r="C27" s="25"/>
      <c r="D27" s="25"/>
      <c r="E27" s="25"/>
      <c r="F27" s="25"/>
      <c r="G27" s="42"/>
      <c r="H27" s="42"/>
      <c r="I27" s="42"/>
      <c r="J27" s="42"/>
      <c r="K27" s="42"/>
      <c r="L27" s="42"/>
      <c r="M27" s="25"/>
      <c r="N27" s="25"/>
      <c r="O27" s="25"/>
      <c r="P27" s="60"/>
    </row>
    <row r="28" spans="1:16" ht="409.5" x14ac:dyDescent="0.25">
      <c r="A28" s="29" t="str">
        <f>'A_Institutional Context'!A28</f>
        <v>NO</v>
      </c>
      <c r="B28" s="29" t="str">
        <f>'A_Institutional Context'!B28</f>
        <v>Norway</v>
      </c>
      <c r="C28" s="19" t="s">
        <v>134</v>
      </c>
      <c r="D28" s="19"/>
      <c r="E28" s="19" t="s">
        <v>637</v>
      </c>
      <c r="F28" s="19" t="s">
        <v>638</v>
      </c>
      <c r="G28" s="15"/>
      <c r="H28" s="20" t="s">
        <v>120</v>
      </c>
      <c r="I28" s="20" t="s">
        <v>120</v>
      </c>
      <c r="J28" s="19" t="s">
        <v>1035</v>
      </c>
      <c r="K28" s="20" t="s">
        <v>120</v>
      </c>
      <c r="L28" s="20" t="s">
        <v>120</v>
      </c>
      <c r="M28" s="19" t="s">
        <v>1035</v>
      </c>
      <c r="N28" s="30" t="s">
        <v>639</v>
      </c>
      <c r="O28" s="30"/>
      <c r="P28" s="59">
        <f>COUNTIF($H28:$M28,P$3)</f>
        <v>4</v>
      </c>
    </row>
    <row r="29" spans="1:16" ht="15.75" x14ac:dyDescent="0.25">
      <c r="A29" s="34" t="str">
        <f>'A_Institutional Context'!A29</f>
        <v>PL</v>
      </c>
      <c r="B29" s="34" t="str">
        <f>'A_Institutional Context'!B29</f>
        <v>Poland</v>
      </c>
      <c r="C29" s="25"/>
      <c r="D29" s="25"/>
      <c r="E29" s="25"/>
      <c r="F29" s="25"/>
      <c r="G29" s="42"/>
      <c r="H29" s="45"/>
      <c r="I29" s="45"/>
      <c r="J29" s="45"/>
      <c r="K29" s="45"/>
      <c r="L29" s="45"/>
      <c r="M29" s="46"/>
      <c r="N29" s="25"/>
      <c r="O29" s="25"/>
      <c r="P29" s="59"/>
    </row>
    <row r="30" spans="1:16" ht="45" x14ac:dyDescent="0.25">
      <c r="A30" s="29" t="str">
        <f>'A_Institutional Context'!A30</f>
        <v>PT</v>
      </c>
      <c r="B30" s="29" t="str">
        <f>'A_Institutional Context'!B30</f>
        <v>Portugal</v>
      </c>
      <c r="C30" s="19" t="s">
        <v>134</v>
      </c>
      <c r="D30" s="19"/>
      <c r="E30" s="19"/>
      <c r="F30" s="19" t="s">
        <v>701</v>
      </c>
      <c r="G30" s="15"/>
      <c r="H30" s="20" t="s">
        <v>120</v>
      </c>
      <c r="I30" s="20" t="s">
        <v>120</v>
      </c>
      <c r="J30" s="19" t="s">
        <v>1035</v>
      </c>
      <c r="K30" s="20" t="s">
        <v>120</v>
      </c>
      <c r="L30" s="20" t="s">
        <v>120</v>
      </c>
      <c r="M30" s="19" t="s">
        <v>1035</v>
      </c>
      <c r="N30" s="30"/>
      <c r="O30" s="19" t="s">
        <v>702</v>
      </c>
      <c r="P30" s="59">
        <f t="shared" ref="P30:P31" si="4">COUNTIF($H30:$M30,P$3)</f>
        <v>4</v>
      </c>
    </row>
    <row r="31" spans="1:16" ht="30" x14ac:dyDescent="0.25">
      <c r="A31" s="29" t="str">
        <f>'A_Institutional Context'!A31</f>
        <v>RO</v>
      </c>
      <c r="B31" s="29" t="str">
        <f>'A_Institutional Context'!B31</f>
        <v>Romania</v>
      </c>
      <c r="C31" s="19" t="s">
        <v>134</v>
      </c>
      <c r="D31" s="19"/>
      <c r="E31" s="19"/>
      <c r="F31" s="19"/>
      <c r="G31" s="15"/>
      <c r="H31" s="20" t="s">
        <v>120</v>
      </c>
      <c r="I31" s="20" t="s">
        <v>120</v>
      </c>
      <c r="J31" s="19" t="s">
        <v>1035</v>
      </c>
      <c r="K31" s="20" t="s">
        <v>120</v>
      </c>
      <c r="L31" s="19" t="s">
        <v>1035</v>
      </c>
      <c r="M31" s="19" t="s">
        <v>1035</v>
      </c>
      <c r="N31" s="30"/>
      <c r="O31" s="19"/>
      <c r="P31" s="59">
        <f t="shared" si="4"/>
        <v>3</v>
      </c>
    </row>
    <row r="32" spans="1:16" ht="15.75" x14ac:dyDescent="0.25">
      <c r="A32" s="34" t="str">
        <f>'A_Institutional Context'!A32</f>
        <v>SK</v>
      </c>
      <c r="B32" s="34" t="str">
        <f>'A_Institutional Context'!B32</f>
        <v>Slovakia</v>
      </c>
      <c r="C32" s="25"/>
      <c r="D32" s="25"/>
      <c r="E32" s="25"/>
      <c r="F32" s="25"/>
      <c r="G32" s="42"/>
      <c r="H32" s="42"/>
      <c r="I32" s="42"/>
      <c r="J32" s="42"/>
      <c r="K32" s="42"/>
      <c r="L32" s="42"/>
      <c r="M32" s="25"/>
      <c r="N32" s="25"/>
      <c r="O32" s="25"/>
      <c r="P32" s="60"/>
    </row>
    <row r="33" spans="1:16" ht="45" x14ac:dyDescent="0.25">
      <c r="A33" s="29" t="str">
        <f>'A_Institutional Context'!A33</f>
        <v>SI</v>
      </c>
      <c r="B33" s="29" t="str">
        <f>'A_Institutional Context'!B33</f>
        <v>Slovenia</v>
      </c>
      <c r="C33" s="19" t="s">
        <v>133</v>
      </c>
      <c r="D33" s="19" t="s">
        <v>660</v>
      </c>
      <c r="E33" s="19"/>
      <c r="F33" s="19"/>
      <c r="G33" s="15"/>
      <c r="H33" s="19" t="s">
        <v>1035</v>
      </c>
      <c r="I33" s="19" t="s">
        <v>1035</v>
      </c>
      <c r="J33" s="19" t="s">
        <v>1035</v>
      </c>
      <c r="K33" s="20" t="s">
        <v>120</v>
      </c>
      <c r="L33" s="20" t="s">
        <v>120</v>
      </c>
      <c r="M33" s="19" t="s">
        <v>1035</v>
      </c>
      <c r="N33" s="30"/>
      <c r="O33" s="19"/>
      <c r="P33" s="59">
        <f t="shared" ref="P33:P34" si="5">COUNTIF($H33:$M33,P$3)</f>
        <v>2</v>
      </c>
    </row>
    <row r="34" spans="1:16" ht="75" x14ac:dyDescent="0.25">
      <c r="A34" s="29" t="str">
        <f>'A_Institutional Context'!A34</f>
        <v>ES</v>
      </c>
      <c r="B34" s="29" t="str">
        <f>'A_Institutional Context'!B34</f>
        <v>Spain</v>
      </c>
      <c r="C34" s="19" t="s">
        <v>128</v>
      </c>
      <c r="D34" s="19"/>
      <c r="E34" s="19" t="s">
        <v>858</v>
      </c>
      <c r="F34" s="19"/>
      <c r="G34" s="15"/>
      <c r="H34" s="38" t="s">
        <v>1035</v>
      </c>
      <c r="I34" s="38" t="s">
        <v>1035</v>
      </c>
      <c r="J34" s="38" t="s">
        <v>1035</v>
      </c>
      <c r="K34" s="38" t="s">
        <v>1035</v>
      </c>
      <c r="L34" s="38" t="s">
        <v>1035</v>
      </c>
      <c r="M34" s="38" t="s">
        <v>1035</v>
      </c>
      <c r="N34" s="19"/>
      <c r="O34" s="19"/>
      <c r="P34" s="59">
        <f t="shared" si="5"/>
        <v>0</v>
      </c>
    </row>
    <row r="35" spans="1:16" ht="15.75" x14ac:dyDescent="0.25">
      <c r="A35" s="34" t="str">
        <f>'A_Institutional Context'!A35</f>
        <v>SE</v>
      </c>
      <c r="B35" s="34" t="str">
        <f>'A_Institutional Context'!B35</f>
        <v>Sweden</v>
      </c>
      <c r="C35" s="25"/>
      <c r="D35" s="25"/>
      <c r="E35" s="25"/>
      <c r="F35" s="25"/>
      <c r="G35" s="42"/>
      <c r="H35" s="42"/>
      <c r="I35" s="42"/>
      <c r="J35" s="42"/>
      <c r="K35" s="42"/>
      <c r="L35" s="42"/>
      <c r="M35" s="25"/>
      <c r="N35" s="25"/>
      <c r="O35" s="25"/>
      <c r="P35" s="60"/>
    </row>
    <row r="36" spans="1:16" ht="330" x14ac:dyDescent="0.25">
      <c r="A36" s="29" t="str">
        <f>'A_Institutional Context'!A36</f>
        <v>CH</v>
      </c>
      <c r="B36" s="29" t="str">
        <f>'A_Institutional Context'!B36</f>
        <v>Switzerland</v>
      </c>
      <c r="C36" s="71" t="s">
        <v>134</v>
      </c>
      <c r="D36" s="38"/>
      <c r="E36" s="19"/>
      <c r="F36" s="71" t="s">
        <v>936</v>
      </c>
      <c r="G36" s="15"/>
      <c r="H36" s="20" t="s">
        <v>120</v>
      </c>
      <c r="I36" s="19" t="s">
        <v>1035</v>
      </c>
      <c r="J36" s="20" t="s">
        <v>120</v>
      </c>
      <c r="K36" s="20" t="s">
        <v>120</v>
      </c>
      <c r="L36" s="19" t="s">
        <v>1035</v>
      </c>
      <c r="M36" s="38" t="s">
        <v>1035</v>
      </c>
      <c r="N36" s="62"/>
      <c r="O36" s="19" t="s">
        <v>937</v>
      </c>
      <c r="P36" s="59">
        <f t="shared" ref="P36:P38" si="6">COUNTIF($H36:$M36,P$3)</f>
        <v>3</v>
      </c>
    </row>
    <row r="37" spans="1:16" ht="15.75" x14ac:dyDescent="0.25">
      <c r="A37" s="29" t="str">
        <f>'A_Institutional Context'!A37</f>
        <v>TR</v>
      </c>
      <c r="B37" s="29" t="str">
        <f>'A_Institutional Context'!B37</f>
        <v>Turkey</v>
      </c>
      <c r="C37" s="19" t="s">
        <v>128</v>
      </c>
      <c r="D37" s="19"/>
      <c r="E37" s="19"/>
      <c r="F37" s="19"/>
      <c r="G37" s="15"/>
      <c r="H37" s="20" t="s">
        <v>120</v>
      </c>
      <c r="I37" s="20" t="s">
        <v>120</v>
      </c>
      <c r="J37" s="20" t="s">
        <v>120</v>
      </c>
      <c r="K37" s="20" t="s">
        <v>120</v>
      </c>
      <c r="L37" s="20" t="s">
        <v>120</v>
      </c>
      <c r="M37" s="19" t="s">
        <v>1035</v>
      </c>
      <c r="N37" s="30"/>
      <c r="O37" s="30"/>
      <c r="P37" s="59">
        <f t="shared" si="6"/>
        <v>5</v>
      </c>
    </row>
    <row r="38" spans="1:16" ht="240" x14ac:dyDescent="0.25">
      <c r="A38" s="29" t="str">
        <f>'A_Institutional Context'!A38</f>
        <v>UK</v>
      </c>
      <c r="B38" s="29" t="str">
        <f>'A_Institutional Context'!B38</f>
        <v>United Kingdom</v>
      </c>
      <c r="C38" s="19" t="s">
        <v>130</v>
      </c>
      <c r="D38" s="19"/>
      <c r="E38" s="19"/>
      <c r="F38" s="19" t="s">
        <v>878</v>
      </c>
      <c r="G38" s="15"/>
      <c r="H38" s="20" t="s">
        <v>120</v>
      </c>
      <c r="I38" s="19" t="s">
        <v>1035</v>
      </c>
      <c r="J38" s="19" t="s">
        <v>1035</v>
      </c>
      <c r="K38" s="20" t="s">
        <v>120</v>
      </c>
      <c r="L38" s="20" t="s">
        <v>120</v>
      </c>
      <c r="M38" s="19" t="s">
        <v>1035</v>
      </c>
      <c r="N38" s="30"/>
      <c r="O38" s="19" t="s">
        <v>879</v>
      </c>
      <c r="P38" s="59">
        <f t="shared" si="6"/>
        <v>3</v>
      </c>
    </row>
    <row r="39" spans="1:16" ht="15.75" hidden="1" x14ac:dyDescent="0.25">
      <c r="A39" s="29" t="str">
        <f>'A_Institutional Context'!A39</f>
        <v>.</v>
      </c>
      <c r="B39" s="29" t="str">
        <f>'A_Institutional Context'!B39</f>
        <v>.</v>
      </c>
      <c r="C39" s="19"/>
      <c r="D39" s="19"/>
      <c r="E39" s="19"/>
      <c r="F39" s="19"/>
      <c r="G39" s="15"/>
      <c r="H39" s="17"/>
      <c r="I39" s="17"/>
      <c r="J39" s="17"/>
      <c r="K39" s="17"/>
      <c r="L39" s="17"/>
      <c r="M39" s="19"/>
      <c r="N39" s="19"/>
      <c r="O39" s="19"/>
    </row>
    <row r="40" spans="1:16" ht="15.75" hidden="1" x14ac:dyDescent="0.25">
      <c r="A40" s="29" t="str">
        <f>'A_Institutional Context'!A40</f>
        <v>.</v>
      </c>
      <c r="B40" s="29" t="str">
        <f>'A_Institutional Context'!B40</f>
        <v>.</v>
      </c>
      <c r="C40" s="19"/>
      <c r="D40" s="19"/>
      <c r="E40" s="19"/>
      <c r="F40" s="19"/>
      <c r="G40" s="15"/>
      <c r="H40" s="17"/>
      <c r="I40" s="17"/>
      <c r="J40" s="17"/>
      <c r="K40" s="17"/>
      <c r="L40" s="17"/>
      <c r="M40" s="19"/>
      <c r="N40" s="19"/>
      <c r="O40" s="19"/>
    </row>
    <row r="41" spans="1:16" x14ac:dyDescent="0.25">
      <c r="B41" s="57" t="s">
        <v>1025</v>
      </c>
      <c r="C41" s="59">
        <f>COUNTA(C$4:C$40)</f>
        <v>25</v>
      </c>
      <c r="D41" s="59">
        <f>COUNTA(D$4:D$40)</f>
        <v>8</v>
      </c>
      <c r="E41" s="59">
        <f t="shared" ref="E41:F41" si="7">COUNTA(E$4:E$40)</f>
        <v>4</v>
      </c>
      <c r="F41" s="59">
        <f t="shared" si="7"/>
        <v>14</v>
      </c>
      <c r="G41" s="57" t="s">
        <v>1025</v>
      </c>
      <c r="H41" s="59">
        <f>COUNTA(H$4:H$40)</f>
        <v>25</v>
      </c>
      <c r="I41" s="59">
        <f t="shared" ref="I41:O41" si="8">COUNTA(I$4:I$40)</f>
        <v>25</v>
      </c>
      <c r="J41" s="59">
        <f t="shared" si="8"/>
        <v>25</v>
      </c>
      <c r="K41" s="59">
        <f t="shared" si="8"/>
        <v>25</v>
      </c>
      <c r="L41" s="59">
        <f t="shared" si="8"/>
        <v>25</v>
      </c>
      <c r="M41" s="59">
        <f t="shared" si="8"/>
        <v>25</v>
      </c>
      <c r="N41" s="59">
        <f t="shared" si="8"/>
        <v>2</v>
      </c>
      <c r="O41" s="59">
        <f t="shared" si="8"/>
        <v>7</v>
      </c>
    </row>
    <row r="42" spans="1:16" x14ac:dyDescent="0.25">
      <c r="B42" s="58" t="s">
        <v>1026</v>
      </c>
      <c r="C42" s="61">
        <f>C41-SUM(C43:C52)</f>
        <v>0</v>
      </c>
      <c r="G42" s="58" t="s">
        <v>1026</v>
      </c>
      <c r="H42" s="61">
        <f>H41-SUM(H43:H52)</f>
        <v>0</v>
      </c>
      <c r="I42" s="61">
        <f t="shared" ref="I42:M42" si="9">I41-SUM(I43:I52)</f>
        <v>0</v>
      </c>
      <c r="J42" s="61">
        <f t="shared" si="9"/>
        <v>0</v>
      </c>
      <c r="K42" s="61">
        <f t="shared" si="9"/>
        <v>0</v>
      </c>
      <c r="L42" s="61">
        <f t="shared" si="9"/>
        <v>0</v>
      </c>
      <c r="M42" s="61">
        <f t="shared" si="9"/>
        <v>0</v>
      </c>
    </row>
    <row r="43" spans="1:16" x14ac:dyDescent="0.25">
      <c r="B43" s="59" t="str">
        <f>Dropdown_menus!$E2</f>
        <v>a. IPCC</v>
      </c>
      <c r="C43" s="59">
        <f>COUNTIF(C$4:C$40,$B43)</f>
        <v>4</v>
      </c>
      <c r="G43" s="59" t="str">
        <f>Dropdown_menus!$A2</f>
        <v>Checked</v>
      </c>
      <c r="H43" s="59">
        <f>COUNTIF(H$4:H$40,$G43)</f>
        <v>23</v>
      </c>
      <c r="I43" s="59">
        <f t="shared" ref="I43:M44" si="10">COUNTIF(I$4:I$40,$G43)</f>
        <v>13</v>
      </c>
      <c r="J43" s="59">
        <f t="shared" si="10"/>
        <v>6</v>
      </c>
      <c r="K43" s="59">
        <f t="shared" si="10"/>
        <v>19</v>
      </c>
      <c r="L43" s="59">
        <f t="shared" si="10"/>
        <v>14</v>
      </c>
      <c r="M43" s="59">
        <f t="shared" si="10"/>
        <v>2</v>
      </c>
    </row>
    <row r="44" spans="1:16" x14ac:dyDescent="0.25">
      <c r="B44" s="59" t="str">
        <f>Dropdown_menus!$E3</f>
        <v>b. PROVIA</v>
      </c>
      <c r="C44" s="59">
        <f t="shared" ref="C44:C50" si="11">COUNTIF(C$4:C$40,$B44)</f>
        <v>0</v>
      </c>
      <c r="G44" s="59" t="str">
        <f>Dropdown_menus!$A3</f>
        <v>Unchecked</v>
      </c>
      <c r="H44" s="59">
        <f t="shared" ref="H44" si="12">COUNTIF(H$4:H$40,$G44)</f>
        <v>2</v>
      </c>
      <c r="I44" s="59">
        <f t="shared" si="10"/>
        <v>12</v>
      </c>
      <c r="J44" s="59">
        <f t="shared" si="10"/>
        <v>19</v>
      </c>
      <c r="K44" s="59">
        <f t="shared" si="10"/>
        <v>6</v>
      </c>
      <c r="L44" s="59">
        <f t="shared" si="10"/>
        <v>11</v>
      </c>
      <c r="M44" s="59">
        <f t="shared" si="10"/>
        <v>23</v>
      </c>
    </row>
    <row r="45" spans="1:16" x14ac:dyDescent="0.25">
      <c r="B45" s="59" t="str">
        <f>Dropdown_menus!$E4</f>
        <v>c. UKCIP</v>
      </c>
      <c r="C45" s="59">
        <f t="shared" si="11"/>
        <v>1</v>
      </c>
    </row>
    <row r="46" spans="1:16" x14ac:dyDescent="0.25">
      <c r="B46" s="59" t="str">
        <f>Dropdown_menus!$E5</f>
        <v>d. GIZ</v>
      </c>
      <c r="C46" s="59">
        <f t="shared" si="11"/>
        <v>0</v>
      </c>
    </row>
    <row r="47" spans="1:16" ht="30" x14ac:dyDescent="0.25">
      <c r="B47" s="59" t="str">
        <f>Dropdown_menus!$E6</f>
        <v>e. DG CLIMA / Climate-ADAPT</v>
      </c>
      <c r="C47" s="59">
        <f t="shared" si="11"/>
        <v>2</v>
      </c>
    </row>
    <row r="48" spans="1:16" ht="30" x14ac:dyDescent="0.25">
      <c r="B48" s="59" t="str">
        <f>Dropdown_menus!$E7</f>
        <v>f. PROVIA / MEDIATION</v>
      </c>
      <c r="C48" s="59">
        <f t="shared" si="11"/>
        <v>0</v>
      </c>
    </row>
    <row r="49" spans="2:3" x14ac:dyDescent="0.25">
      <c r="B49" s="59" t="str">
        <f>Dropdown_menus!$E8</f>
        <v>g. Others</v>
      </c>
      <c r="C49" s="59">
        <f t="shared" si="11"/>
        <v>5</v>
      </c>
    </row>
    <row r="50" spans="2:3" ht="30" x14ac:dyDescent="0.25">
      <c r="B50" s="59" t="str">
        <f>Dropdown_menus!$E9</f>
        <v>h. Specific approach</v>
      </c>
      <c r="C50" s="59">
        <f t="shared" si="11"/>
        <v>13</v>
      </c>
    </row>
  </sheetData>
  <autoFilter ref="A3:O3"/>
  <dataValidations count="2">
    <dataValidation type="list" allowBlank="1" showInputMessage="1" showErrorMessage="1" sqref="C4:C40">
      <formula1>Guidelines</formula1>
    </dataValidation>
    <dataValidation type="list" allowBlank="1" showInputMessage="1" showErrorMessage="1" sqref="H4:M40">
      <formula1>Checkbox</formula1>
    </dataValidation>
  </dataValidation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R54"/>
  <sheetViews>
    <sheetView zoomScale="90" zoomScaleNormal="90" workbookViewId="0">
      <pane xSplit="2" ySplit="3" topLeftCell="X34" activePane="bottomRight" state="frozen"/>
      <selection pane="topRight" activeCell="C1" sqref="C1"/>
      <selection pane="bottomLeft" activeCell="A4" sqref="A4"/>
      <selection pane="bottomRight" activeCell="AD5" sqref="AD5"/>
    </sheetView>
  </sheetViews>
  <sheetFormatPr defaultColWidth="11.42578125" defaultRowHeight="15" x14ac:dyDescent="0.25"/>
  <cols>
    <col min="1" max="1" width="9.140625" style="14" customWidth="1"/>
    <col min="2" max="2" width="16.7109375" style="14" customWidth="1"/>
    <col min="3" max="3" width="16.5703125" style="23" customWidth="1"/>
    <col min="4" max="7" width="18.7109375" style="23" customWidth="1"/>
    <col min="8" max="8" width="17.140625" style="23" customWidth="1"/>
    <col min="9" max="9" width="18.7109375" style="23" customWidth="1"/>
    <col min="10" max="11" width="17.42578125" style="23" customWidth="1"/>
    <col min="12" max="12" width="17.28515625" style="23" customWidth="1"/>
    <col min="13" max="13" width="17" style="23" customWidth="1"/>
    <col min="14" max="14" width="18.7109375" style="23" customWidth="1"/>
    <col min="15" max="15" width="17" style="23" customWidth="1"/>
    <col min="16" max="16" width="16.28515625" style="23" customWidth="1"/>
    <col min="17" max="17" width="16.140625" style="23" customWidth="1"/>
    <col min="18" max="18" width="16.7109375" style="23" customWidth="1"/>
    <col min="19" max="19" width="17.5703125" style="23" customWidth="1"/>
    <col min="20" max="20" width="17" style="23" customWidth="1"/>
    <col min="21" max="21" width="12.5703125" style="23" customWidth="1"/>
    <col min="22" max="22" width="12.7109375" style="23" customWidth="1"/>
    <col min="23" max="23" width="13.28515625" style="23" customWidth="1"/>
    <col min="24" max="24" width="18.7109375" style="23" customWidth="1"/>
    <col min="25" max="25" width="16.42578125" style="23" customWidth="1"/>
    <col min="26" max="27" width="17" style="23" customWidth="1"/>
    <col min="28" max="28" width="16.7109375" style="23" customWidth="1"/>
    <col min="29" max="29" width="34.28515625" style="23" customWidth="1"/>
    <col min="30" max="30" width="113.5703125" style="23" customWidth="1"/>
    <col min="31" max="31" width="17" style="23" customWidth="1"/>
    <col min="32" max="32" width="16" style="23" bestFit="1" customWidth="1"/>
    <col min="33" max="33" width="13.85546875" style="23" customWidth="1"/>
    <col min="34" max="34" width="15" style="23" customWidth="1"/>
    <col min="35" max="35" width="12.85546875" style="23" bestFit="1" customWidth="1"/>
    <col min="36" max="36" width="9.28515625" style="23" bestFit="1" customWidth="1"/>
    <col min="37" max="37" width="13.5703125" style="23" customWidth="1"/>
    <col min="38" max="38" width="2.85546875" style="23" customWidth="1"/>
    <col min="39" max="39" width="9.85546875" style="23" customWidth="1"/>
    <col min="40" max="40" width="7" style="23" bestFit="1" customWidth="1"/>
    <col min="41" max="16384" width="11.42578125" style="23"/>
  </cols>
  <sheetData>
    <row r="1" spans="1:43" s="39" customFormat="1" ht="21" x14ac:dyDescent="0.25">
      <c r="B1" s="22" t="s">
        <v>10</v>
      </c>
    </row>
    <row r="2" spans="1:43" s="14" customFormat="1" ht="15" customHeight="1" x14ac:dyDescent="0.25"/>
    <row r="3" spans="1:43" s="14" customFormat="1" ht="47.25" x14ac:dyDescent="0.25">
      <c r="A3" s="12" t="s">
        <v>332</v>
      </c>
      <c r="B3" s="12" t="s">
        <v>0</v>
      </c>
      <c r="C3" s="16" t="s">
        <v>155</v>
      </c>
      <c r="D3" s="12" t="s">
        <v>157</v>
      </c>
      <c r="E3" s="12" t="s">
        <v>162</v>
      </c>
      <c r="F3" s="12" t="s">
        <v>167</v>
      </c>
      <c r="G3" s="12" t="s">
        <v>172</v>
      </c>
      <c r="H3" s="12" t="s">
        <v>177</v>
      </c>
      <c r="I3" s="12" t="s">
        <v>158</v>
      </c>
      <c r="J3" s="12" t="s">
        <v>163</v>
      </c>
      <c r="K3" s="12" t="s">
        <v>168</v>
      </c>
      <c r="L3" s="12" t="s">
        <v>171</v>
      </c>
      <c r="M3" s="12" t="s">
        <v>176</v>
      </c>
      <c r="N3" s="12" t="s">
        <v>159</v>
      </c>
      <c r="O3" s="12" t="s">
        <v>164</v>
      </c>
      <c r="P3" s="12" t="s">
        <v>181</v>
      </c>
      <c r="Q3" s="12" t="s">
        <v>173</v>
      </c>
      <c r="R3" s="12" t="s">
        <v>178</v>
      </c>
      <c r="S3" s="12" t="s">
        <v>160</v>
      </c>
      <c r="T3" s="12" t="s">
        <v>166</v>
      </c>
      <c r="U3" s="12" t="s">
        <v>169</v>
      </c>
      <c r="V3" s="12" t="s">
        <v>174</v>
      </c>
      <c r="W3" s="12" t="s">
        <v>179</v>
      </c>
      <c r="X3" s="12" t="s">
        <v>161</v>
      </c>
      <c r="Y3" s="12" t="s">
        <v>165</v>
      </c>
      <c r="Z3" s="12" t="s">
        <v>170</v>
      </c>
      <c r="AA3" s="12" t="s">
        <v>175</v>
      </c>
      <c r="AB3" s="12" t="s">
        <v>180</v>
      </c>
      <c r="AC3" s="12" t="s">
        <v>156</v>
      </c>
      <c r="AD3" s="12" t="s">
        <v>11</v>
      </c>
      <c r="AE3" s="59" t="str">
        <f>Dropdown_menus!$A$2</f>
        <v>Checked</v>
      </c>
      <c r="AF3" s="64"/>
      <c r="AG3" s="67" t="s">
        <v>1042</v>
      </c>
      <c r="AH3" s="67" t="s">
        <v>1043</v>
      </c>
      <c r="AI3" s="67" t="s">
        <v>1044</v>
      </c>
      <c r="AJ3" s="67" t="s">
        <v>1045</v>
      </c>
      <c r="AK3" s="67" t="s">
        <v>1046</v>
      </c>
      <c r="AL3" s="67"/>
      <c r="AM3" s="67" t="s">
        <v>1048</v>
      </c>
      <c r="AN3" s="67" t="s">
        <v>1049</v>
      </c>
      <c r="AO3" s="67" t="s">
        <v>1050</v>
      </c>
      <c r="AP3" s="67" t="s">
        <v>1051</v>
      </c>
      <c r="AQ3" s="67" t="s">
        <v>1052</v>
      </c>
    </row>
    <row r="4" spans="1:43" ht="45" x14ac:dyDescent="0.25">
      <c r="A4" s="29" t="str">
        <f>'A_Institutional Context'!A4</f>
        <v>AT-1</v>
      </c>
      <c r="B4" s="29" t="str">
        <f>'A_Institutional Context'!B4</f>
        <v>Austria</v>
      </c>
      <c r="C4" s="15"/>
      <c r="D4" s="38" t="s">
        <v>1035</v>
      </c>
      <c r="E4" s="38" t="s">
        <v>1035</v>
      </c>
      <c r="F4" s="38" t="s">
        <v>1035</v>
      </c>
      <c r="G4" s="38" t="s">
        <v>1035</v>
      </c>
      <c r="H4" s="38" t="s">
        <v>120</v>
      </c>
      <c r="I4" s="38" t="s">
        <v>1035</v>
      </c>
      <c r="J4" s="38" t="s">
        <v>1035</v>
      </c>
      <c r="K4" s="38" t="s">
        <v>1035</v>
      </c>
      <c r="L4" s="38" t="s">
        <v>1035</v>
      </c>
      <c r="M4" s="38" t="s">
        <v>120</v>
      </c>
      <c r="N4" s="38" t="s">
        <v>1035</v>
      </c>
      <c r="O4" s="38" t="s">
        <v>1035</v>
      </c>
      <c r="P4" s="38" t="s">
        <v>1035</v>
      </c>
      <c r="Q4" s="38" t="s">
        <v>1035</v>
      </c>
      <c r="R4" s="38" t="s">
        <v>1035</v>
      </c>
      <c r="S4" s="38" t="s">
        <v>120</v>
      </c>
      <c r="T4" s="38" t="s">
        <v>1035</v>
      </c>
      <c r="U4" s="38" t="s">
        <v>1035</v>
      </c>
      <c r="V4" s="38" t="s">
        <v>120</v>
      </c>
      <c r="W4" s="38" t="s">
        <v>120</v>
      </c>
      <c r="X4" s="38" t="s">
        <v>1035</v>
      </c>
      <c r="Y4" s="38" t="s">
        <v>1035</v>
      </c>
      <c r="Z4" s="38" t="s">
        <v>1035</v>
      </c>
      <c r="AA4" s="38" t="s">
        <v>1035</v>
      </c>
      <c r="AB4" s="38" t="s">
        <v>120</v>
      </c>
      <c r="AC4" s="38"/>
      <c r="AD4" s="19" t="s">
        <v>362</v>
      </c>
      <c r="AE4" s="59">
        <f>COUNTIF($D4:$AB4,AE$3)</f>
        <v>6</v>
      </c>
      <c r="AF4" s="64"/>
      <c r="AG4" s="66">
        <f>COUNTIF($D4:$H4,$AE$3)</f>
        <v>1</v>
      </c>
      <c r="AH4" s="66">
        <f>COUNTIF($I4:$M4,$AE$3)</f>
        <v>1</v>
      </c>
      <c r="AI4" s="66">
        <f>COUNTIF($N4:$R4,$AE$3)</f>
        <v>0</v>
      </c>
      <c r="AJ4" s="66">
        <f>COUNTIF($S4:$W4,$AE$3)</f>
        <v>3</v>
      </c>
      <c r="AK4" s="66">
        <f>COUNTIF($X4:$AB4,$AE$3)</f>
        <v>1</v>
      </c>
      <c r="AL4" s="66"/>
      <c r="AM4" s="23">
        <f>COUNTIF(D4,$AE$3)+COUNTIF(I4,$AE$3) +COUNTIF(N4,$AE$3)+COUNTIF(S4,$AE$3)+COUNTIF(X4,$AE$3)</f>
        <v>1</v>
      </c>
      <c r="AN4" s="23">
        <f t="shared" ref="AN4:AN38" si="0">COUNTIF(E4,$AE$3)+COUNTIF(J4,$AE$3) +COUNTIF(O4,$AE$3)+COUNTIF(T4,$AE$3)+COUNTIF(Y4,$AE$3)</f>
        <v>0</v>
      </c>
      <c r="AO4" s="23">
        <f t="shared" ref="AO4:AO38" si="1">COUNTIF(F4,$AE$3)+COUNTIF(K4,$AE$3) +COUNTIF(P4,$AE$3)+COUNTIF(U4,$AE$3)+COUNTIF(Z4,$AE$3)</f>
        <v>0</v>
      </c>
      <c r="AP4" s="23">
        <f t="shared" ref="AP4:AP38" si="2">COUNTIF(G4,$AE$3)+COUNTIF(L4,$AE$3) +COUNTIF(Q4,$AE$3)+COUNTIF(V4,$AE$3)+COUNTIF(AA4,$AE$3)</f>
        <v>1</v>
      </c>
      <c r="AQ4" s="23">
        <f t="shared" ref="AQ4:AQ38" si="3">COUNTIF(H4,$AE$3)+COUNTIF(M4,$AE$3) +COUNTIF(R4,$AE$3)+COUNTIF(W4,$AE$3)+COUNTIF(AB4,$AE$3)</f>
        <v>4</v>
      </c>
    </row>
    <row r="5" spans="1:43" ht="15.75" x14ac:dyDescent="0.25">
      <c r="A5" s="29" t="str">
        <f>'A_Institutional Context'!A5</f>
        <v>AT-2</v>
      </c>
      <c r="B5" s="29" t="str">
        <f>'A_Institutional Context'!B5</f>
        <v>Austria</v>
      </c>
      <c r="C5" s="15"/>
      <c r="D5" s="38" t="s">
        <v>1035</v>
      </c>
      <c r="E5" s="38" t="s">
        <v>1035</v>
      </c>
      <c r="F5" s="38" t="s">
        <v>1035</v>
      </c>
      <c r="G5" s="38" t="s">
        <v>1035</v>
      </c>
      <c r="H5" s="38" t="s">
        <v>120</v>
      </c>
      <c r="I5" s="38" t="s">
        <v>1035</v>
      </c>
      <c r="J5" s="38" t="s">
        <v>1035</v>
      </c>
      <c r="K5" s="38" t="s">
        <v>1035</v>
      </c>
      <c r="L5" s="38" t="s">
        <v>1035</v>
      </c>
      <c r="M5" s="38" t="s">
        <v>120</v>
      </c>
      <c r="N5" s="38" t="s">
        <v>1035</v>
      </c>
      <c r="O5" s="38" t="s">
        <v>1035</v>
      </c>
      <c r="P5" s="38" t="s">
        <v>1035</v>
      </c>
      <c r="Q5" s="38" t="s">
        <v>1035</v>
      </c>
      <c r="R5" s="38" t="s">
        <v>1035</v>
      </c>
      <c r="S5" s="38" t="s">
        <v>1035</v>
      </c>
      <c r="T5" s="38" t="s">
        <v>1035</v>
      </c>
      <c r="U5" s="38" t="s">
        <v>1035</v>
      </c>
      <c r="V5" s="38" t="s">
        <v>120</v>
      </c>
      <c r="W5" s="38" t="s">
        <v>120</v>
      </c>
      <c r="X5" s="38" t="s">
        <v>1035</v>
      </c>
      <c r="Y5" s="38" t="s">
        <v>1035</v>
      </c>
      <c r="Z5" s="38" t="s">
        <v>1035</v>
      </c>
      <c r="AA5" s="38" t="s">
        <v>1035</v>
      </c>
      <c r="AB5" s="38" t="s">
        <v>120</v>
      </c>
      <c r="AC5" s="38"/>
      <c r="AD5" s="19"/>
      <c r="AE5" s="59">
        <f t="shared" ref="AE5:AE6" si="4">COUNTIF($D5:$AB5,AE$3)</f>
        <v>5</v>
      </c>
      <c r="AF5" s="64"/>
      <c r="AG5" s="66">
        <f t="shared" ref="AG5:AG38" si="5">COUNTIF($D5:$H5,$AE$3)</f>
        <v>1</v>
      </c>
      <c r="AH5" s="66">
        <f t="shared" ref="AH5:AH38" si="6">COUNTIF($I5:$M5,$AE$3)</f>
        <v>1</v>
      </c>
      <c r="AI5" s="66">
        <f t="shared" ref="AI5:AI38" si="7">COUNTIF($N5:$R5,$AE$3)</f>
        <v>0</v>
      </c>
      <c r="AJ5" s="66">
        <f t="shared" ref="AJ5:AJ38" si="8">COUNTIF($S5:$W5,$AE$3)</f>
        <v>2</v>
      </c>
      <c r="AK5" s="66">
        <f t="shared" ref="AK5:AK38" si="9">COUNTIF($X5:$AB5,$AE$3)</f>
        <v>1</v>
      </c>
      <c r="AL5" s="66"/>
      <c r="AM5" s="23">
        <f t="shared" ref="AM5:AM38" si="10">COUNTIF(D5,$AE$3)+COUNTIF(I5,$AE$3) +COUNTIF(N5,$AE$3)+COUNTIF(S5,$AE$3)+COUNTIF(X5,$AE$3)</f>
        <v>0</v>
      </c>
      <c r="AN5" s="23">
        <f t="shared" si="0"/>
        <v>0</v>
      </c>
      <c r="AO5" s="23">
        <f t="shared" si="1"/>
        <v>0</v>
      </c>
      <c r="AP5" s="23">
        <f t="shared" si="2"/>
        <v>1</v>
      </c>
      <c r="AQ5" s="23">
        <f t="shared" si="3"/>
        <v>4</v>
      </c>
    </row>
    <row r="6" spans="1:43" ht="15.75" x14ac:dyDescent="0.25">
      <c r="A6" s="29" t="str">
        <f>'A_Institutional Context'!A6</f>
        <v>BE</v>
      </c>
      <c r="B6" s="29" t="str">
        <f>'A_Institutional Context'!B6</f>
        <v>Belgium</v>
      </c>
      <c r="C6" s="15"/>
      <c r="D6" s="38" t="s">
        <v>1035</v>
      </c>
      <c r="E6" s="38" t="s">
        <v>1035</v>
      </c>
      <c r="F6" s="38" t="s">
        <v>1035</v>
      </c>
      <c r="G6" s="38" t="s">
        <v>120</v>
      </c>
      <c r="H6" s="38" t="s">
        <v>1035</v>
      </c>
      <c r="I6" s="38" t="s">
        <v>1035</v>
      </c>
      <c r="J6" s="38" t="s">
        <v>1035</v>
      </c>
      <c r="K6" s="38" t="s">
        <v>1035</v>
      </c>
      <c r="L6" s="23" t="s">
        <v>120</v>
      </c>
      <c r="M6" s="38" t="s">
        <v>1035</v>
      </c>
      <c r="N6" s="38" t="s">
        <v>1035</v>
      </c>
      <c r="O6" s="38" t="s">
        <v>1035</v>
      </c>
      <c r="P6" s="38" t="s">
        <v>1035</v>
      </c>
      <c r="Q6" s="38" t="s">
        <v>1035</v>
      </c>
      <c r="R6" s="38" t="s">
        <v>1035</v>
      </c>
      <c r="S6" s="38" t="s">
        <v>1035</v>
      </c>
      <c r="T6" s="38" t="s">
        <v>1035</v>
      </c>
      <c r="U6" s="38" t="s">
        <v>120</v>
      </c>
      <c r="V6" s="38" t="s">
        <v>1035</v>
      </c>
      <c r="W6" s="38" t="s">
        <v>1035</v>
      </c>
      <c r="X6" s="38" t="s">
        <v>1035</v>
      </c>
      <c r="Y6" s="38" t="s">
        <v>1035</v>
      </c>
      <c r="Z6" s="38" t="s">
        <v>120</v>
      </c>
      <c r="AA6" s="38" t="s">
        <v>1035</v>
      </c>
      <c r="AB6" s="38" t="s">
        <v>1035</v>
      </c>
      <c r="AC6" s="38"/>
      <c r="AD6" s="19"/>
      <c r="AE6" s="59">
        <f t="shared" si="4"/>
        <v>4</v>
      </c>
      <c r="AF6" s="64"/>
      <c r="AG6" s="66">
        <f t="shared" si="5"/>
        <v>1</v>
      </c>
      <c r="AH6" s="66">
        <f t="shared" si="6"/>
        <v>1</v>
      </c>
      <c r="AI6" s="66">
        <f t="shared" si="7"/>
        <v>0</v>
      </c>
      <c r="AJ6" s="66">
        <f t="shared" si="8"/>
        <v>1</v>
      </c>
      <c r="AK6" s="66">
        <f t="shared" si="9"/>
        <v>1</v>
      </c>
      <c r="AL6" s="66"/>
      <c r="AM6" s="23">
        <f t="shared" si="10"/>
        <v>0</v>
      </c>
      <c r="AN6" s="23">
        <f t="shared" si="0"/>
        <v>0</v>
      </c>
      <c r="AO6" s="23">
        <f t="shared" si="1"/>
        <v>2</v>
      </c>
      <c r="AP6" s="23">
        <f t="shared" si="2"/>
        <v>2</v>
      </c>
      <c r="AQ6" s="23">
        <f t="shared" si="3"/>
        <v>0</v>
      </c>
    </row>
    <row r="7" spans="1:43" ht="15.75" x14ac:dyDescent="0.25">
      <c r="A7" s="34" t="str">
        <f>'A_Institutional Context'!A7</f>
        <v>BG</v>
      </c>
      <c r="B7" s="34" t="str">
        <f>'A_Institutional Context'!B7</f>
        <v>Bulgaria</v>
      </c>
      <c r="C7" s="42"/>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60"/>
      <c r="AF7" s="62"/>
      <c r="AG7" s="66"/>
      <c r="AH7" s="66"/>
      <c r="AI7" s="66"/>
      <c r="AJ7" s="66"/>
      <c r="AK7" s="66"/>
      <c r="AL7" s="66"/>
    </row>
    <row r="8" spans="1:43" ht="15.75" x14ac:dyDescent="0.25">
      <c r="A8" s="29" t="str">
        <f>'A_Institutional Context'!A8</f>
        <v>HR</v>
      </c>
      <c r="B8" s="29" t="str">
        <f>'A_Institutional Context'!B8</f>
        <v>Croatia</v>
      </c>
      <c r="C8" s="15"/>
      <c r="D8" s="38" t="s">
        <v>1035</v>
      </c>
      <c r="E8" s="38" t="s">
        <v>1035</v>
      </c>
      <c r="F8" s="38" t="s">
        <v>120</v>
      </c>
      <c r="G8" s="38" t="s">
        <v>1035</v>
      </c>
      <c r="H8" s="38" t="s">
        <v>120</v>
      </c>
      <c r="I8" s="38" t="s">
        <v>1035</v>
      </c>
      <c r="J8" s="38" t="s">
        <v>1035</v>
      </c>
      <c r="K8" s="38" t="s">
        <v>1035</v>
      </c>
      <c r="L8" s="38" t="s">
        <v>1035</v>
      </c>
      <c r="M8" s="38" t="s">
        <v>120</v>
      </c>
      <c r="N8" s="38" t="s">
        <v>1035</v>
      </c>
      <c r="O8" s="38" t="s">
        <v>1035</v>
      </c>
      <c r="P8" s="38" t="s">
        <v>1035</v>
      </c>
      <c r="Q8" s="38" t="s">
        <v>1035</v>
      </c>
      <c r="R8" s="38" t="s">
        <v>1035</v>
      </c>
      <c r="S8" s="38" t="s">
        <v>1035</v>
      </c>
      <c r="T8" s="38" t="s">
        <v>1035</v>
      </c>
      <c r="U8" s="38" t="s">
        <v>120</v>
      </c>
      <c r="V8" s="38" t="s">
        <v>1035</v>
      </c>
      <c r="W8" s="38" t="s">
        <v>120</v>
      </c>
      <c r="X8" s="38" t="s">
        <v>1035</v>
      </c>
      <c r="Y8" s="38" t="s">
        <v>1035</v>
      </c>
      <c r="Z8" s="38" t="s">
        <v>120</v>
      </c>
      <c r="AA8" s="38" t="s">
        <v>1035</v>
      </c>
      <c r="AB8" s="38" t="s">
        <v>120</v>
      </c>
      <c r="AC8" s="38"/>
      <c r="AD8" s="19"/>
      <c r="AE8" s="59">
        <f>COUNTIF($D8:$AB8,AE$3)</f>
        <v>7</v>
      </c>
      <c r="AF8" s="64"/>
      <c r="AG8" s="66">
        <f t="shared" si="5"/>
        <v>2</v>
      </c>
      <c r="AH8" s="66">
        <f t="shared" si="6"/>
        <v>1</v>
      </c>
      <c r="AI8" s="66">
        <f t="shared" si="7"/>
        <v>0</v>
      </c>
      <c r="AJ8" s="66">
        <f t="shared" si="8"/>
        <v>2</v>
      </c>
      <c r="AK8" s="66">
        <f t="shared" si="9"/>
        <v>2</v>
      </c>
      <c r="AL8" s="66"/>
      <c r="AM8" s="23">
        <f t="shared" si="10"/>
        <v>0</v>
      </c>
      <c r="AN8" s="23">
        <f t="shared" si="0"/>
        <v>0</v>
      </c>
      <c r="AO8" s="23">
        <f t="shared" si="1"/>
        <v>3</v>
      </c>
      <c r="AP8" s="23">
        <f t="shared" si="2"/>
        <v>0</v>
      </c>
      <c r="AQ8" s="23">
        <f t="shared" si="3"/>
        <v>4</v>
      </c>
    </row>
    <row r="9" spans="1:43" ht="15.75" x14ac:dyDescent="0.25">
      <c r="A9" s="34" t="str">
        <f>'A_Institutional Context'!A9</f>
        <v>CY</v>
      </c>
      <c r="B9" s="34" t="str">
        <f>'A_Institutional Context'!B9</f>
        <v>Cyprus</v>
      </c>
      <c r="C9" s="42"/>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60"/>
      <c r="AF9" s="62"/>
      <c r="AG9" s="66"/>
      <c r="AH9" s="66"/>
      <c r="AI9" s="66"/>
      <c r="AJ9" s="66"/>
      <c r="AK9" s="66"/>
      <c r="AL9" s="66"/>
    </row>
    <row r="10" spans="1:43" ht="75" x14ac:dyDescent="0.25">
      <c r="A10" s="29" t="str">
        <f>'A_Institutional Context'!A10</f>
        <v>CZ</v>
      </c>
      <c r="B10" s="29" t="str">
        <f>'A_Institutional Context'!B10</f>
        <v>Czech Republic</v>
      </c>
      <c r="C10" s="15"/>
      <c r="D10" s="19" t="s">
        <v>120</v>
      </c>
      <c r="E10" s="38" t="s">
        <v>1035</v>
      </c>
      <c r="F10" s="38" t="s">
        <v>1035</v>
      </c>
      <c r="G10" s="38" t="s">
        <v>1035</v>
      </c>
      <c r="H10" s="38" t="s">
        <v>1035</v>
      </c>
      <c r="I10" s="38" t="s">
        <v>1035</v>
      </c>
      <c r="J10" s="38" t="s">
        <v>1035</v>
      </c>
      <c r="K10" s="38" t="s">
        <v>1035</v>
      </c>
      <c r="L10" s="38" t="s">
        <v>1035</v>
      </c>
      <c r="M10" s="38" t="s">
        <v>1035</v>
      </c>
      <c r="N10" s="38" t="s">
        <v>1035</v>
      </c>
      <c r="O10" s="38" t="s">
        <v>1035</v>
      </c>
      <c r="P10" s="38" t="s">
        <v>1035</v>
      </c>
      <c r="Q10" s="38" t="s">
        <v>1035</v>
      </c>
      <c r="R10" s="38" t="s">
        <v>1035</v>
      </c>
      <c r="S10" s="19" t="s">
        <v>120</v>
      </c>
      <c r="T10" s="38" t="s">
        <v>1035</v>
      </c>
      <c r="U10" s="38" t="s">
        <v>1035</v>
      </c>
      <c r="V10" s="19" t="s">
        <v>120</v>
      </c>
      <c r="W10" s="38" t="s">
        <v>1035</v>
      </c>
      <c r="X10" s="38" t="s">
        <v>1035</v>
      </c>
      <c r="Y10" s="38" t="s">
        <v>1035</v>
      </c>
      <c r="Z10" s="38" t="s">
        <v>1035</v>
      </c>
      <c r="AA10" s="38" t="s">
        <v>1035</v>
      </c>
      <c r="AB10" s="38" t="s">
        <v>1035</v>
      </c>
      <c r="AC10" s="19" t="s">
        <v>427</v>
      </c>
      <c r="AD10" s="19" t="s">
        <v>428</v>
      </c>
      <c r="AE10" s="59">
        <f>COUNTIF($D10:$AB10,AE$3)</f>
        <v>3</v>
      </c>
      <c r="AF10" s="64"/>
      <c r="AG10" s="66">
        <f t="shared" si="5"/>
        <v>1</v>
      </c>
      <c r="AH10" s="66">
        <f t="shared" si="6"/>
        <v>0</v>
      </c>
      <c r="AI10" s="66">
        <f t="shared" si="7"/>
        <v>0</v>
      </c>
      <c r="AJ10" s="66">
        <f t="shared" si="8"/>
        <v>2</v>
      </c>
      <c r="AK10" s="66">
        <f t="shared" si="9"/>
        <v>0</v>
      </c>
      <c r="AL10" s="66"/>
      <c r="AM10" s="23">
        <f t="shared" si="10"/>
        <v>2</v>
      </c>
      <c r="AN10" s="23">
        <f t="shared" si="0"/>
        <v>0</v>
      </c>
      <c r="AO10" s="23">
        <f t="shared" si="1"/>
        <v>0</v>
      </c>
      <c r="AP10" s="23">
        <f t="shared" si="2"/>
        <v>1</v>
      </c>
      <c r="AQ10" s="23">
        <f t="shared" si="3"/>
        <v>0</v>
      </c>
    </row>
    <row r="11" spans="1:43" ht="15.75" x14ac:dyDescent="0.25">
      <c r="A11" s="34" t="str">
        <f>'A_Institutional Context'!A11</f>
        <v>DK</v>
      </c>
      <c r="B11" s="34" t="str">
        <f>'A_Institutional Context'!B11</f>
        <v>Denmark</v>
      </c>
      <c r="C11" s="42"/>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60"/>
      <c r="AF11" s="62"/>
      <c r="AG11" s="66"/>
      <c r="AH11" s="66"/>
      <c r="AI11" s="66"/>
      <c r="AJ11" s="66"/>
      <c r="AK11" s="66"/>
      <c r="AL11" s="66"/>
    </row>
    <row r="12" spans="1:43" ht="15.75" x14ac:dyDescent="0.25">
      <c r="A12" s="29" t="str">
        <f>'A_Institutional Context'!A12</f>
        <v>EE</v>
      </c>
      <c r="B12" s="29" t="str">
        <f>'A_Institutional Context'!B12</f>
        <v>Estonia</v>
      </c>
      <c r="C12" s="15"/>
      <c r="D12" s="19" t="s">
        <v>120</v>
      </c>
      <c r="E12" s="38" t="s">
        <v>1035</v>
      </c>
      <c r="F12" s="38" t="s">
        <v>1035</v>
      </c>
      <c r="G12" s="19" t="s">
        <v>120</v>
      </c>
      <c r="H12" s="19" t="s">
        <v>120</v>
      </c>
      <c r="I12" s="19" t="s">
        <v>120</v>
      </c>
      <c r="J12" s="38" t="s">
        <v>1035</v>
      </c>
      <c r="K12" s="38" t="s">
        <v>1035</v>
      </c>
      <c r="L12" s="19" t="s">
        <v>120</v>
      </c>
      <c r="M12" s="19" t="s">
        <v>120</v>
      </c>
      <c r="N12" s="19" t="s">
        <v>120</v>
      </c>
      <c r="O12" s="38" t="s">
        <v>1035</v>
      </c>
      <c r="P12" s="38" t="s">
        <v>1035</v>
      </c>
      <c r="Q12" s="19" t="s">
        <v>120</v>
      </c>
      <c r="R12" s="19" t="s">
        <v>120</v>
      </c>
      <c r="S12" s="19" t="s">
        <v>120</v>
      </c>
      <c r="T12" s="38" t="s">
        <v>1035</v>
      </c>
      <c r="U12" s="38" t="s">
        <v>1035</v>
      </c>
      <c r="V12" s="19" t="s">
        <v>120</v>
      </c>
      <c r="W12" s="19" t="s">
        <v>120</v>
      </c>
      <c r="X12" s="19" t="s">
        <v>120</v>
      </c>
      <c r="Y12" s="38" t="s">
        <v>1035</v>
      </c>
      <c r="Z12" s="38" t="s">
        <v>1035</v>
      </c>
      <c r="AA12" s="19" t="s">
        <v>120</v>
      </c>
      <c r="AB12" s="19" t="s">
        <v>120</v>
      </c>
      <c r="AC12" s="19"/>
      <c r="AD12" s="19"/>
      <c r="AE12" s="59">
        <f>COUNTIF($D12:$AB12,AE$3)</f>
        <v>15</v>
      </c>
      <c r="AF12" s="64"/>
      <c r="AG12" s="66">
        <f t="shared" si="5"/>
        <v>3</v>
      </c>
      <c r="AH12" s="66">
        <f t="shared" si="6"/>
        <v>3</v>
      </c>
      <c r="AI12" s="66">
        <f t="shared" si="7"/>
        <v>3</v>
      </c>
      <c r="AJ12" s="66">
        <f t="shared" si="8"/>
        <v>3</v>
      </c>
      <c r="AK12" s="66">
        <f t="shared" si="9"/>
        <v>3</v>
      </c>
      <c r="AL12" s="66"/>
      <c r="AM12" s="23">
        <f t="shared" si="10"/>
        <v>5</v>
      </c>
      <c r="AN12" s="23">
        <f t="shared" si="0"/>
        <v>0</v>
      </c>
      <c r="AO12" s="23">
        <f t="shared" si="1"/>
        <v>0</v>
      </c>
      <c r="AP12" s="23">
        <f t="shared" si="2"/>
        <v>5</v>
      </c>
      <c r="AQ12" s="23">
        <f t="shared" si="3"/>
        <v>5</v>
      </c>
    </row>
    <row r="13" spans="1:43" ht="15.75" x14ac:dyDescent="0.25">
      <c r="A13" s="29" t="str">
        <f>'A_Institutional Context'!A13</f>
        <v>FI</v>
      </c>
      <c r="B13" s="29" t="str">
        <f>'A_Institutional Context'!B13</f>
        <v>Finland</v>
      </c>
      <c r="C13" s="15"/>
      <c r="D13" s="19" t="s">
        <v>120</v>
      </c>
      <c r="E13" s="38" t="s">
        <v>1035</v>
      </c>
      <c r="F13" s="38" t="s">
        <v>120</v>
      </c>
      <c r="G13" s="19" t="s">
        <v>120</v>
      </c>
      <c r="H13" s="19" t="s">
        <v>120</v>
      </c>
      <c r="I13" s="19" t="s">
        <v>1035</v>
      </c>
      <c r="J13" s="38" t="s">
        <v>1035</v>
      </c>
      <c r="K13" s="38" t="s">
        <v>1035</v>
      </c>
      <c r="L13" s="19" t="s">
        <v>1035</v>
      </c>
      <c r="M13" s="19" t="s">
        <v>1035</v>
      </c>
      <c r="N13" s="19" t="s">
        <v>1035</v>
      </c>
      <c r="O13" s="38" t="s">
        <v>1035</v>
      </c>
      <c r="P13" s="38" t="s">
        <v>1035</v>
      </c>
      <c r="Q13" s="19" t="s">
        <v>1035</v>
      </c>
      <c r="R13" s="19" t="s">
        <v>1035</v>
      </c>
      <c r="S13" s="19" t="s">
        <v>1035</v>
      </c>
      <c r="T13" s="38" t="s">
        <v>1035</v>
      </c>
      <c r="U13" s="38" t="s">
        <v>120</v>
      </c>
      <c r="V13" s="19" t="s">
        <v>120</v>
      </c>
      <c r="W13" s="19" t="s">
        <v>1035</v>
      </c>
      <c r="X13" s="19" t="s">
        <v>1035</v>
      </c>
      <c r="Y13" s="38" t="s">
        <v>1035</v>
      </c>
      <c r="Z13" s="38" t="s">
        <v>1035</v>
      </c>
      <c r="AA13" s="19" t="s">
        <v>1035</v>
      </c>
      <c r="AB13" s="19" t="s">
        <v>1035</v>
      </c>
      <c r="AC13" s="19"/>
      <c r="AD13" s="19"/>
      <c r="AE13" s="59">
        <f>COUNTIF($D13:$AB13,AE$3)</f>
        <v>6</v>
      </c>
      <c r="AF13" s="64"/>
      <c r="AG13" s="66">
        <f t="shared" si="5"/>
        <v>4</v>
      </c>
      <c r="AH13" s="66">
        <f t="shared" si="6"/>
        <v>0</v>
      </c>
      <c r="AI13" s="66">
        <f t="shared" si="7"/>
        <v>0</v>
      </c>
      <c r="AJ13" s="66">
        <f t="shared" si="8"/>
        <v>2</v>
      </c>
      <c r="AK13" s="66">
        <f t="shared" si="9"/>
        <v>0</v>
      </c>
      <c r="AL13" s="66"/>
      <c r="AM13" s="23">
        <f t="shared" si="10"/>
        <v>1</v>
      </c>
      <c r="AN13" s="23">
        <f t="shared" si="0"/>
        <v>0</v>
      </c>
      <c r="AO13" s="23">
        <f t="shared" si="1"/>
        <v>2</v>
      </c>
      <c r="AP13" s="23">
        <f t="shared" si="2"/>
        <v>2</v>
      </c>
      <c r="AQ13" s="23">
        <f t="shared" si="3"/>
        <v>1</v>
      </c>
    </row>
    <row r="14" spans="1:43" ht="15.75" x14ac:dyDescent="0.25">
      <c r="A14" s="29" t="str">
        <f>'A_Institutional Context'!A14</f>
        <v>FR</v>
      </c>
      <c r="B14" s="29" t="str">
        <f>'A_Institutional Context'!B14</f>
        <v>France</v>
      </c>
      <c r="C14" s="15"/>
      <c r="D14" s="19" t="s">
        <v>120</v>
      </c>
      <c r="E14" s="38" t="s">
        <v>1035</v>
      </c>
      <c r="F14" s="38" t="s">
        <v>1035</v>
      </c>
      <c r="G14" s="38" t="s">
        <v>1035</v>
      </c>
      <c r="H14" s="19" t="s">
        <v>120</v>
      </c>
      <c r="I14" s="38" t="s">
        <v>1035</v>
      </c>
      <c r="J14" s="38" t="s">
        <v>1035</v>
      </c>
      <c r="K14" s="38" t="s">
        <v>1035</v>
      </c>
      <c r="L14" s="38" t="s">
        <v>1035</v>
      </c>
      <c r="M14" s="19" t="s">
        <v>120</v>
      </c>
      <c r="N14" s="38" t="s">
        <v>1035</v>
      </c>
      <c r="O14" s="38" t="s">
        <v>1035</v>
      </c>
      <c r="P14" s="38" t="s">
        <v>1035</v>
      </c>
      <c r="Q14" s="38" t="s">
        <v>1035</v>
      </c>
      <c r="R14" s="19" t="s">
        <v>120</v>
      </c>
      <c r="S14" s="38" t="s">
        <v>1035</v>
      </c>
      <c r="T14" s="38" t="s">
        <v>1035</v>
      </c>
      <c r="U14" s="19" t="s">
        <v>120</v>
      </c>
      <c r="V14" s="38" t="s">
        <v>1035</v>
      </c>
      <c r="W14" s="19" t="s">
        <v>120</v>
      </c>
      <c r="X14" s="38" t="s">
        <v>1035</v>
      </c>
      <c r="Y14" s="38" t="s">
        <v>1035</v>
      </c>
      <c r="Z14" s="19" t="s">
        <v>120</v>
      </c>
      <c r="AA14" s="38" t="s">
        <v>1035</v>
      </c>
      <c r="AB14" s="19" t="s">
        <v>120</v>
      </c>
      <c r="AC14" s="19"/>
      <c r="AD14" s="19" t="s">
        <v>463</v>
      </c>
      <c r="AE14" s="59">
        <f t="shared" ref="AE14:AE18" si="11">COUNTIF($D14:$AB14,AE$3)</f>
        <v>8</v>
      </c>
      <c r="AF14" s="64"/>
      <c r="AG14" s="66">
        <f t="shared" si="5"/>
        <v>2</v>
      </c>
      <c r="AH14" s="66">
        <f t="shared" si="6"/>
        <v>1</v>
      </c>
      <c r="AI14" s="66">
        <f t="shared" si="7"/>
        <v>1</v>
      </c>
      <c r="AJ14" s="66">
        <f t="shared" si="8"/>
        <v>2</v>
      </c>
      <c r="AK14" s="66">
        <f t="shared" si="9"/>
        <v>2</v>
      </c>
      <c r="AL14" s="66"/>
      <c r="AM14" s="23">
        <f t="shared" si="10"/>
        <v>1</v>
      </c>
      <c r="AN14" s="23">
        <f t="shared" si="0"/>
        <v>0</v>
      </c>
      <c r="AO14" s="23">
        <f t="shared" si="1"/>
        <v>2</v>
      </c>
      <c r="AP14" s="23">
        <f t="shared" si="2"/>
        <v>0</v>
      </c>
      <c r="AQ14" s="23">
        <f t="shared" si="3"/>
        <v>5</v>
      </c>
    </row>
    <row r="15" spans="1:43" ht="285" x14ac:dyDescent="0.25">
      <c r="A15" s="29" t="str">
        <f>'A_Institutional Context'!A15</f>
        <v>DE-1</v>
      </c>
      <c r="B15" s="29" t="str">
        <f>'A_Institutional Context'!B15</f>
        <v>Germany</v>
      </c>
      <c r="C15" s="15"/>
      <c r="D15" s="19" t="s">
        <v>120</v>
      </c>
      <c r="E15" s="19" t="s">
        <v>120</v>
      </c>
      <c r="F15" s="19" t="s">
        <v>120</v>
      </c>
      <c r="G15" s="19" t="s">
        <v>120</v>
      </c>
      <c r="H15" s="19" t="s">
        <v>120</v>
      </c>
      <c r="I15" s="38" t="s">
        <v>1035</v>
      </c>
      <c r="J15" s="38" t="s">
        <v>1035</v>
      </c>
      <c r="K15" s="19" t="s">
        <v>120</v>
      </c>
      <c r="L15" s="38" t="s">
        <v>1035</v>
      </c>
      <c r="M15" s="19" t="s">
        <v>120</v>
      </c>
      <c r="N15" s="38" t="s">
        <v>1035</v>
      </c>
      <c r="O15" s="38" t="s">
        <v>1035</v>
      </c>
      <c r="P15" s="38" t="s">
        <v>120</v>
      </c>
      <c r="Q15" s="19" t="s">
        <v>1035</v>
      </c>
      <c r="R15" s="19" t="s">
        <v>120</v>
      </c>
      <c r="S15" s="38" t="s">
        <v>1035</v>
      </c>
      <c r="T15" s="38" t="s">
        <v>1035</v>
      </c>
      <c r="U15" s="19" t="s">
        <v>120</v>
      </c>
      <c r="V15" s="38" t="s">
        <v>1035</v>
      </c>
      <c r="W15" s="19" t="s">
        <v>120</v>
      </c>
      <c r="X15" s="38" t="s">
        <v>1035</v>
      </c>
      <c r="Y15" s="38" t="s">
        <v>1035</v>
      </c>
      <c r="Z15" s="19" t="s">
        <v>120</v>
      </c>
      <c r="AA15" s="38" t="s">
        <v>1035</v>
      </c>
      <c r="AB15" s="19" t="s">
        <v>120</v>
      </c>
      <c r="AC15" s="19"/>
      <c r="AD15" s="19" t="s">
        <v>1009</v>
      </c>
      <c r="AE15" s="59">
        <f t="shared" si="11"/>
        <v>13</v>
      </c>
      <c r="AF15" s="64"/>
      <c r="AG15" s="66">
        <f t="shared" si="5"/>
        <v>5</v>
      </c>
      <c r="AH15" s="66">
        <f t="shared" si="6"/>
        <v>2</v>
      </c>
      <c r="AI15" s="66">
        <f t="shared" si="7"/>
        <v>2</v>
      </c>
      <c r="AJ15" s="66">
        <f t="shared" si="8"/>
        <v>2</v>
      </c>
      <c r="AK15" s="66">
        <f t="shared" si="9"/>
        <v>2</v>
      </c>
      <c r="AL15" s="66"/>
      <c r="AM15" s="23">
        <f t="shared" si="10"/>
        <v>1</v>
      </c>
      <c r="AN15" s="23">
        <f t="shared" si="0"/>
        <v>1</v>
      </c>
      <c r="AO15" s="23">
        <f t="shared" si="1"/>
        <v>5</v>
      </c>
      <c r="AP15" s="23">
        <f t="shared" si="2"/>
        <v>1</v>
      </c>
      <c r="AQ15" s="23">
        <f t="shared" si="3"/>
        <v>5</v>
      </c>
    </row>
    <row r="16" spans="1:43" ht="75" x14ac:dyDescent="0.25">
      <c r="A16" s="29" t="str">
        <f>'A_Institutional Context'!A16</f>
        <v>DE-2</v>
      </c>
      <c r="B16" s="29" t="str">
        <f>'A_Institutional Context'!B16</f>
        <v>Germany</v>
      </c>
      <c r="C16" s="15"/>
      <c r="D16" s="19" t="s">
        <v>120</v>
      </c>
      <c r="E16" s="38" t="s">
        <v>1035</v>
      </c>
      <c r="F16" s="38" t="s">
        <v>1035</v>
      </c>
      <c r="G16" s="19" t="s">
        <v>120</v>
      </c>
      <c r="H16" s="38" t="s">
        <v>1035</v>
      </c>
      <c r="I16" s="19" t="s">
        <v>120</v>
      </c>
      <c r="J16" s="38" t="s">
        <v>1035</v>
      </c>
      <c r="K16" s="38" t="s">
        <v>1035</v>
      </c>
      <c r="L16" s="38" t="s">
        <v>1035</v>
      </c>
      <c r="M16" s="38" t="s">
        <v>1035</v>
      </c>
      <c r="N16" s="19" t="s">
        <v>120</v>
      </c>
      <c r="O16" s="38" t="s">
        <v>1035</v>
      </c>
      <c r="P16" s="38" t="s">
        <v>1035</v>
      </c>
      <c r="Q16" s="38" t="s">
        <v>1035</v>
      </c>
      <c r="R16" s="38" t="s">
        <v>1035</v>
      </c>
      <c r="S16" s="19" t="s">
        <v>120</v>
      </c>
      <c r="T16" s="38" t="s">
        <v>1035</v>
      </c>
      <c r="U16" s="38" t="s">
        <v>1035</v>
      </c>
      <c r="V16" s="19" t="s">
        <v>120</v>
      </c>
      <c r="W16" s="38" t="s">
        <v>1035</v>
      </c>
      <c r="X16" s="19" t="s">
        <v>120</v>
      </c>
      <c r="Y16" s="38" t="s">
        <v>1035</v>
      </c>
      <c r="Z16" s="38" t="s">
        <v>1035</v>
      </c>
      <c r="AA16" s="38" t="s">
        <v>1035</v>
      </c>
      <c r="AB16" s="38" t="s">
        <v>1035</v>
      </c>
      <c r="AC16" s="19" t="s">
        <v>512</v>
      </c>
      <c r="AD16" s="37" t="s">
        <v>783</v>
      </c>
      <c r="AE16" s="59">
        <f t="shared" si="11"/>
        <v>7</v>
      </c>
      <c r="AF16" s="64"/>
      <c r="AG16" s="66">
        <f t="shared" si="5"/>
        <v>2</v>
      </c>
      <c r="AH16" s="66">
        <f t="shared" si="6"/>
        <v>1</v>
      </c>
      <c r="AI16" s="66">
        <f t="shared" si="7"/>
        <v>1</v>
      </c>
      <c r="AJ16" s="66">
        <f t="shared" si="8"/>
        <v>2</v>
      </c>
      <c r="AK16" s="66">
        <f t="shared" si="9"/>
        <v>1</v>
      </c>
      <c r="AL16" s="66"/>
      <c r="AM16" s="23">
        <f t="shared" si="10"/>
        <v>5</v>
      </c>
      <c r="AN16" s="23">
        <f t="shared" si="0"/>
        <v>0</v>
      </c>
      <c r="AO16" s="23">
        <f t="shared" si="1"/>
        <v>0</v>
      </c>
      <c r="AP16" s="23">
        <f t="shared" si="2"/>
        <v>2</v>
      </c>
      <c r="AQ16" s="23">
        <f t="shared" si="3"/>
        <v>0</v>
      </c>
    </row>
    <row r="17" spans="1:43" ht="75" x14ac:dyDescent="0.25">
      <c r="A17" s="29" t="str">
        <f>'A_Institutional Context'!A17</f>
        <v>GR</v>
      </c>
      <c r="B17" s="29" t="str">
        <f>'A_Institutional Context'!B17</f>
        <v>Greece</v>
      </c>
      <c r="C17" s="15"/>
      <c r="D17" s="38" t="s">
        <v>1035</v>
      </c>
      <c r="E17" s="38" t="s">
        <v>1035</v>
      </c>
      <c r="F17" s="38" t="s">
        <v>1035</v>
      </c>
      <c r="G17" s="38" t="s">
        <v>1035</v>
      </c>
      <c r="H17" s="38" t="s">
        <v>1035</v>
      </c>
      <c r="I17" s="38" t="s">
        <v>1035</v>
      </c>
      <c r="J17" s="38" t="s">
        <v>1035</v>
      </c>
      <c r="K17" s="38" t="s">
        <v>1035</v>
      </c>
      <c r="L17" s="38" t="s">
        <v>1035</v>
      </c>
      <c r="M17" s="38" t="s">
        <v>1035</v>
      </c>
      <c r="N17" s="38" t="s">
        <v>1035</v>
      </c>
      <c r="O17" s="38" t="s">
        <v>1035</v>
      </c>
      <c r="P17" s="38" t="s">
        <v>1035</v>
      </c>
      <c r="Q17" s="38" t="s">
        <v>1035</v>
      </c>
      <c r="R17" s="38" t="s">
        <v>1035</v>
      </c>
      <c r="S17" s="19" t="s">
        <v>120</v>
      </c>
      <c r="T17" s="38" t="s">
        <v>1035</v>
      </c>
      <c r="U17" s="38" t="s">
        <v>1035</v>
      </c>
      <c r="V17" s="38" t="s">
        <v>1035</v>
      </c>
      <c r="W17" s="38" t="s">
        <v>1035</v>
      </c>
      <c r="X17" s="38" t="s">
        <v>1035</v>
      </c>
      <c r="Y17" s="38" t="s">
        <v>1035</v>
      </c>
      <c r="Z17" s="38" t="s">
        <v>1035</v>
      </c>
      <c r="AA17" s="38" t="s">
        <v>1035</v>
      </c>
      <c r="AB17" s="38" t="s">
        <v>1035</v>
      </c>
      <c r="AC17" s="19" t="s">
        <v>536</v>
      </c>
      <c r="AD17" s="19"/>
      <c r="AE17" s="59">
        <f t="shared" si="11"/>
        <v>1</v>
      </c>
      <c r="AF17" s="64"/>
      <c r="AG17" s="66">
        <f t="shared" si="5"/>
        <v>0</v>
      </c>
      <c r="AH17" s="66">
        <f t="shared" si="6"/>
        <v>0</v>
      </c>
      <c r="AI17" s="66">
        <f t="shared" si="7"/>
        <v>0</v>
      </c>
      <c r="AJ17" s="66">
        <f t="shared" si="8"/>
        <v>1</v>
      </c>
      <c r="AK17" s="66">
        <f t="shared" si="9"/>
        <v>0</v>
      </c>
      <c r="AL17" s="66"/>
      <c r="AM17" s="23">
        <f t="shared" si="10"/>
        <v>1</v>
      </c>
      <c r="AN17" s="23">
        <f t="shared" si="0"/>
        <v>0</v>
      </c>
      <c r="AO17" s="23">
        <f t="shared" si="1"/>
        <v>0</v>
      </c>
      <c r="AP17" s="23">
        <f t="shared" si="2"/>
        <v>0</v>
      </c>
      <c r="AQ17" s="23">
        <f t="shared" si="3"/>
        <v>0</v>
      </c>
    </row>
    <row r="18" spans="1:43" ht="30" x14ac:dyDescent="0.25">
      <c r="A18" s="29" t="str">
        <f>'A_Institutional Context'!A18</f>
        <v>HU</v>
      </c>
      <c r="B18" s="29" t="str">
        <f>'A_Institutional Context'!B18</f>
        <v>Hungary</v>
      </c>
      <c r="C18" s="15"/>
      <c r="D18" s="38" t="s">
        <v>1035</v>
      </c>
      <c r="E18" s="38" t="s">
        <v>1035</v>
      </c>
      <c r="F18" s="38" t="s">
        <v>1035</v>
      </c>
      <c r="G18" s="38" t="s">
        <v>1035</v>
      </c>
      <c r="H18" s="19" t="s">
        <v>120</v>
      </c>
      <c r="I18" s="38" t="s">
        <v>1035</v>
      </c>
      <c r="J18" s="38" t="s">
        <v>1035</v>
      </c>
      <c r="K18" s="38" t="s">
        <v>1035</v>
      </c>
      <c r="L18" s="38" t="s">
        <v>1035</v>
      </c>
      <c r="M18" s="38" t="s">
        <v>1035</v>
      </c>
      <c r="N18" s="38" t="s">
        <v>1035</v>
      </c>
      <c r="O18" s="38" t="s">
        <v>1035</v>
      </c>
      <c r="P18" s="38" t="s">
        <v>1035</v>
      </c>
      <c r="Q18" s="38" t="s">
        <v>1035</v>
      </c>
      <c r="R18" s="38" t="s">
        <v>1035</v>
      </c>
      <c r="S18" s="19" t="s">
        <v>120</v>
      </c>
      <c r="T18" s="38" t="s">
        <v>1035</v>
      </c>
      <c r="U18" s="38" t="s">
        <v>1035</v>
      </c>
      <c r="V18" s="38" t="s">
        <v>1035</v>
      </c>
      <c r="W18" s="38" t="s">
        <v>1035</v>
      </c>
      <c r="X18" s="38" t="s">
        <v>1035</v>
      </c>
      <c r="Y18" s="38" t="s">
        <v>1035</v>
      </c>
      <c r="Z18" s="38" t="s">
        <v>1035</v>
      </c>
      <c r="AA18" s="38" t="s">
        <v>1035</v>
      </c>
      <c r="AB18" s="19" t="s">
        <v>120</v>
      </c>
      <c r="AC18" s="19"/>
      <c r="AD18" s="19" t="s">
        <v>559</v>
      </c>
      <c r="AE18" s="59">
        <f t="shared" si="11"/>
        <v>3</v>
      </c>
      <c r="AF18" s="64"/>
      <c r="AG18" s="66">
        <f t="shared" si="5"/>
        <v>1</v>
      </c>
      <c r="AH18" s="66">
        <f t="shared" si="6"/>
        <v>0</v>
      </c>
      <c r="AI18" s="66">
        <f t="shared" si="7"/>
        <v>0</v>
      </c>
      <c r="AJ18" s="66">
        <f t="shared" si="8"/>
        <v>1</v>
      </c>
      <c r="AK18" s="66">
        <f t="shared" si="9"/>
        <v>1</v>
      </c>
      <c r="AL18" s="66"/>
      <c r="AM18" s="23">
        <f t="shared" si="10"/>
        <v>1</v>
      </c>
      <c r="AN18" s="23">
        <f t="shared" si="0"/>
        <v>0</v>
      </c>
      <c r="AO18" s="23">
        <f t="shared" si="1"/>
        <v>0</v>
      </c>
      <c r="AP18" s="23">
        <f t="shared" si="2"/>
        <v>0</v>
      </c>
      <c r="AQ18" s="23">
        <f t="shared" si="3"/>
        <v>2</v>
      </c>
    </row>
    <row r="19" spans="1:43" ht="15.75" x14ac:dyDescent="0.25">
      <c r="A19" s="34" t="str">
        <f>'A_Institutional Context'!A19</f>
        <v>IS</v>
      </c>
      <c r="B19" s="34" t="str">
        <f>'A_Institutional Context'!B19</f>
        <v>Iceland</v>
      </c>
      <c r="C19" s="42"/>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60"/>
      <c r="AF19" s="62"/>
      <c r="AG19" s="66"/>
      <c r="AH19" s="66"/>
      <c r="AI19" s="66"/>
      <c r="AJ19" s="66"/>
      <c r="AK19" s="66"/>
      <c r="AL19" s="66"/>
    </row>
    <row r="20" spans="1:43" ht="30" x14ac:dyDescent="0.25">
      <c r="A20" s="29" t="str">
        <f>'A_Institutional Context'!A20</f>
        <v>IE</v>
      </c>
      <c r="B20" s="29" t="str">
        <f>'A_Institutional Context'!B20</f>
        <v>Ireland</v>
      </c>
      <c r="C20" s="15"/>
      <c r="D20" s="19" t="s">
        <v>120</v>
      </c>
      <c r="E20" s="38" t="s">
        <v>1035</v>
      </c>
      <c r="F20" s="38" t="s">
        <v>1035</v>
      </c>
      <c r="G20" s="19" t="s">
        <v>120</v>
      </c>
      <c r="H20" s="19" t="s">
        <v>120</v>
      </c>
      <c r="I20" s="38" t="s">
        <v>1035</v>
      </c>
      <c r="J20" s="38" t="s">
        <v>1035</v>
      </c>
      <c r="K20" s="38" t="s">
        <v>1035</v>
      </c>
      <c r="L20" s="19" t="s">
        <v>120</v>
      </c>
      <c r="M20" s="19" t="s">
        <v>120</v>
      </c>
      <c r="N20" s="38" t="s">
        <v>1035</v>
      </c>
      <c r="O20" s="38" t="s">
        <v>1035</v>
      </c>
      <c r="P20" s="38" t="s">
        <v>1035</v>
      </c>
      <c r="Q20" s="38" t="s">
        <v>1035</v>
      </c>
      <c r="R20" s="38" t="s">
        <v>1035</v>
      </c>
      <c r="S20" s="38" t="s">
        <v>1035</v>
      </c>
      <c r="T20" s="38" t="s">
        <v>1035</v>
      </c>
      <c r="U20" s="38" t="s">
        <v>1035</v>
      </c>
      <c r="V20" s="19" t="s">
        <v>120</v>
      </c>
      <c r="W20" s="19" t="s">
        <v>120</v>
      </c>
      <c r="X20" s="38" t="s">
        <v>1035</v>
      </c>
      <c r="Y20" s="38" t="s">
        <v>1035</v>
      </c>
      <c r="Z20" s="19" t="s">
        <v>120</v>
      </c>
      <c r="AA20" s="38" t="s">
        <v>1035</v>
      </c>
      <c r="AB20" s="19" t="s">
        <v>120</v>
      </c>
      <c r="AC20" s="19"/>
      <c r="AD20" s="19" t="s">
        <v>797</v>
      </c>
      <c r="AE20" s="59">
        <f t="shared" ref="AE20:AE22" si="12">COUNTIF($D20:$AB20,AE$3)</f>
        <v>9</v>
      </c>
      <c r="AF20" s="64"/>
      <c r="AG20" s="66">
        <f t="shared" si="5"/>
        <v>3</v>
      </c>
      <c r="AH20" s="66">
        <f t="shared" si="6"/>
        <v>2</v>
      </c>
      <c r="AI20" s="66">
        <f t="shared" si="7"/>
        <v>0</v>
      </c>
      <c r="AJ20" s="66">
        <f t="shared" si="8"/>
        <v>2</v>
      </c>
      <c r="AK20" s="66">
        <f t="shared" si="9"/>
        <v>2</v>
      </c>
      <c r="AL20" s="66"/>
      <c r="AM20" s="23">
        <f t="shared" si="10"/>
        <v>1</v>
      </c>
      <c r="AN20" s="23">
        <f t="shared" si="0"/>
        <v>0</v>
      </c>
      <c r="AO20" s="23">
        <f t="shared" si="1"/>
        <v>1</v>
      </c>
      <c r="AP20" s="23">
        <f t="shared" si="2"/>
        <v>3</v>
      </c>
      <c r="AQ20" s="23">
        <f t="shared" si="3"/>
        <v>4</v>
      </c>
    </row>
    <row r="21" spans="1:43" ht="330" x14ac:dyDescent="0.25">
      <c r="A21" s="29" t="str">
        <f>'A_Institutional Context'!A21</f>
        <v>IT</v>
      </c>
      <c r="B21" s="29" t="str">
        <f>'A_Institutional Context'!B21</f>
        <v>Italy</v>
      </c>
      <c r="C21" s="15"/>
      <c r="D21" s="19" t="s">
        <v>120</v>
      </c>
      <c r="E21" s="38" t="s">
        <v>1035</v>
      </c>
      <c r="F21" s="38" t="s">
        <v>1035</v>
      </c>
      <c r="G21" s="19" t="s">
        <v>120</v>
      </c>
      <c r="H21" s="38" t="s">
        <v>1035</v>
      </c>
      <c r="I21" s="19" t="s">
        <v>120</v>
      </c>
      <c r="J21" s="38" t="s">
        <v>1035</v>
      </c>
      <c r="K21" s="38" t="s">
        <v>1035</v>
      </c>
      <c r="L21" s="19" t="s">
        <v>120</v>
      </c>
      <c r="M21" s="19" t="s">
        <v>120</v>
      </c>
      <c r="N21" s="38" t="s">
        <v>1035</v>
      </c>
      <c r="O21" s="38" t="s">
        <v>1035</v>
      </c>
      <c r="P21" s="38" t="s">
        <v>1035</v>
      </c>
      <c r="Q21" s="38" t="s">
        <v>1035</v>
      </c>
      <c r="R21" s="38" t="s">
        <v>1035</v>
      </c>
      <c r="S21" s="38" t="s">
        <v>1035</v>
      </c>
      <c r="T21" s="38" t="s">
        <v>1035</v>
      </c>
      <c r="U21" s="38" t="s">
        <v>1035</v>
      </c>
      <c r="V21" s="38" t="s">
        <v>1035</v>
      </c>
      <c r="W21" s="38" t="s">
        <v>1035</v>
      </c>
      <c r="X21" s="19" t="s">
        <v>120</v>
      </c>
      <c r="Y21" s="19" t="s">
        <v>120</v>
      </c>
      <c r="Z21" s="38" t="s">
        <v>1035</v>
      </c>
      <c r="AA21" s="38" t="s">
        <v>1035</v>
      </c>
      <c r="AB21" s="19" t="s">
        <v>120</v>
      </c>
      <c r="AC21" s="19" t="s">
        <v>1010</v>
      </c>
      <c r="AD21" s="19" t="s">
        <v>805</v>
      </c>
      <c r="AE21" s="59">
        <f t="shared" si="12"/>
        <v>8</v>
      </c>
      <c r="AF21" s="64"/>
      <c r="AG21" s="66">
        <f t="shared" si="5"/>
        <v>2</v>
      </c>
      <c r="AH21" s="66">
        <f t="shared" si="6"/>
        <v>3</v>
      </c>
      <c r="AI21" s="66">
        <f t="shared" si="7"/>
        <v>0</v>
      </c>
      <c r="AJ21" s="66">
        <f t="shared" si="8"/>
        <v>0</v>
      </c>
      <c r="AK21" s="66">
        <f t="shared" si="9"/>
        <v>3</v>
      </c>
      <c r="AL21" s="66"/>
      <c r="AM21" s="23">
        <f t="shared" si="10"/>
        <v>3</v>
      </c>
      <c r="AN21" s="23">
        <f t="shared" si="0"/>
        <v>1</v>
      </c>
      <c r="AO21" s="23">
        <f t="shared" si="1"/>
        <v>0</v>
      </c>
      <c r="AP21" s="23">
        <f t="shared" si="2"/>
        <v>2</v>
      </c>
      <c r="AQ21" s="23">
        <f t="shared" si="3"/>
        <v>2</v>
      </c>
    </row>
    <row r="22" spans="1:43" ht="90" x14ac:dyDescent="0.25">
      <c r="A22" s="29" t="str">
        <f>'A_Institutional Context'!A22</f>
        <v>LV</v>
      </c>
      <c r="B22" s="29" t="str">
        <f>'A_Institutional Context'!B22</f>
        <v>Latvia</v>
      </c>
      <c r="C22" s="15"/>
      <c r="D22" s="19" t="s">
        <v>120</v>
      </c>
      <c r="E22" s="38" t="s">
        <v>1035</v>
      </c>
      <c r="F22" s="19" t="s">
        <v>120</v>
      </c>
      <c r="G22" s="19" t="s">
        <v>120</v>
      </c>
      <c r="H22" s="19" t="s">
        <v>120</v>
      </c>
      <c r="I22" s="38" t="s">
        <v>1035</v>
      </c>
      <c r="J22" s="38" t="s">
        <v>1035</v>
      </c>
      <c r="K22" s="19" t="s">
        <v>120</v>
      </c>
      <c r="L22" s="38" t="s">
        <v>1035</v>
      </c>
      <c r="M22" s="19" t="s">
        <v>120</v>
      </c>
      <c r="N22" s="38" t="s">
        <v>1035</v>
      </c>
      <c r="O22" s="38" t="s">
        <v>1035</v>
      </c>
      <c r="P22" s="19" t="s">
        <v>1035</v>
      </c>
      <c r="Q22" s="38" t="s">
        <v>120</v>
      </c>
      <c r="R22" s="19" t="s">
        <v>120</v>
      </c>
      <c r="S22" s="19" t="s">
        <v>120</v>
      </c>
      <c r="T22" s="38" t="s">
        <v>1035</v>
      </c>
      <c r="U22" s="19" t="s">
        <v>120</v>
      </c>
      <c r="V22" s="38" t="s">
        <v>1035</v>
      </c>
      <c r="W22" s="19" t="s">
        <v>120</v>
      </c>
      <c r="X22" s="19" t="s">
        <v>120</v>
      </c>
      <c r="Y22" s="38" t="s">
        <v>1035</v>
      </c>
      <c r="Z22" s="19" t="s">
        <v>120</v>
      </c>
      <c r="AA22" s="38" t="s">
        <v>1035</v>
      </c>
      <c r="AB22" s="19" t="s">
        <v>120</v>
      </c>
      <c r="AC22" s="19"/>
      <c r="AD22" s="19" t="s">
        <v>818</v>
      </c>
      <c r="AE22" s="59">
        <f t="shared" si="12"/>
        <v>14</v>
      </c>
      <c r="AF22" s="64"/>
      <c r="AG22" s="66">
        <f t="shared" si="5"/>
        <v>4</v>
      </c>
      <c r="AH22" s="66">
        <f t="shared" si="6"/>
        <v>2</v>
      </c>
      <c r="AI22" s="66">
        <f t="shared" si="7"/>
        <v>2</v>
      </c>
      <c r="AJ22" s="66">
        <f t="shared" si="8"/>
        <v>3</v>
      </c>
      <c r="AK22" s="66">
        <f t="shared" si="9"/>
        <v>3</v>
      </c>
      <c r="AL22" s="66"/>
      <c r="AM22" s="23">
        <f t="shared" si="10"/>
        <v>3</v>
      </c>
      <c r="AN22" s="23">
        <f t="shared" si="0"/>
        <v>0</v>
      </c>
      <c r="AO22" s="23">
        <f t="shared" si="1"/>
        <v>4</v>
      </c>
      <c r="AP22" s="23">
        <f t="shared" si="2"/>
        <v>2</v>
      </c>
      <c r="AQ22" s="23">
        <f t="shared" si="3"/>
        <v>5</v>
      </c>
    </row>
    <row r="23" spans="1:43" ht="15.75" x14ac:dyDescent="0.25">
      <c r="A23" s="34" t="str">
        <f>'A_Institutional Context'!A23</f>
        <v>LI</v>
      </c>
      <c r="B23" s="34" t="str">
        <f>'A_Institutional Context'!B23</f>
        <v>Liechtenstein</v>
      </c>
      <c r="C23" s="42"/>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60"/>
      <c r="AF23" s="62"/>
      <c r="AG23" s="66"/>
      <c r="AH23" s="66"/>
      <c r="AI23" s="66"/>
      <c r="AJ23" s="66"/>
      <c r="AK23" s="66"/>
      <c r="AL23" s="66"/>
    </row>
    <row r="24" spans="1:43" ht="15.75" x14ac:dyDescent="0.25">
      <c r="A24" s="29" t="str">
        <f>'A_Institutional Context'!A24</f>
        <v>LT</v>
      </c>
      <c r="B24" s="29" t="str">
        <f>'A_Institutional Context'!B24</f>
        <v>Lithuania</v>
      </c>
      <c r="C24" s="15"/>
      <c r="D24" s="19" t="s">
        <v>120</v>
      </c>
      <c r="E24" s="38" t="s">
        <v>1035</v>
      </c>
      <c r="F24" s="19" t="s">
        <v>120</v>
      </c>
      <c r="G24" s="19" t="s">
        <v>120</v>
      </c>
      <c r="H24" s="19" t="s">
        <v>120</v>
      </c>
      <c r="I24" s="38" t="s">
        <v>1035</v>
      </c>
      <c r="J24" s="38" t="s">
        <v>1035</v>
      </c>
      <c r="K24" s="19" t="s">
        <v>120</v>
      </c>
      <c r="L24" s="38" t="s">
        <v>1035</v>
      </c>
      <c r="M24" s="38" t="s">
        <v>1035</v>
      </c>
      <c r="N24" s="38" t="s">
        <v>1035</v>
      </c>
      <c r="O24" s="38" t="s">
        <v>1035</v>
      </c>
      <c r="P24" s="19" t="s">
        <v>1035</v>
      </c>
      <c r="Q24" s="38" t="s">
        <v>120</v>
      </c>
      <c r="R24" s="38" t="s">
        <v>1035</v>
      </c>
      <c r="S24" s="19" t="s">
        <v>120</v>
      </c>
      <c r="T24" s="38" t="s">
        <v>1035</v>
      </c>
      <c r="U24" s="19" t="s">
        <v>120</v>
      </c>
      <c r="V24" s="38" t="s">
        <v>1035</v>
      </c>
      <c r="W24" s="19" t="s">
        <v>120</v>
      </c>
      <c r="X24" s="19" t="s">
        <v>120</v>
      </c>
      <c r="Y24" s="38" t="s">
        <v>1035</v>
      </c>
      <c r="Z24" s="19" t="s">
        <v>120</v>
      </c>
      <c r="AA24" s="38" t="s">
        <v>1035</v>
      </c>
      <c r="AB24" s="19" t="s">
        <v>120</v>
      </c>
      <c r="AC24" s="19"/>
      <c r="AD24" s="19"/>
      <c r="AE24" s="59">
        <f t="shared" ref="AE24:AE25" si="13">COUNTIF($D24:$AB24,AE$3)</f>
        <v>12</v>
      </c>
      <c r="AF24" s="64"/>
      <c r="AG24" s="66">
        <f t="shared" si="5"/>
        <v>4</v>
      </c>
      <c r="AH24" s="66">
        <f t="shared" si="6"/>
        <v>1</v>
      </c>
      <c r="AI24" s="66">
        <f t="shared" si="7"/>
        <v>1</v>
      </c>
      <c r="AJ24" s="66">
        <f t="shared" si="8"/>
        <v>3</v>
      </c>
      <c r="AK24" s="66">
        <f t="shared" si="9"/>
        <v>3</v>
      </c>
      <c r="AL24" s="66"/>
      <c r="AM24" s="23">
        <f t="shared" si="10"/>
        <v>3</v>
      </c>
      <c r="AN24" s="23">
        <f t="shared" si="0"/>
        <v>0</v>
      </c>
      <c r="AO24" s="23">
        <f t="shared" si="1"/>
        <v>4</v>
      </c>
      <c r="AP24" s="23">
        <f t="shared" si="2"/>
        <v>2</v>
      </c>
      <c r="AQ24" s="23">
        <f t="shared" si="3"/>
        <v>3</v>
      </c>
    </row>
    <row r="25" spans="1:43" ht="15.75" x14ac:dyDescent="0.25">
      <c r="A25" s="29" t="str">
        <f>'A_Institutional Context'!A25</f>
        <v>LU</v>
      </c>
      <c r="B25" s="29" t="str">
        <f>'A_Institutional Context'!B25</f>
        <v>Luxembourg</v>
      </c>
      <c r="C25" s="15"/>
      <c r="D25" s="38" t="s">
        <v>1035</v>
      </c>
      <c r="E25" s="38" t="s">
        <v>1035</v>
      </c>
      <c r="F25" s="19" t="s">
        <v>120</v>
      </c>
      <c r="G25" s="38" t="s">
        <v>1035</v>
      </c>
      <c r="H25" s="19" t="s">
        <v>120</v>
      </c>
      <c r="I25" s="38" t="s">
        <v>1035</v>
      </c>
      <c r="J25" s="38" t="s">
        <v>1035</v>
      </c>
      <c r="K25" s="38" t="s">
        <v>1035</v>
      </c>
      <c r="L25" s="38" t="s">
        <v>1035</v>
      </c>
      <c r="M25" s="38" t="s">
        <v>1035</v>
      </c>
      <c r="N25" s="38" t="s">
        <v>1035</v>
      </c>
      <c r="O25" s="38" t="s">
        <v>1035</v>
      </c>
      <c r="P25" s="38" t="s">
        <v>1035</v>
      </c>
      <c r="Q25" s="38" t="s">
        <v>1035</v>
      </c>
      <c r="R25" s="38" t="s">
        <v>1035</v>
      </c>
      <c r="S25" s="38" t="s">
        <v>1035</v>
      </c>
      <c r="T25" s="38" t="s">
        <v>1035</v>
      </c>
      <c r="U25" s="19" t="s">
        <v>120</v>
      </c>
      <c r="V25" s="38" t="s">
        <v>1035</v>
      </c>
      <c r="W25" s="19" t="s">
        <v>120</v>
      </c>
      <c r="X25" s="38" t="s">
        <v>1035</v>
      </c>
      <c r="Y25" s="38" t="s">
        <v>1035</v>
      </c>
      <c r="Z25" s="38" t="s">
        <v>1035</v>
      </c>
      <c r="AA25" s="38" t="s">
        <v>1035</v>
      </c>
      <c r="AB25" s="19" t="s">
        <v>120</v>
      </c>
      <c r="AC25" s="19"/>
      <c r="AD25" s="19"/>
      <c r="AE25" s="59">
        <f t="shared" si="13"/>
        <v>5</v>
      </c>
      <c r="AF25" s="64"/>
      <c r="AG25" s="66">
        <f t="shared" si="5"/>
        <v>2</v>
      </c>
      <c r="AH25" s="66">
        <f t="shared" si="6"/>
        <v>0</v>
      </c>
      <c r="AI25" s="66">
        <f t="shared" si="7"/>
        <v>0</v>
      </c>
      <c r="AJ25" s="66">
        <f t="shared" si="8"/>
        <v>2</v>
      </c>
      <c r="AK25" s="66">
        <f t="shared" si="9"/>
        <v>1</v>
      </c>
      <c r="AL25" s="66"/>
      <c r="AM25" s="23">
        <f t="shared" si="10"/>
        <v>0</v>
      </c>
      <c r="AN25" s="23">
        <f t="shared" si="0"/>
        <v>0</v>
      </c>
      <c r="AO25" s="23">
        <f t="shared" si="1"/>
        <v>2</v>
      </c>
      <c r="AP25" s="23">
        <f t="shared" si="2"/>
        <v>0</v>
      </c>
      <c r="AQ25" s="23">
        <f t="shared" si="3"/>
        <v>3</v>
      </c>
    </row>
    <row r="26" spans="1:43" ht="15.75" x14ac:dyDescent="0.25">
      <c r="A26" s="34" t="str">
        <f>'A_Institutional Context'!A26</f>
        <v>MT</v>
      </c>
      <c r="B26" s="34" t="str">
        <f>'A_Institutional Context'!B26</f>
        <v>Malta</v>
      </c>
      <c r="C26" s="42"/>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60"/>
      <c r="AF26" s="62"/>
      <c r="AG26" s="66"/>
      <c r="AH26" s="66"/>
      <c r="AI26" s="66"/>
      <c r="AJ26" s="66"/>
      <c r="AK26" s="66"/>
      <c r="AL26" s="66"/>
    </row>
    <row r="27" spans="1:43" ht="15.75" x14ac:dyDescent="0.25">
      <c r="A27" s="34" t="str">
        <f>'A_Institutional Context'!A27</f>
        <v>NL</v>
      </c>
      <c r="B27" s="34" t="str">
        <f>'A_Institutional Context'!B27</f>
        <v>Netherlands</v>
      </c>
      <c r="C27" s="42"/>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60"/>
      <c r="AF27" s="62"/>
      <c r="AG27" s="66"/>
      <c r="AH27" s="66"/>
      <c r="AI27" s="66"/>
      <c r="AJ27" s="66"/>
      <c r="AK27" s="66"/>
      <c r="AL27" s="66"/>
    </row>
    <row r="28" spans="1:43" ht="120" x14ac:dyDescent="0.25">
      <c r="A28" s="29" t="str">
        <f>'A_Institutional Context'!A28</f>
        <v>NO</v>
      </c>
      <c r="B28" s="29" t="str">
        <f>'A_Institutional Context'!B28</f>
        <v>Norway</v>
      </c>
      <c r="C28" s="15"/>
      <c r="D28" s="38" t="s">
        <v>1035</v>
      </c>
      <c r="E28" s="38" t="s">
        <v>1035</v>
      </c>
      <c r="F28" s="19" t="s">
        <v>120</v>
      </c>
      <c r="G28" s="38" t="s">
        <v>1035</v>
      </c>
      <c r="H28" s="19" t="s">
        <v>120</v>
      </c>
      <c r="I28" s="38" t="s">
        <v>1035</v>
      </c>
      <c r="J28" s="38" t="s">
        <v>1035</v>
      </c>
      <c r="K28" s="19" t="s">
        <v>120</v>
      </c>
      <c r="L28" s="38" t="s">
        <v>1035</v>
      </c>
      <c r="M28" s="19" t="s">
        <v>120</v>
      </c>
      <c r="N28" s="38" t="s">
        <v>1035</v>
      </c>
      <c r="O28" s="38" t="s">
        <v>1035</v>
      </c>
      <c r="P28" s="38" t="s">
        <v>1035</v>
      </c>
      <c r="Q28" s="38" t="s">
        <v>1035</v>
      </c>
      <c r="R28" s="38" t="s">
        <v>1035</v>
      </c>
      <c r="S28" s="38" t="s">
        <v>1035</v>
      </c>
      <c r="T28" s="38" t="s">
        <v>1035</v>
      </c>
      <c r="U28" s="19" t="s">
        <v>120</v>
      </c>
      <c r="V28" s="38" t="s">
        <v>1035</v>
      </c>
      <c r="W28" s="19" t="s">
        <v>120</v>
      </c>
      <c r="X28" s="38" t="s">
        <v>1035</v>
      </c>
      <c r="Y28" s="38" t="s">
        <v>1035</v>
      </c>
      <c r="Z28" s="19" t="s">
        <v>120</v>
      </c>
      <c r="AA28" s="38" t="s">
        <v>1035</v>
      </c>
      <c r="AB28" s="19" t="s">
        <v>120</v>
      </c>
      <c r="AC28" s="19" t="s">
        <v>837</v>
      </c>
      <c r="AD28" s="19"/>
      <c r="AE28" s="59">
        <f>COUNTIF($D28:$AB28,AE$3)</f>
        <v>8</v>
      </c>
      <c r="AF28" s="64"/>
      <c r="AG28" s="66">
        <f t="shared" si="5"/>
        <v>2</v>
      </c>
      <c r="AH28" s="66">
        <f t="shared" si="6"/>
        <v>2</v>
      </c>
      <c r="AI28" s="66">
        <f t="shared" si="7"/>
        <v>0</v>
      </c>
      <c r="AJ28" s="66">
        <f t="shared" si="8"/>
        <v>2</v>
      </c>
      <c r="AK28" s="66">
        <f t="shared" si="9"/>
        <v>2</v>
      </c>
      <c r="AL28" s="66"/>
      <c r="AM28" s="23">
        <f t="shared" si="10"/>
        <v>0</v>
      </c>
      <c r="AN28" s="23">
        <f t="shared" si="0"/>
        <v>0</v>
      </c>
      <c r="AO28" s="23">
        <f t="shared" si="1"/>
        <v>4</v>
      </c>
      <c r="AP28" s="23">
        <f t="shared" si="2"/>
        <v>0</v>
      </c>
      <c r="AQ28" s="23">
        <f t="shared" si="3"/>
        <v>4</v>
      </c>
    </row>
    <row r="29" spans="1:43" ht="15.75" x14ac:dyDescent="0.25">
      <c r="A29" s="34" t="str">
        <f>'A_Institutional Context'!A29</f>
        <v>PL</v>
      </c>
      <c r="B29" s="34" t="str">
        <f>'A_Institutional Context'!B29</f>
        <v>Poland</v>
      </c>
      <c r="C29" s="42"/>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59"/>
      <c r="AF29" s="62"/>
      <c r="AG29" s="66"/>
      <c r="AH29" s="66"/>
      <c r="AI29" s="66"/>
      <c r="AJ29" s="66"/>
      <c r="AK29" s="66"/>
      <c r="AL29" s="66"/>
    </row>
    <row r="30" spans="1:43" ht="45" x14ac:dyDescent="0.25">
      <c r="A30" s="29" t="str">
        <f>'A_Institutional Context'!A30</f>
        <v>PT</v>
      </c>
      <c r="B30" s="29" t="str">
        <f>'A_Institutional Context'!B30</f>
        <v>Portugal</v>
      </c>
      <c r="C30" s="15"/>
      <c r="D30" s="38" t="s">
        <v>1035</v>
      </c>
      <c r="E30" s="38" t="s">
        <v>1035</v>
      </c>
      <c r="F30" s="19" t="s">
        <v>120</v>
      </c>
      <c r="G30" s="38" t="s">
        <v>1035</v>
      </c>
      <c r="H30" s="19" t="s">
        <v>120</v>
      </c>
      <c r="I30" s="38" t="s">
        <v>1035</v>
      </c>
      <c r="J30" s="38" t="s">
        <v>1035</v>
      </c>
      <c r="K30" s="38" t="s">
        <v>1035</v>
      </c>
      <c r="L30" s="38" t="s">
        <v>1035</v>
      </c>
      <c r="M30" s="19" t="s">
        <v>120</v>
      </c>
      <c r="N30" s="38" t="s">
        <v>1035</v>
      </c>
      <c r="O30" s="38" t="s">
        <v>1035</v>
      </c>
      <c r="P30" s="38" t="s">
        <v>120</v>
      </c>
      <c r="Q30" s="19" t="s">
        <v>1035</v>
      </c>
      <c r="R30" s="38" t="s">
        <v>1035</v>
      </c>
      <c r="S30" s="38" t="s">
        <v>1035</v>
      </c>
      <c r="T30" s="38" t="s">
        <v>1035</v>
      </c>
      <c r="U30" s="19" t="s">
        <v>120</v>
      </c>
      <c r="V30" s="38" t="s">
        <v>1035</v>
      </c>
      <c r="W30" s="19" t="s">
        <v>120</v>
      </c>
      <c r="X30" s="38" t="s">
        <v>1035</v>
      </c>
      <c r="Y30" s="38" t="s">
        <v>1035</v>
      </c>
      <c r="Z30" s="38" t="s">
        <v>1035</v>
      </c>
      <c r="AA30" s="38" t="s">
        <v>1035</v>
      </c>
      <c r="AB30" s="19" t="s">
        <v>120</v>
      </c>
      <c r="AC30" s="19" t="s">
        <v>703</v>
      </c>
      <c r="AD30" s="19" t="s">
        <v>704</v>
      </c>
      <c r="AE30" s="59">
        <f t="shared" ref="AE30:AE31" si="14">COUNTIF($D30:$AB30,AE$3)</f>
        <v>7</v>
      </c>
      <c r="AF30" s="64"/>
      <c r="AG30" s="66">
        <f t="shared" si="5"/>
        <v>2</v>
      </c>
      <c r="AH30" s="66">
        <f t="shared" si="6"/>
        <v>1</v>
      </c>
      <c r="AI30" s="66">
        <f t="shared" si="7"/>
        <v>1</v>
      </c>
      <c r="AJ30" s="66">
        <f t="shared" si="8"/>
        <v>2</v>
      </c>
      <c r="AK30" s="66">
        <f t="shared" si="9"/>
        <v>1</v>
      </c>
      <c r="AL30" s="66"/>
      <c r="AM30" s="23">
        <f t="shared" si="10"/>
        <v>0</v>
      </c>
      <c r="AN30" s="23">
        <f t="shared" si="0"/>
        <v>0</v>
      </c>
      <c r="AO30" s="23">
        <f t="shared" si="1"/>
        <v>3</v>
      </c>
      <c r="AP30" s="23">
        <f t="shared" si="2"/>
        <v>0</v>
      </c>
      <c r="AQ30" s="23">
        <f t="shared" si="3"/>
        <v>4</v>
      </c>
    </row>
    <row r="31" spans="1:43" ht="15.75" x14ac:dyDescent="0.25">
      <c r="A31" s="29" t="str">
        <f>'A_Institutional Context'!A31</f>
        <v>RO</v>
      </c>
      <c r="B31" s="29" t="str">
        <f>'A_Institutional Context'!B31</f>
        <v>Romania</v>
      </c>
      <c r="C31" s="15"/>
      <c r="D31" s="19" t="s">
        <v>120</v>
      </c>
      <c r="E31" s="19" t="s">
        <v>120</v>
      </c>
      <c r="F31" s="38" t="s">
        <v>1035</v>
      </c>
      <c r="G31" s="38" t="s">
        <v>1035</v>
      </c>
      <c r="H31" s="19" t="s">
        <v>120</v>
      </c>
      <c r="I31" s="38" t="s">
        <v>1035</v>
      </c>
      <c r="J31" s="38" t="s">
        <v>1035</v>
      </c>
      <c r="K31" s="38" t="s">
        <v>1035</v>
      </c>
      <c r="L31" s="38" t="s">
        <v>1035</v>
      </c>
      <c r="M31" s="38" t="s">
        <v>1035</v>
      </c>
      <c r="N31" s="38" t="s">
        <v>1035</v>
      </c>
      <c r="O31" s="38" t="s">
        <v>1035</v>
      </c>
      <c r="P31" s="38" t="s">
        <v>1035</v>
      </c>
      <c r="Q31" s="38" t="s">
        <v>1035</v>
      </c>
      <c r="R31" s="38" t="s">
        <v>1035</v>
      </c>
      <c r="S31" s="19" t="s">
        <v>120</v>
      </c>
      <c r="T31" s="19" t="s">
        <v>120</v>
      </c>
      <c r="U31" s="38" t="s">
        <v>1035</v>
      </c>
      <c r="V31" s="38" t="s">
        <v>1035</v>
      </c>
      <c r="W31" s="19" t="s">
        <v>120</v>
      </c>
      <c r="X31" s="19" t="s">
        <v>120</v>
      </c>
      <c r="Y31" s="19" t="s">
        <v>120</v>
      </c>
      <c r="Z31" s="38" t="s">
        <v>1035</v>
      </c>
      <c r="AA31" s="38" t="s">
        <v>1035</v>
      </c>
      <c r="AB31" s="19" t="s">
        <v>120</v>
      </c>
      <c r="AC31" s="19"/>
      <c r="AD31" s="19"/>
      <c r="AE31" s="59">
        <f t="shared" si="14"/>
        <v>9</v>
      </c>
      <c r="AF31" s="64"/>
      <c r="AG31" s="66">
        <f t="shared" si="5"/>
        <v>3</v>
      </c>
      <c r="AH31" s="66">
        <f t="shared" si="6"/>
        <v>0</v>
      </c>
      <c r="AI31" s="66">
        <f t="shared" si="7"/>
        <v>0</v>
      </c>
      <c r="AJ31" s="66">
        <f t="shared" si="8"/>
        <v>3</v>
      </c>
      <c r="AK31" s="66">
        <f t="shared" si="9"/>
        <v>3</v>
      </c>
      <c r="AL31" s="66"/>
      <c r="AM31" s="23">
        <f t="shared" si="10"/>
        <v>3</v>
      </c>
      <c r="AN31" s="23">
        <f t="shared" si="0"/>
        <v>3</v>
      </c>
      <c r="AO31" s="23">
        <f t="shared" si="1"/>
        <v>0</v>
      </c>
      <c r="AP31" s="23">
        <f t="shared" si="2"/>
        <v>0</v>
      </c>
      <c r="AQ31" s="23">
        <f t="shared" si="3"/>
        <v>3</v>
      </c>
    </row>
    <row r="32" spans="1:43" ht="15.75" x14ac:dyDescent="0.25">
      <c r="A32" s="34" t="str">
        <f>'A_Institutional Context'!A32</f>
        <v>SK</v>
      </c>
      <c r="B32" s="34" t="str">
        <f>'A_Institutional Context'!B32</f>
        <v>Slovakia</v>
      </c>
      <c r="C32" s="42"/>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60"/>
      <c r="AF32" s="62"/>
      <c r="AG32" s="66"/>
      <c r="AH32" s="66"/>
      <c r="AI32" s="66"/>
      <c r="AJ32" s="66"/>
      <c r="AK32" s="66"/>
      <c r="AL32" s="66"/>
    </row>
    <row r="33" spans="1:44" ht="15.75" x14ac:dyDescent="0.25">
      <c r="A33" s="29" t="str">
        <f>'A_Institutional Context'!A33</f>
        <v>SI</v>
      </c>
      <c r="B33" s="29" t="str">
        <f>'A_Institutional Context'!B33</f>
        <v>Slovenia</v>
      </c>
      <c r="C33" s="15"/>
      <c r="D33" s="38" t="s">
        <v>1035</v>
      </c>
      <c r="E33" s="38" t="s">
        <v>1035</v>
      </c>
      <c r="F33" s="38" t="s">
        <v>1035</v>
      </c>
      <c r="G33" s="38" t="s">
        <v>1035</v>
      </c>
      <c r="H33" s="19" t="s">
        <v>120</v>
      </c>
      <c r="I33" s="38" t="s">
        <v>1035</v>
      </c>
      <c r="J33" s="38" t="s">
        <v>1035</v>
      </c>
      <c r="K33" s="38" t="s">
        <v>1035</v>
      </c>
      <c r="L33" s="38" t="s">
        <v>1035</v>
      </c>
      <c r="M33" s="19" t="s">
        <v>120</v>
      </c>
      <c r="N33" s="38" t="s">
        <v>1035</v>
      </c>
      <c r="O33" s="38" t="s">
        <v>1035</v>
      </c>
      <c r="P33" s="38" t="s">
        <v>1035</v>
      </c>
      <c r="Q33" s="38" t="s">
        <v>1035</v>
      </c>
      <c r="R33" s="19" t="s">
        <v>120</v>
      </c>
      <c r="S33" s="38" t="s">
        <v>1035</v>
      </c>
      <c r="T33" s="38" t="s">
        <v>1035</v>
      </c>
      <c r="U33" s="38" t="s">
        <v>1035</v>
      </c>
      <c r="V33" s="38" t="s">
        <v>1035</v>
      </c>
      <c r="W33" s="19" t="s">
        <v>120</v>
      </c>
      <c r="X33" s="38" t="s">
        <v>1035</v>
      </c>
      <c r="Y33" s="38" t="s">
        <v>1035</v>
      </c>
      <c r="Z33" s="38" t="s">
        <v>1035</v>
      </c>
      <c r="AA33" s="38" t="s">
        <v>1035</v>
      </c>
      <c r="AB33" s="19" t="s">
        <v>120</v>
      </c>
      <c r="AC33" s="19"/>
      <c r="AD33" s="19"/>
      <c r="AE33" s="59">
        <f t="shared" ref="AE33:AE34" si="15">COUNTIF($D33:$AB33,AE$3)</f>
        <v>5</v>
      </c>
      <c r="AF33" s="64"/>
      <c r="AG33" s="66">
        <f t="shared" si="5"/>
        <v>1</v>
      </c>
      <c r="AH33" s="66">
        <f t="shared" si="6"/>
        <v>1</v>
      </c>
      <c r="AI33" s="66">
        <f t="shared" si="7"/>
        <v>1</v>
      </c>
      <c r="AJ33" s="66">
        <f t="shared" si="8"/>
        <v>1</v>
      </c>
      <c r="AK33" s="66">
        <f t="shared" si="9"/>
        <v>1</v>
      </c>
      <c r="AL33" s="66"/>
      <c r="AM33" s="23">
        <f t="shared" si="10"/>
        <v>0</v>
      </c>
      <c r="AN33" s="23">
        <f t="shared" si="0"/>
        <v>0</v>
      </c>
      <c r="AO33" s="23">
        <f t="shared" si="1"/>
        <v>0</v>
      </c>
      <c r="AP33" s="23">
        <f t="shared" si="2"/>
        <v>0</v>
      </c>
      <c r="AQ33" s="23">
        <f t="shared" si="3"/>
        <v>5</v>
      </c>
    </row>
    <row r="34" spans="1:44" ht="15.75" x14ac:dyDescent="0.25">
      <c r="A34" s="29" t="str">
        <f>'A_Institutional Context'!A34</f>
        <v>ES</v>
      </c>
      <c r="B34" s="29" t="str">
        <f>'A_Institutional Context'!B34</f>
        <v>Spain</v>
      </c>
      <c r="C34" s="15"/>
      <c r="D34" s="19" t="s">
        <v>120</v>
      </c>
      <c r="E34" s="38" t="s">
        <v>1035</v>
      </c>
      <c r="F34" s="38" t="s">
        <v>1035</v>
      </c>
      <c r="G34" s="19" t="s">
        <v>120</v>
      </c>
      <c r="H34" s="38" t="s">
        <v>1035</v>
      </c>
      <c r="I34" s="19" t="s">
        <v>120</v>
      </c>
      <c r="J34" s="38" t="s">
        <v>1035</v>
      </c>
      <c r="K34" s="38" t="s">
        <v>1035</v>
      </c>
      <c r="L34" s="38" t="s">
        <v>1035</v>
      </c>
      <c r="M34" s="38" t="s">
        <v>1035</v>
      </c>
      <c r="N34" s="38" t="s">
        <v>1035</v>
      </c>
      <c r="O34" s="38" t="s">
        <v>1035</v>
      </c>
      <c r="P34" s="38" t="s">
        <v>1035</v>
      </c>
      <c r="Q34" s="38" t="s">
        <v>1035</v>
      </c>
      <c r="R34" s="38" t="s">
        <v>1035</v>
      </c>
      <c r="S34" s="19" t="s">
        <v>120</v>
      </c>
      <c r="T34" s="38" t="s">
        <v>1035</v>
      </c>
      <c r="U34" s="38" t="s">
        <v>1035</v>
      </c>
      <c r="V34" s="38" t="s">
        <v>1035</v>
      </c>
      <c r="W34" s="38" t="s">
        <v>1035</v>
      </c>
      <c r="X34" s="38" t="s">
        <v>1035</v>
      </c>
      <c r="Y34" s="38" t="s">
        <v>1035</v>
      </c>
      <c r="Z34" s="38" t="s">
        <v>1035</v>
      </c>
      <c r="AA34" s="38" t="s">
        <v>1035</v>
      </c>
      <c r="AB34" s="38" t="s">
        <v>1035</v>
      </c>
      <c r="AC34" s="19"/>
      <c r="AD34" s="19"/>
      <c r="AE34" s="59">
        <f t="shared" si="15"/>
        <v>4</v>
      </c>
      <c r="AF34" s="64"/>
      <c r="AG34" s="66">
        <f t="shared" si="5"/>
        <v>2</v>
      </c>
      <c r="AH34" s="66">
        <f t="shared" si="6"/>
        <v>1</v>
      </c>
      <c r="AI34" s="66">
        <f t="shared" si="7"/>
        <v>0</v>
      </c>
      <c r="AJ34" s="66">
        <f t="shared" si="8"/>
        <v>1</v>
      </c>
      <c r="AK34" s="66">
        <f t="shared" si="9"/>
        <v>0</v>
      </c>
      <c r="AL34" s="66"/>
      <c r="AM34" s="23">
        <f t="shared" si="10"/>
        <v>3</v>
      </c>
      <c r="AN34" s="23">
        <f t="shared" si="0"/>
        <v>0</v>
      </c>
      <c r="AO34" s="23">
        <f t="shared" si="1"/>
        <v>0</v>
      </c>
      <c r="AP34" s="23">
        <f t="shared" si="2"/>
        <v>1</v>
      </c>
      <c r="AQ34" s="23">
        <f t="shared" si="3"/>
        <v>0</v>
      </c>
    </row>
    <row r="35" spans="1:44" ht="15.75" x14ac:dyDescent="0.25">
      <c r="A35" s="34" t="str">
        <f>'A_Institutional Context'!A35</f>
        <v>SE</v>
      </c>
      <c r="B35" s="34" t="str">
        <f>'A_Institutional Context'!B35</f>
        <v>Sweden</v>
      </c>
      <c r="C35" s="42"/>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60"/>
      <c r="AF35" s="62"/>
      <c r="AG35" s="66"/>
      <c r="AH35" s="66"/>
      <c r="AI35" s="66"/>
      <c r="AJ35" s="66"/>
      <c r="AK35" s="66"/>
      <c r="AL35" s="66"/>
    </row>
    <row r="36" spans="1:44" ht="150" x14ac:dyDescent="0.25">
      <c r="A36" s="29" t="str">
        <f>'A_Institutional Context'!A36</f>
        <v>CH</v>
      </c>
      <c r="B36" s="29" t="str">
        <f>'A_Institutional Context'!B36</f>
        <v>Switzerland</v>
      </c>
      <c r="C36" s="15"/>
      <c r="D36" s="19" t="s">
        <v>120</v>
      </c>
      <c r="E36" s="38" t="s">
        <v>1035</v>
      </c>
      <c r="F36" s="19" t="s">
        <v>120</v>
      </c>
      <c r="G36" s="19" t="s">
        <v>120</v>
      </c>
      <c r="H36" s="19" t="s">
        <v>120</v>
      </c>
      <c r="I36" s="19" t="s">
        <v>120</v>
      </c>
      <c r="J36" s="38" t="s">
        <v>1035</v>
      </c>
      <c r="K36" s="19" t="s">
        <v>120</v>
      </c>
      <c r="L36" s="38" t="s">
        <v>1035</v>
      </c>
      <c r="M36" s="19" t="s">
        <v>120</v>
      </c>
      <c r="N36" s="38" t="s">
        <v>1035</v>
      </c>
      <c r="O36" s="38" t="s">
        <v>1035</v>
      </c>
      <c r="P36" s="38" t="s">
        <v>1035</v>
      </c>
      <c r="Q36" s="38" t="s">
        <v>1035</v>
      </c>
      <c r="R36" s="38" t="s">
        <v>1035</v>
      </c>
      <c r="S36" s="19" t="s">
        <v>120</v>
      </c>
      <c r="T36" s="38" t="s">
        <v>1035</v>
      </c>
      <c r="U36" s="19" t="s">
        <v>120</v>
      </c>
      <c r="V36" s="38" t="s">
        <v>1035</v>
      </c>
      <c r="W36" s="19" t="s">
        <v>120</v>
      </c>
      <c r="X36" s="19" t="s">
        <v>120</v>
      </c>
      <c r="Y36" s="38" t="s">
        <v>1035</v>
      </c>
      <c r="Z36" s="19" t="s">
        <v>120</v>
      </c>
      <c r="AA36" s="38" t="s">
        <v>1035</v>
      </c>
      <c r="AB36" s="19" t="s">
        <v>120</v>
      </c>
      <c r="AC36" s="19" t="s">
        <v>938</v>
      </c>
      <c r="AD36" s="19" t="s">
        <v>939</v>
      </c>
      <c r="AE36" s="59">
        <f t="shared" ref="AE36:AE38" si="16">COUNTIF($D36:$AB36,AE$3)</f>
        <v>13</v>
      </c>
      <c r="AF36" s="64"/>
      <c r="AG36" s="66">
        <f t="shared" si="5"/>
        <v>4</v>
      </c>
      <c r="AH36" s="66">
        <f t="shared" si="6"/>
        <v>3</v>
      </c>
      <c r="AI36" s="66">
        <f t="shared" si="7"/>
        <v>0</v>
      </c>
      <c r="AJ36" s="66">
        <f t="shared" si="8"/>
        <v>3</v>
      </c>
      <c r="AK36" s="66">
        <f t="shared" si="9"/>
        <v>3</v>
      </c>
      <c r="AL36" s="66"/>
      <c r="AM36" s="23">
        <f t="shared" si="10"/>
        <v>4</v>
      </c>
      <c r="AN36" s="23">
        <f t="shared" si="0"/>
        <v>0</v>
      </c>
      <c r="AO36" s="23">
        <f t="shared" si="1"/>
        <v>4</v>
      </c>
      <c r="AP36" s="23">
        <f t="shared" si="2"/>
        <v>1</v>
      </c>
      <c r="AQ36" s="23">
        <f t="shared" si="3"/>
        <v>4</v>
      </c>
    </row>
    <row r="37" spans="1:44" ht="90" x14ac:dyDescent="0.25">
      <c r="A37" s="29" t="str">
        <f>'A_Institutional Context'!A37</f>
        <v>TR</v>
      </c>
      <c r="B37" s="29" t="str">
        <f>'A_Institutional Context'!B37</f>
        <v>Turkey</v>
      </c>
      <c r="C37" s="15"/>
      <c r="D37" s="19" t="s">
        <v>120</v>
      </c>
      <c r="E37" s="38" t="s">
        <v>1035</v>
      </c>
      <c r="F37" s="38" t="s">
        <v>1035</v>
      </c>
      <c r="G37" s="19" t="s">
        <v>120</v>
      </c>
      <c r="H37" s="19" t="s">
        <v>120</v>
      </c>
      <c r="I37" s="38" t="s">
        <v>1035</v>
      </c>
      <c r="J37" s="38" t="s">
        <v>1035</v>
      </c>
      <c r="K37" s="19" t="s">
        <v>120</v>
      </c>
      <c r="L37" s="38" t="s">
        <v>1035</v>
      </c>
      <c r="M37" s="19" t="s">
        <v>120</v>
      </c>
      <c r="N37" s="38" t="s">
        <v>1035</v>
      </c>
      <c r="O37" s="38" t="s">
        <v>1035</v>
      </c>
      <c r="P37" s="38" t="s">
        <v>1035</v>
      </c>
      <c r="Q37" s="38" t="s">
        <v>1035</v>
      </c>
      <c r="R37" s="38" t="s">
        <v>1035</v>
      </c>
      <c r="S37" s="38" t="s">
        <v>1035</v>
      </c>
      <c r="T37" s="38" t="s">
        <v>1035</v>
      </c>
      <c r="U37" s="38" t="s">
        <v>1035</v>
      </c>
      <c r="V37" s="38" t="s">
        <v>1035</v>
      </c>
      <c r="W37" s="38" t="s">
        <v>1035</v>
      </c>
      <c r="X37" s="38" t="s">
        <v>1035</v>
      </c>
      <c r="Y37" s="38" t="s">
        <v>1035</v>
      </c>
      <c r="Z37" s="19" t="s">
        <v>120</v>
      </c>
      <c r="AA37" s="38" t="s">
        <v>1035</v>
      </c>
      <c r="AB37" s="38" t="s">
        <v>1035</v>
      </c>
      <c r="AC37" s="19"/>
      <c r="AD37" s="19" t="s">
        <v>870</v>
      </c>
      <c r="AE37" s="59">
        <f t="shared" si="16"/>
        <v>6</v>
      </c>
      <c r="AF37" s="64"/>
      <c r="AG37" s="66">
        <f t="shared" si="5"/>
        <v>3</v>
      </c>
      <c r="AH37" s="66">
        <f t="shared" si="6"/>
        <v>2</v>
      </c>
      <c r="AI37" s="66">
        <f t="shared" si="7"/>
        <v>0</v>
      </c>
      <c r="AJ37" s="66">
        <f t="shared" si="8"/>
        <v>0</v>
      </c>
      <c r="AK37" s="66">
        <f t="shared" si="9"/>
        <v>1</v>
      </c>
      <c r="AL37" s="66"/>
      <c r="AM37" s="23">
        <f t="shared" si="10"/>
        <v>1</v>
      </c>
      <c r="AN37" s="23">
        <f t="shared" si="0"/>
        <v>0</v>
      </c>
      <c r="AO37" s="23">
        <f t="shared" si="1"/>
        <v>2</v>
      </c>
      <c r="AP37" s="23">
        <f t="shared" si="2"/>
        <v>1</v>
      </c>
      <c r="AQ37" s="23">
        <f t="shared" si="3"/>
        <v>2</v>
      </c>
    </row>
    <row r="38" spans="1:44" ht="60" x14ac:dyDescent="0.25">
      <c r="A38" s="29" t="str">
        <f>'A_Institutional Context'!A38</f>
        <v>UK</v>
      </c>
      <c r="B38" s="29" t="str">
        <f>'A_Institutional Context'!B38</f>
        <v>United Kingdom</v>
      </c>
      <c r="C38" s="15"/>
      <c r="D38" s="19" t="s">
        <v>120</v>
      </c>
      <c r="E38" s="38" t="s">
        <v>1035</v>
      </c>
      <c r="F38" s="38" t="s">
        <v>1035</v>
      </c>
      <c r="G38" s="38" t="s">
        <v>1035</v>
      </c>
      <c r="H38" s="38" t="s">
        <v>1035</v>
      </c>
      <c r="I38" s="19" t="s">
        <v>120</v>
      </c>
      <c r="J38" s="38" t="s">
        <v>1035</v>
      </c>
      <c r="K38" s="38" t="s">
        <v>1035</v>
      </c>
      <c r="L38" s="38" t="s">
        <v>1035</v>
      </c>
      <c r="M38" s="38" t="s">
        <v>1035</v>
      </c>
      <c r="N38" s="19" t="s">
        <v>120</v>
      </c>
      <c r="O38" s="38" t="s">
        <v>1035</v>
      </c>
      <c r="P38" s="38" t="s">
        <v>1035</v>
      </c>
      <c r="Q38" s="38" t="s">
        <v>1035</v>
      </c>
      <c r="R38" s="38" t="s">
        <v>1035</v>
      </c>
      <c r="S38" s="19" t="s">
        <v>120</v>
      </c>
      <c r="T38" s="38" t="s">
        <v>1035</v>
      </c>
      <c r="U38" s="38" t="s">
        <v>1035</v>
      </c>
      <c r="V38" s="19" t="s">
        <v>120</v>
      </c>
      <c r="W38" s="19" t="s">
        <v>120</v>
      </c>
      <c r="X38" s="19" t="s">
        <v>120</v>
      </c>
      <c r="Y38" s="38" t="s">
        <v>1035</v>
      </c>
      <c r="Z38" s="38" t="s">
        <v>1035</v>
      </c>
      <c r="AA38" s="38" t="s">
        <v>1035</v>
      </c>
      <c r="AB38" s="19" t="s">
        <v>120</v>
      </c>
      <c r="AC38" s="19"/>
      <c r="AD38" s="19" t="s">
        <v>880</v>
      </c>
      <c r="AE38" s="59">
        <f t="shared" si="16"/>
        <v>8</v>
      </c>
      <c r="AF38" s="64"/>
      <c r="AG38" s="66">
        <f t="shared" si="5"/>
        <v>1</v>
      </c>
      <c r="AH38" s="66">
        <f t="shared" si="6"/>
        <v>1</v>
      </c>
      <c r="AI38" s="66">
        <f t="shared" si="7"/>
        <v>1</v>
      </c>
      <c r="AJ38" s="66">
        <f t="shared" si="8"/>
        <v>3</v>
      </c>
      <c r="AK38" s="66">
        <f t="shared" si="9"/>
        <v>2</v>
      </c>
      <c r="AL38" s="66"/>
      <c r="AM38" s="23">
        <f t="shared" si="10"/>
        <v>5</v>
      </c>
      <c r="AN38" s="23">
        <f t="shared" si="0"/>
        <v>0</v>
      </c>
      <c r="AO38" s="23">
        <f t="shared" si="1"/>
        <v>0</v>
      </c>
      <c r="AP38" s="23">
        <f t="shared" si="2"/>
        <v>1</v>
      </c>
      <c r="AQ38" s="23">
        <f t="shared" si="3"/>
        <v>2</v>
      </c>
    </row>
    <row r="39" spans="1:44" ht="15.75" hidden="1" x14ac:dyDescent="0.25">
      <c r="A39" s="29" t="str">
        <f>'A_Institutional Context'!A39</f>
        <v>.</v>
      </c>
      <c r="B39" s="29" t="str">
        <f>'A_Institutional Context'!B39</f>
        <v>.</v>
      </c>
      <c r="C39" s="15"/>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44" ht="15.75" hidden="1" x14ac:dyDescent="0.25">
      <c r="A40" s="29" t="str">
        <f>'A_Institutional Context'!A40</f>
        <v>.</v>
      </c>
      <c r="B40" s="29" t="str">
        <f>'A_Institutional Context'!B40</f>
        <v>.</v>
      </c>
      <c r="C40" s="15"/>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spans="1:44" ht="30" customHeight="1" x14ac:dyDescent="0.25">
      <c r="B41" s="57" t="s">
        <v>1025</v>
      </c>
      <c r="C41" s="62"/>
      <c r="D41" s="59">
        <f>COUNTA(D$4:D$40)</f>
        <v>25</v>
      </c>
      <c r="E41" s="59">
        <f t="shared" ref="E41:AD41" si="17">COUNTA(E$4:E$40)</f>
        <v>25</v>
      </c>
      <c r="F41" s="59">
        <f t="shared" si="17"/>
        <v>25</v>
      </c>
      <c r="G41" s="59">
        <f t="shared" si="17"/>
        <v>25</v>
      </c>
      <c r="H41" s="59">
        <f t="shared" si="17"/>
        <v>25</v>
      </c>
      <c r="I41" s="59">
        <f t="shared" si="17"/>
        <v>25</v>
      </c>
      <c r="J41" s="59">
        <f t="shared" si="17"/>
        <v>25</v>
      </c>
      <c r="K41" s="59">
        <f t="shared" si="17"/>
        <v>25</v>
      </c>
      <c r="L41" s="59">
        <f t="shared" si="17"/>
        <v>25</v>
      </c>
      <c r="M41" s="59">
        <f t="shared" si="17"/>
        <v>25</v>
      </c>
      <c r="N41" s="59">
        <f t="shared" si="17"/>
        <v>25</v>
      </c>
      <c r="O41" s="59">
        <f t="shared" si="17"/>
        <v>25</v>
      </c>
      <c r="P41" s="59">
        <f t="shared" si="17"/>
        <v>25</v>
      </c>
      <c r="Q41" s="59">
        <f t="shared" si="17"/>
        <v>25</v>
      </c>
      <c r="R41" s="59">
        <f t="shared" si="17"/>
        <v>25</v>
      </c>
      <c r="S41" s="59">
        <f t="shared" si="17"/>
        <v>25</v>
      </c>
      <c r="T41" s="59">
        <f t="shared" si="17"/>
        <v>25</v>
      </c>
      <c r="U41" s="59">
        <f t="shared" si="17"/>
        <v>25</v>
      </c>
      <c r="V41" s="59">
        <f t="shared" si="17"/>
        <v>25</v>
      </c>
      <c r="W41" s="59">
        <f t="shared" si="17"/>
        <v>25</v>
      </c>
      <c r="X41" s="59">
        <f t="shared" si="17"/>
        <v>25</v>
      </c>
      <c r="Y41" s="59">
        <f t="shared" si="17"/>
        <v>25</v>
      </c>
      <c r="Z41" s="59">
        <f t="shared" si="17"/>
        <v>25</v>
      </c>
      <c r="AA41" s="59">
        <f t="shared" si="17"/>
        <v>25</v>
      </c>
      <c r="AB41" s="59">
        <f t="shared" si="17"/>
        <v>25</v>
      </c>
      <c r="AC41" s="59">
        <f t="shared" si="17"/>
        <v>7</v>
      </c>
      <c r="AD41" s="59">
        <f t="shared" si="17"/>
        <v>13</v>
      </c>
      <c r="AG41" s="65" t="s">
        <v>1042</v>
      </c>
      <c r="AH41" s="65" t="s">
        <v>1043</v>
      </c>
      <c r="AI41" s="65" t="s">
        <v>1044</v>
      </c>
      <c r="AJ41" s="65" t="s">
        <v>1045</v>
      </c>
      <c r="AK41" s="65" t="s">
        <v>1046</v>
      </c>
      <c r="AL41" s="67"/>
      <c r="AM41" s="65" t="s">
        <v>1048</v>
      </c>
      <c r="AN41" s="65" t="s">
        <v>1049</v>
      </c>
      <c r="AO41" s="65" t="s">
        <v>1050</v>
      </c>
      <c r="AP41" s="65" t="s">
        <v>1051</v>
      </c>
      <c r="AQ41" s="65" t="s">
        <v>1052</v>
      </c>
      <c r="AR41" s="67"/>
    </row>
    <row r="42" spans="1:44" x14ac:dyDescent="0.25">
      <c r="B42" s="58" t="s">
        <v>1026</v>
      </c>
      <c r="C42" s="62"/>
      <c r="D42" s="61">
        <f t="shared" ref="D42:AB42" si="18">D41-SUM(D43:D45)</f>
        <v>0</v>
      </c>
      <c r="E42" s="61">
        <f t="shared" si="18"/>
        <v>0</v>
      </c>
      <c r="F42" s="61">
        <f t="shared" si="18"/>
        <v>0</v>
      </c>
      <c r="G42" s="61">
        <f t="shared" si="18"/>
        <v>0</v>
      </c>
      <c r="H42" s="61">
        <f t="shared" si="18"/>
        <v>0</v>
      </c>
      <c r="I42" s="61">
        <f t="shared" si="18"/>
        <v>0</v>
      </c>
      <c r="J42" s="61">
        <f t="shared" si="18"/>
        <v>0</v>
      </c>
      <c r="K42" s="61">
        <f t="shared" si="18"/>
        <v>0</v>
      </c>
      <c r="L42" s="61">
        <f t="shared" si="18"/>
        <v>0</v>
      </c>
      <c r="M42" s="61">
        <f t="shared" si="18"/>
        <v>0</v>
      </c>
      <c r="N42" s="61">
        <f t="shared" si="18"/>
        <v>0</v>
      </c>
      <c r="O42" s="61">
        <f t="shared" si="18"/>
        <v>0</v>
      </c>
      <c r="P42" s="61">
        <f t="shared" si="18"/>
        <v>0</v>
      </c>
      <c r="Q42" s="61">
        <f t="shared" si="18"/>
        <v>0</v>
      </c>
      <c r="R42" s="61">
        <f t="shared" si="18"/>
        <v>0</v>
      </c>
      <c r="S42" s="61">
        <f t="shared" si="18"/>
        <v>0</v>
      </c>
      <c r="T42" s="61">
        <f t="shared" si="18"/>
        <v>0</v>
      </c>
      <c r="U42" s="61">
        <f t="shared" si="18"/>
        <v>0</v>
      </c>
      <c r="V42" s="61">
        <f t="shared" si="18"/>
        <v>0</v>
      </c>
      <c r="W42" s="61">
        <f t="shared" si="18"/>
        <v>0</v>
      </c>
      <c r="X42" s="61">
        <f t="shared" si="18"/>
        <v>0</v>
      </c>
      <c r="Y42" s="61">
        <f t="shared" si="18"/>
        <v>0</v>
      </c>
      <c r="Z42" s="61">
        <f t="shared" si="18"/>
        <v>0</v>
      </c>
      <c r="AA42" s="61">
        <f t="shared" si="18"/>
        <v>0</v>
      </c>
      <c r="AB42" s="61">
        <f t="shared" si="18"/>
        <v>0</v>
      </c>
      <c r="AF42" s="59" t="s">
        <v>1053</v>
      </c>
      <c r="AG42" s="60">
        <f>COUNTIF(AG$4:AG$40,"&gt;0")</f>
        <v>24</v>
      </c>
      <c r="AH42" s="60">
        <f t="shared" ref="AH42:AQ42" si="19">COUNTIF(AH$4:AH$40,"&gt;0")</f>
        <v>19</v>
      </c>
      <c r="AI42" s="60">
        <f t="shared" si="19"/>
        <v>9</v>
      </c>
      <c r="AJ42" s="60">
        <f t="shared" si="19"/>
        <v>23</v>
      </c>
      <c r="AK42" s="60">
        <f t="shared" si="19"/>
        <v>21</v>
      </c>
      <c r="AL42" s="62"/>
      <c r="AM42" s="60">
        <f t="shared" si="19"/>
        <v>18</v>
      </c>
      <c r="AN42" s="60">
        <f t="shared" si="19"/>
        <v>3</v>
      </c>
      <c r="AO42" s="60">
        <f t="shared" si="19"/>
        <v>13</v>
      </c>
      <c r="AP42" s="60">
        <f t="shared" si="19"/>
        <v>16</v>
      </c>
      <c r="AQ42" s="60">
        <f t="shared" si="19"/>
        <v>20</v>
      </c>
    </row>
    <row r="43" spans="1:44" x14ac:dyDescent="0.25">
      <c r="B43" s="59" t="str">
        <f>Dropdown_menus!$A2</f>
        <v>Checked</v>
      </c>
      <c r="C43" s="62"/>
      <c r="D43" s="59">
        <f>COUNTIF(D$4:D$40,$B43)</f>
        <v>15</v>
      </c>
      <c r="E43" s="59">
        <f t="shared" ref="E43:AB43" si="20">COUNTIF(E$4:E$40,$B43)</f>
        <v>2</v>
      </c>
      <c r="F43" s="59">
        <f t="shared" si="20"/>
        <v>9</v>
      </c>
      <c r="G43" s="59">
        <f t="shared" si="20"/>
        <v>12</v>
      </c>
      <c r="H43" s="59">
        <f t="shared" si="20"/>
        <v>18</v>
      </c>
      <c r="I43" s="59">
        <f t="shared" si="20"/>
        <v>6</v>
      </c>
      <c r="J43" s="59">
        <f t="shared" si="20"/>
        <v>0</v>
      </c>
      <c r="K43" s="59">
        <f t="shared" si="20"/>
        <v>6</v>
      </c>
      <c r="L43" s="59">
        <f t="shared" si="20"/>
        <v>4</v>
      </c>
      <c r="M43" s="59">
        <f t="shared" si="20"/>
        <v>14</v>
      </c>
      <c r="N43" s="59">
        <f t="shared" si="20"/>
        <v>3</v>
      </c>
      <c r="O43" s="59">
        <f t="shared" si="20"/>
        <v>0</v>
      </c>
      <c r="P43" s="59">
        <f t="shared" si="20"/>
        <v>2</v>
      </c>
      <c r="Q43" s="59">
        <f t="shared" si="20"/>
        <v>3</v>
      </c>
      <c r="R43" s="59">
        <f t="shared" si="20"/>
        <v>5</v>
      </c>
      <c r="S43" s="59">
        <f t="shared" si="20"/>
        <v>12</v>
      </c>
      <c r="T43" s="59">
        <f t="shared" si="20"/>
        <v>1</v>
      </c>
      <c r="U43" s="59">
        <f t="shared" si="20"/>
        <v>11</v>
      </c>
      <c r="V43" s="59">
        <f t="shared" si="20"/>
        <v>8</v>
      </c>
      <c r="W43" s="59">
        <f t="shared" si="20"/>
        <v>16</v>
      </c>
      <c r="X43" s="59">
        <f t="shared" si="20"/>
        <v>8</v>
      </c>
      <c r="Y43" s="59">
        <f t="shared" si="20"/>
        <v>2</v>
      </c>
      <c r="Z43" s="59">
        <f t="shared" si="20"/>
        <v>10</v>
      </c>
      <c r="AA43" s="59">
        <f t="shared" si="20"/>
        <v>1</v>
      </c>
      <c r="AB43" s="59">
        <f t="shared" si="20"/>
        <v>18</v>
      </c>
      <c r="AF43" s="59" t="s">
        <v>1047</v>
      </c>
      <c r="AG43" s="60">
        <f>SUM(AG$4:AG$40)</f>
        <v>56</v>
      </c>
      <c r="AH43" s="60">
        <f t="shared" ref="AH43:AQ43" si="21">SUM(AH$4:AH$40)</f>
        <v>30</v>
      </c>
      <c r="AI43" s="60">
        <f t="shared" si="21"/>
        <v>13</v>
      </c>
      <c r="AJ43" s="60">
        <f t="shared" si="21"/>
        <v>48</v>
      </c>
      <c r="AK43" s="60">
        <f t="shared" si="21"/>
        <v>39</v>
      </c>
      <c r="AL43" s="62"/>
      <c r="AM43" s="60">
        <f t="shared" si="21"/>
        <v>44</v>
      </c>
      <c r="AN43" s="60">
        <f t="shared" si="21"/>
        <v>5</v>
      </c>
      <c r="AO43" s="60">
        <f t="shared" si="21"/>
        <v>38</v>
      </c>
      <c r="AP43" s="60">
        <f t="shared" si="21"/>
        <v>28</v>
      </c>
      <c r="AQ43" s="60">
        <f t="shared" si="21"/>
        <v>71</v>
      </c>
    </row>
    <row r="44" spans="1:44" x14ac:dyDescent="0.25">
      <c r="B44" s="59" t="str">
        <f>Dropdown_menus!$A3</f>
        <v>Unchecked</v>
      </c>
      <c r="C44" s="62"/>
      <c r="D44" s="59">
        <f t="shared" ref="D44:AB44" si="22">COUNTIF(D$4:D$40,$B44)</f>
        <v>10</v>
      </c>
      <c r="E44" s="59">
        <f t="shared" si="22"/>
        <v>23</v>
      </c>
      <c r="F44" s="59">
        <f t="shared" si="22"/>
        <v>16</v>
      </c>
      <c r="G44" s="59">
        <f t="shared" si="22"/>
        <v>13</v>
      </c>
      <c r="H44" s="59">
        <f t="shared" si="22"/>
        <v>7</v>
      </c>
      <c r="I44" s="59">
        <f t="shared" si="22"/>
        <v>19</v>
      </c>
      <c r="J44" s="59">
        <f t="shared" si="22"/>
        <v>25</v>
      </c>
      <c r="K44" s="59">
        <f t="shared" si="22"/>
        <v>19</v>
      </c>
      <c r="L44" s="59">
        <f t="shared" si="22"/>
        <v>21</v>
      </c>
      <c r="M44" s="59">
        <f t="shared" si="22"/>
        <v>11</v>
      </c>
      <c r="N44" s="59">
        <f t="shared" si="22"/>
        <v>22</v>
      </c>
      <c r="O44" s="59">
        <f t="shared" si="22"/>
        <v>25</v>
      </c>
      <c r="P44" s="59">
        <f t="shared" si="22"/>
        <v>23</v>
      </c>
      <c r="Q44" s="59">
        <f t="shared" si="22"/>
        <v>22</v>
      </c>
      <c r="R44" s="59">
        <f t="shared" si="22"/>
        <v>20</v>
      </c>
      <c r="S44" s="59">
        <f t="shared" si="22"/>
        <v>13</v>
      </c>
      <c r="T44" s="59">
        <f t="shared" si="22"/>
        <v>24</v>
      </c>
      <c r="U44" s="59">
        <f t="shared" si="22"/>
        <v>14</v>
      </c>
      <c r="V44" s="59">
        <f t="shared" si="22"/>
        <v>17</v>
      </c>
      <c r="W44" s="59">
        <f t="shared" si="22"/>
        <v>9</v>
      </c>
      <c r="X44" s="59">
        <f t="shared" si="22"/>
        <v>17</v>
      </c>
      <c r="Y44" s="59">
        <f t="shared" si="22"/>
        <v>23</v>
      </c>
      <c r="Z44" s="59">
        <f t="shared" si="22"/>
        <v>15</v>
      </c>
      <c r="AA44" s="59">
        <f t="shared" si="22"/>
        <v>24</v>
      </c>
      <c r="AB44" s="59">
        <f t="shared" si="22"/>
        <v>7</v>
      </c>
    </row>
    <row r="45" spans="1:44" s="62" customFormat="1" x14ac:dyDescent="0.25">
      <c r="A45" s="63"/>
      <c r="B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row>
    <row r="46" spans="1:44" x14ac:dyDescent="0.25">
      <c r="A46" s="27"/>
      <c r="B46" s="27"/>
    </row>
    <row r="47" spans="1:44" x14ac:dyDescent="0.25">
      <c r="A47" s="27"/>
      <c r="B47" s="27"/>
    </row>
    <row r="48" spans="1:44" x14ac:dyDescent="0.25">
      <c r="A48" s="27"/>
      <c r="B48" s="27"/>
    </row>
    <row r="49" spans="1:2" x14ac:dyDescent="0.25">
      <c r="A49" s="27"/>
      <c r="B49" s="27"/>
    </row>
    <row r="50" spans="1:2" x14ac:dyDescent="0.25">
      <c r="A50" s="27"/>
      <c r="B50" s="27"/>
    </row>
    <row r="51" spans="1:2" x14ac:dyDescent="0.25">
      <c r="A51" s="27"/>
      <c r="B51" s="27"/>
    </row>
    <row r="52" spans="1:2" x14ac:dyDescent="0.25">
      <c r="A52" s="27"/>
      <c r="B52" s="27"/>
    </row>
    <row r="53" spans="1:2" x14ac:dyDescent="0.25">
      <c r="A53" s="27"/>
      <c r="B53" s="27"/>
    </row>
    <row r="54" spans="1:2" x14ac:dyDescent="0.25">
      <c r="A54" s="27"/>
      <c r="B54" s="27"/>
    </row>
  </sheetData>
  <autoFilter ref="A3:AD3"/>
  <dataValidations count="1">
    <dataValidation type="list" allowBlank="1" showInputMessage="1" showErrorMessage="1" sqref="H4:L5 L7:L9 H6:K9 E4:G9 M4:Q16 E10:L16 E17:Q40 D4:D40 R4:AB40">
      <formula1>Checkbox</formula1>
    </dataValidation>
  </dataValidation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W49"/>
  <sheetViews>
    <sheetView zoomScale="90" zoomScaleNormal="90" workbookViewId="0">
      <pane xSplit="2" ySplit="3" topLeftCell="L4" activePane="bottomRight" state="frozen"/>
      <selection pane="topRight" activeCell="C1" sqref="C1"/>
      <selection pane="bottomLeft" activeCell="A4" sqref="A4"/>
      <selection pane="bottomRight" activeCell="M17" sqref="M17"/>
    </sheetView>
  </sheetViews>
  <sheetFormatPr defaultColWidth="11.42578125" defaultRowHeight="15" x14ac:dyDescent="0.25"/>
  <cols>
    <col min="1" max="1" width="8.28515625" style="14" customWidth="1"/>
    <col min="2" max="2" width="21.42578125" style="14" customWidth="1"/>
    <col min="3" max="3" width="22.5703125" style="23" customWidth="1"/>
    <col min="4" max="4" width="62.28515625" style="23" customWidth="1"/>
    <col min="5" max="5" width="20.140625" style="23" customWidth="1"/>
    <col min="6" max="10" width="16.7109375" style="23" customWidth="1"/>
    <col min="11" max="11" width="38" style="23" customWidth="1"/>
    <col min="12" max="12" width="21" style="23" customWidth="1"/>
    <col min="13" max="13" width="15.140625" style="23" customWidth="1"/>
    <col min="14" max="14" width="13.7109375" style="23" customWidth="1"/>
    <col min="15" max="15" width="13.85546875" style="23" customWidth="1"/>
    <col min="16" max="16" width="12.42578125" style="23" customWidth="1"/>
    <col min="17" max="17" width="13.7109375" style="23" customWidth="1"/>
    <col min="18" max="18" width="16.7109375" style="23" customWidth="1"/>
    <col min="19" max="19" width="38" style="23" customWidth="1"/>
    <col min="20" max="16384" width="11.42578125" style="23"/>
  </cols>
  <sheetData>
    <row r="1" spans="1:23" s="39" customFormat="1" ht="21" x14ac:dyDescent="0.25">
      <c r="B1" s="22" t="s">
        <v>21</v>
      </c>
    </row>
    <row r="2" spans="1:23" s="14" customFormat="1" x14ac:dyDescent="0.25">
      <c r="T2" s="59" t="s">
        <v>1036</v>
      </c>
      <c r="U2" s="59" t="s">
        <v>1036</v>
      </c>
      <c r="V2" s="59" t="s">
        <v>1037</v>
      </c>
      <c r="W2" s="59" t="s">
        <v>1037</v>
      </c>
    </row>
    <row r="3" spans="1:23" s="14" customFormat="1" ht="47.25" x14ac:dyDescent="0.25">
      <c r="A3" s="12" t="s">
        <v>332</v>
      </c>
      <c r="B3" s="12" t="s">
        <v>0</v>
      </c>
      <c r="C3" s="12" t="s">
        <v>182</v>
      </c>
      <c r="D3" s="12" t="s">
        <v>183</v>
      </c>
      <c r="E3" s="16" t="s">
        <v>185</v>
      </c>
      <c r="F3" s="12" t="s">
        <v>187</v>
      </c>
      <c r="G3" s="12" t="s">
        <v>1118</v>
      </c>
      <c r="H3" s="12" t="s">
        <v>188</v>
      </c>
      <c r="I3" s="12" t="s">
        <v>189</v>
      </c>
      <c r="J3" s="12" t="s">
        <v>190</v>
      </c>
      <c r="K3" s="12" t="s">
        <v>191</v>
      </c>
      <c r="L3" s="16" t="s">
        <v>193</v>
      </c>
      <c r="M3" s="12" t="s">
        <v>186</v>
      </c>
      <c r="N3" s="12" t="s">
        <v>194</v>
      </c>
      <c r="O3" s="12" t="s">
        <v>195</v>
      </c>
      <c r="P3" s="12" t="s">
        <v>196</v>
      </c>
      <c r="Q3" s="12" t="s">
        <v>197</v>
      </c>
      <c r="R3" s="12" t="s">
        <v>198</v>
      </c>
      <c r="S3" s="12" t="s">
        <v>192</v>
      </c>
      <c r="T3" s="59" t="s">
        <v>1119</v>
      </c>
      <c r="U3" s="59" t="s">
        <v>1117</v>
      </c>
      <c r="V3" s="59" t="s">
        <v>1119</v>
      </c>
      <c r="W3" s="59" t="s">
        <v>1117</v>
      </c>
    </row>
    <row r="4" spans="1:23" ht="75" x14ac:dyDescent="0.25">
      <c r="A4" s="29" t="str">
        <f>'A_Institutional Context'!A4</f>
        <v>AT-1</v>
      </c>
      <c r="B4" s="29" t="str">
        <f>'A_Institutional Context'!B4</f>
        <v>Austria</v>
      </c>
      <c r="C4" s="19" t="s">
        <v>139</v>
      </c>
      <c r="D4" s="19"/>
      <c r="E4" s="15"/>
      <c r="F4" s="71" t="s">
        <v>1035</v>
      </c>
      <c r="G4" s="19" t="s">
        <v>120</v>
      </c>
      <c r="H4" s="19" t="s">
        <v>1035</v>
      </c>
      <c r="I4" s="19" t="s">
        <v>1035</v>
      </c>
      <c r="J4" s="19" t="s">
        <v>1035</v>
      </c>
      <c r="K4" s="19" t="s">
        <v>1127</v>
      </c>
      <c r="L4" s="15"/>
      <c r="M4" s="19" t="s">
        <v>1035</v>
      </c>
      <c r="N4" s="19" t="s">
        <v>120</v>
      </c>
      <c r="O4" s="19" t="s">
        <v>1035</v>
      </c>
      <c r="P4" s="19" t="s">
        <v>120</v>
      </c>
      <c r="Q4" s="19" t="s">
        <v>1035</v>
      </c>
      <c r="R4" s="19" t="s">
        <v>1035</v>
      </c>
      <c r="S4" s="19"/>
      <c r="T4" s="59">
        <f>COUNTIF($F4,$E$43)+SIGN(COUNTIF($G4:$J4,$E$43))</f>
        <v>1</v>
      </c>
      <c r="U4" s="59">
        <f>COUNTIF($F4:$J4,$E$43)</f>
        <v>1</v>
      </c>
      <c r="V4" s="59">
        <f>COUNTIF($M4,$L$43)+SIGN(COUNTIF($N4:$R4,$L$43))</f>
        <v>1</v>
      </c>
      <c r="W4" s="59">
        <f>COUNTIF($M4:$R4,$L$43)</f>
        <v>2</v>
      </c>
    </row>
    <row r="5" spans="1:23" ht="30" x14ac:dyDescent="0.25">
      <c r="A5" s="29" t="str">
        <f>'A_Institutional Context'!A5</f>
        <v>AT-2</v>
      </c>
      <c r="B5" s="29" t="str">
        <f>'A_Institutional Context'!B5</f>
        <v>Austria</v>
      </c>
      <c r="C5" s="19" t="s">
        <v>139</v>
      </c>
      <c r="D5" s="19" t="s">
        <v>379</v>
      </c>
      <c r="E5" s="15"/>
      <c r="F5" s="19" t="s">
        <v>1035</v>
      </c>
      <c r="G5" s="19" t="s">
        <v>1035</v>
      </c>
      <c r="H5" s="19" t="s">
        <v>1035</v>
      </c>
      <c r="I5" s="19" t="s">
        <v>120</v>
      </c>
      <c r="J5" s="19" t="s">
        <v>1035</v>
      </c>
      <c r="K5" s="19"/>
      <c r="L5" s="15"/>
      <c r="M5" s="19" t="s">
        <v>120</v>
      </c>
      <c r="N5" s="19" t="s">
        <v>1035</v>
      </c>
      <c r="O5" s="19" t="s">
        <v>1035</v>
      </c>
      <c r="P5" s="19" t="s">
        <v>1035</v>
      </c>
      <c r="Q5" s="19" t="s">
        <v>1035</v>
      </c>
      <c r="R5" s="19" t="s">
        <v>1035</v>
      </c>
      <c r="S5" s="19"/>
      <c r="T5" s="59">
        <f t="shared" ref="T5:T6" si="0">COUNTIF($F5,$E$43)+SIGN(COUNTIF($G5:$J5,$E$43))</f>
        <v>1</v>
      </c>
      <c r="U5" s="59">
        <f t="shared" ref="U5:U22" si="1">COUNTIF($F5:$J5,$E$43)</f>
        <v>1</v>
      </c>
      <c r="V5" s="59">
        <f t="shared" ref="V5:V6" si="2">COUNTIF($M5,$L$43)+SIGN(COUNTIF($N5:$R5,$L$43))</f>
        <v>1</v>
      </c>
      <c r="W5" s="59">
        <f t="shared" ref="W5:W38" si="3">COUNTIF($M5:$R5,$L$43)</f>
        <v>1</v>
      </c>
    </row>
    <row r="6" spans="1:23" ht="30" x14ac:dyDescent="0.25">
      <c r="A6" s="29" t="str">
        <f>'A_Institutional Context'!A6</f>
        <v>BE</v>
      </c>
      <c r="B6" s="29" t="str">
        <f>'A_Institutional Context'!B6</f>
        <v>Belgium</v>
      </c>
      <c r="C6" s="19" t="s">
        <v>138</v>
      </c>
      <c r="D6" s="19" t="s">
        <v>400</v>
      </c>
      <c r="E6" s="15"/>
      <c r="F6" s="19" t="s">
        <v>120</v>
      </c>
      <c r="G6" s="19" t="s">
        <v>1035</v>
      </c>
      <c r="H6" s="19" t="s">
        <v>1035</v>
      </c>
      <c r="I6" s="19" t="s">
        <v>1035</v>
      </c>
      <c r="J6" s="19" t="s">
        <v>1035</v>
      </c>
      <c r="K6" s="19"/>
      <c r="L6" s="15"/>
      <c r="M6" s="19" t="s">
        <v>120</v>
      </c>
      <c r="N6" s="19" t="s">
        <v>1035</v>
      </c>
      <c r="O6" s="19" t="s">
        <v>1035</v>
      </c>
      <c r="P6" s="19" t="s">
        <v>1035</v>
      </c>
      <c r="Q6" s="19" t="s">
        <v>1035</v>
      </c>
      <c r="R6" s="19" t="s">
        <v>1035</v>
      </c>
      <c r="S6" s="19"/>
      <c r="T6" s="59">
        <f t="shared" si="0"/>
        <v>1</v>
      </c>
      <c r="U6" s="59">
        <f t="shared" si="1"/>
        <v>1</v>
      </c>
      <c r="V6" s="59">
        <f t="shared" si="2"/>
        <v>1</v>
      </c>
      <c r="W6" s="59">
        <f t="shared" si="3"/>
        <v>1</v>
      </c>
    </row>
    <row r="7" spans="1:23" ht="15.75" x14ac:dyDescent="0.25">
      <c r="A7" s="34" t="str">
        <f>'A_Institutional Context'!A7</f>
        <v>BG</v>
      </c>
      <c r="B7" s="34" t="str">
        <f>'A_Institutional Context'!B7</f>
        <v>Bulgaria</v>
      </c>
      <c r="C7" s="25"/>
      <c r="D7" s="25"/>
      <c r="E7" s="42"/>
      <c r="F7" s="52"/>
      <c r="G7" s="52"/>
      <c r="H7" s="52"/>
      <c r="I7" s="52"/>
      <c r="J7" s="52"/>
      <c r="K7" s="25"/>
      <c r="L7" s="42"/>
      <c r="M7" s="25"/>
      <c r="N7" s="25"/>
      <c r="O7" s="25"/>
      <c r="P7" s="25"/>
      <c r="Q7" s="25"/>
      <c r="R7" s="25"/>
      <c r="S7" s="25"/>
      <c r="T7" s="59"/>
      <c r="U7" s="59"/>
      <c r="V7" s="59"/>
      <c r="W7" s="59"/>
    </row>
    <row r="8" spans="1:23" ht="90" x14ac:dyDescent="0.25">
      <c r="A8" s="29" t="str">
        <f>'A_Institutional Context'!A8</f>
        <v>HR</v>
      </c>
      <c r="B8" s="29" t="str">
        <f>'A_Institutional Context'!B8</f>
        <v>Croatia</v>
      </c>
      <c r="C8" s="19" t="s">
        <v>139</v>
      </c>
      <c r="D8" s="19" t="s">
        <v>411</v>
      </c>
      <c r="E8" s="15"/>
      <c r="F8" s="38" t="s">
        <v>120</v>
      </c>
      <c r="G8" s="71" t="s">
        <v>1035</v>
      </c>
      <c r="H8" s="19" t="s">
        <v>1035</v>
      </c>
      <c r="I8" s="19" t="s">
        <v>1035</v>
      </c>
      <c r="J8" s="19" t="s">
        <v>1035</v>
      </c>
      <c r="K8" s="19"/>
      <c r="L8" s="15"/>
      <c r="M8" s="19" t="s">
        <v>1035</v>
      </c>
      <c r="N8" s="19" t="s">
        <v>120</v>
      </c>
      <c r="O8" s="19" t="s">
        <v>1035</v>
      </c>
      <c r="P8" s="19" t="s">
        <v>120</v>
      </c>
      <c r="Q8" s="19" t="s">
        <v>1035</v>
      </c>
      <c r="R8" s="19" t="s">
        <v>1035</v>
      </c>
      <c r="S8" s="19"/>
      <c r="T8" s="59">
        <f>COUNTIF($F8,$E$43)+SIGN(COUNTIF($G8:$J8,$E$43))</f>
        <v>1</v>
      </c>
      <c r="U8" s="59">
        <f t="shared" si="1"/>
        <v>1</v>
      </c>
      <c r="V8" s="59">
        <f>COUNTIF($M8,$L$43)+SIGN(COUNTIF($N8:$R8,$L$43))</f>
        <v>1</v>
      </c>
      <c r="W8" s="59">
        <f t="shared" si="3"/>
        <v>2</v>
      </c>
    </row>
    <row r="9" spans="1:23" ht="15.75" x14ac:dyDescent="0.25">
      <c r="A9" s="34" t="str">
        <f>'A_Institutional Context'!A9</f>
        <v>CY</v>
      </c>
      <c r="B9" s="34" t="str">
        <f>'A_Institutional Context'!B9</f>
        <v>Cyprus</v>
      </c>
      <c r="C9" s="25"/>
      <c r="D9" s="25"/>
      <c r="E9" s="42"/>
      <c r="F9" s="25"/>
      <c r="G9" s="25"/>
      <c r="H9" s="25"/>
      <c r="I9" s="25"/>
      <c r="J9" s="25"/>
      <c r="K9" s="25"/>
      <c r="L9" s="42"/>
      <c r="M9" s="25"/>
      <c r="N9" s="25"/>
      <c r="O9" s="25"/>
      <c r="P9" s="25"/>
      <c r="Q9" s="25"/>
      <c r="R9" s="25"/>
      <c r="S9" s="25"/>
      <c r="T9" s="59"/>
      <c r="U9" s="59"/>
      <c r="V9" s="59"/>
      <c r="W9" s="59"/>
    </row>
    <row r="10" spans="1:23" ht="60" x14ac:dyDescent="0.25">
      <c r="A10" s="29" t="str">
        <f>'A_Institutional Context'!A10</f>
        <v>CZ</v>
      </c>
      <c r="B10" s="29" t="str">
        <f>'A_Institutional Context'!B10</f>
        <v>Czech Republic</v>
      </c>
      <c r="C10" s="51" t="s">
        <v>142</v>
      </c>
      <c r="D10" s="19" t="s">
        <v>429</v>
      </c>
      <c r="E10" s="15"/>
      <c r="F10" s="19" t="s">
        <v>120</v>
      </c>
      <c r="G10" s="19" t="s">
        <v>1035</v>
      </c>
      <c r="H10" s="19" t="s">
        <v>1035</v>
      </c>
      <c r="I10" s="19" t="s">
        <v>1035</v>
      </c>
      <c r="J10" s="19" t="s">
        <v>1035</v>
      </c>
      <c r="K10" s="19"/>
      <c r="L10" s="15"/>
      <c r="M10" s="19" t="s">
        <v>1035</v>
      </c>
      <c r="N10" s="19" t="s">
        <v>1035</v>
      </c>
      <c r="O10" s="19" t="s">
        <v>1035</v>
      </c>
      <c r="P10" s="19" t="s">
        <v>120</v>
      </c>
      <c r="Q10" s="19" t="s">
        <v>1035</v>
      </c>
      <c r="R10" s="19" t="s">
        <v>1035</v>
      </c>
      <c r="S10" s="19" t="s">
        <v>769</v>
      </c>
      <c r="T10" s="59">
        <f>COUNTIF($F10,$E$43)+SIGN(COUNTIF($G10:$J10,$E$43))</f>
        <v>1</v>
      </c>
      <c r="U10" s="59">
        <f t="shared" si="1"/>
        <v>1</v>
      </c>
      <c r="V10" s="59">
        <f>COUNTIF($M10,$L$43)+SIGN(COUNTIF($N10:$R10,$L$43))</f>
        <v>1</v>
      </c>
      <c r="W10" s="59">
        <f t="shared" si="3"/>
        <v>1</v>
      </c>
    </row>
    <row r="11" spans="1:23" ht="15.75" x14ac:dyDescent="0.25">
      <c r="A11" s="34" t="str">
        <f>'A_Institutional Context'!A11</f>
        <v>DK</v>
      </c>
      <c r="B11" s="34" t="str">
        <f>'A_Institutional Context'!B11</f>
        <v>Denmark</v>
      </c>
      <c r="C11" s="25"/>
      <c r="D11" s="25"/>
      <c r="E11" s="42"/>
      <c r="F11" s="25"/>
      <c r="G11" s="25"/>
      <c r="H11" s="25"/>
      <c r="I11" s="25"/>
      <c r="J11" s="25"/>
      <c r="K11" s="25"/>
      <c r="L11" s="42"/>
      <c r="M11" s="25"/>
      <c r="N11" s="25"/>
      <c r="O11" s="25"/>
      <c r="P11" s="25"/>
      <c r="Q11" s="25"/>
      <c r="R11" s="25"/>
      <c r="S11" s="25"/>
      <c r="T11" s="59"/>
      <c r="U11" s="59"/>
      <c r="V11" s="59"/>
      <c r="W11" s="59"/>
    </row>
    <row r="12" spans="1:23" ht="150" x14ac:dyDescent="0.25">
      <c r="A12" s="29" t="str">
        <f>'A_Institutional Context'!A12</f>
        <v>EE</v>
      </c>
      <c r="B12" s="29" t="str">
        <f>'A_Institutional Context'!B12</f>
        <v>Estonia</v>
      </c>
      <c r="C12" s="19" t="s">
        <v>139</v>
      </c>
      <c r="D12" s="19" t="s">
        <v>1011</v>
      </c>
      <c r="E12" s="15"/>
      <c r="F12" s="19" t="s">
        <v>1035</v>
      </c>
      <c r="G12" s="19" t="s">
        <v>1035</v>
      </c>
      <c r="H12" s="19" t="s">
        <v>1035</v>
      </c>
      <c r="I12" s="19" t="s">
        <v>120</v>
      </c>
      <c r="J12" s="19" t="s">
        <v>1035</v>
      </c>
      <c r="K12" s="19" t="s">
        <v>443</v>
      </c>
      <c r="L12" s="15"/>
      <c r="M12" s="19" t="s">
        <v>1035</v>
      </c>
      <c r="N12" s="19" t="s">
        <v>120</v>
      </c>
      <c r="O12" s="19" t="s">
        <v>1035</v>
      </c>
      <c r="P12" s="19" t="s">
        <v>120</v>
      </c>
      <c r="Q12" s="19" t="s">
        <v>1035</v>
      </c>
      <c r="R12" s="19" t="s">
        <v>120</v>
      </c>
      <c r="S12" s="19"/>
      <c r="T12" s="59">
        <f t="shared" ref="T12:T18" si="4">COUNTIF($F12,$E$43)+SIGN(COUNTIF($G12:$J12,$E$43))</f>
        <v>1</v>
      </c>
      <c r="U12" s="59">
        <f t="shared" si="1"/>
        <v>1</v>
      </c>
      <c r="V12" s="59">
        <f>COUNTIF($M12,$L$43)+SIGN(COUNTIF($N12:$R12,$L$43))</f>
        <v>1</v>
      </c>
      <c r="W12" s="59">
        <f t="shared" si="3"/>
        <v>3</v>
      </c>
    </row>
    <row r="13" spans="1:23" ht="60" x14ac:dyDescent="0.25">
      <c r="A13" s="29" t="str">
        <f>'A_Institutional Context'!A13</f>
        <v>FI</v>
      </c>
      <c r="B13" s="29" t="str">
        <f>'A_Institutional Context'!B13</f>
        <v>Finland</v>
      </c>
      <c r="C13" s="19" t="s">
        <v>142</v>
      </c>
      <c r="D13" s="19"/>
      <c r="E13" s="15"/>
      <c r="F13" s="19" t="s">
        <v>120</v>
      </c>
      <c r="G13" s="19" t="s">
        <v>1035</v>
      </c>
      <c r="H13" s="19" t="s">
        <v>1035</v>
      </c>
      <c r="I13" s="19" t="s">
        <v>1035</v>
      </c>
      <c r="J13" s="19" t="s">
        <v>1035</v>
      </c>
      <c r="K13" s="19"/>
      <c r="L13" s="15"/>
      <c r="M13" s="19" t="s">
        <v>1035</v>
      </c>
      <c r="N13" s="19" t="s">
        <v>120</v>
      </c>
      <c r="O13" s="19" t="s">
        <v>1035</v>
      </c>
      <c r="P13" s="19" t="s">
        <v>1035</v>
      </c>
      <c r="Q13" s="19" t="s">
        <v>1035</v>
      </c>
      <c r="R13" s="19" t="s">
        <v>1035</v>
      </c>
      <c r="S13" s="19" t="s">
        <v>1081</v>
      </c>
      <c r="T13" s="59">
        <f t="shared" si="4"/>
        <v>1</v>
      </c>
      <c r="U13" s="59">
        <f t="shared" si="1"/>
        <v>1</v>
      </c>
      <c r="V13" s="59">
        <f t="shared" ref="V13:V25" si="5">COUNTIF($M13,$L$43)+SIGN(COUNTIF($N13:$R13,$L$43))</f>
        <v>1</v>
      </c>
      <c r="W13" s="59">
        <f t="shared" si="3"/>
        <v>1</v>
      </c>
    </row>
    <row r="14" spans="1:23" ht="45" x14ac:dyDescent="0.25">
      <c r="A14" s="29" t="str">
        <f>'A_Institutional Context'!A14</f>
        <v>FR</v>
      </c>
      <c r="B14" s="29" t="str">
        <f>'A_Institutional Context'!B14</f>
        <v>France</v>
      </c>
      <c r="C14" s="19" t="s">
        <v>140</v>
      </c>
      <c r="D14" s="19" t="s">
        <v>464</v>
      </c>
      <c r="E14" s="15"/>
      <c r="F14" s="19" t="s">
        <v>120</v>
      </c>
      <c r="G14" s="19" t="s">
        <v>1035</v>
      </c>
      <c r="H14" s="19" t="s">
        <v>1035</v>
      </c>
      <c r="I14" s="19" t="s">
        <v>1035</v>
      </c>
      <c r="J14" s="19" t="s">
        <v>1035</v>
      </c>
      <c r="K14" s="19" t="s">
        <v>465</v>
      </c>
      <c r="L14" s="15"/>
      <c r="M14" s="19" t="s">
        <v>120</v>
      </c>
      <c r="N14" s="19" t="s">
        <v>1035</v>
      </c>
      <c r="O14" s="19" t="s">
        <v>1035</v>
      </c>
      <c r="P14" s="19" t="s">
        <v>1035</v>
      </c>
      <c r="Q14" s="19" t="s">
        <v>1035</v>
      </c>
      <c r="R14" s="19" t="s">
        <v>1035</v>
      </c>
      <c r="S14" s="19"/>
      <c r="T14" s="59">
        <f t="shared" si="4"/>
        <v>1</v>
      </c>
      <c r="U14" s="59">
        <f t="shared" si="1"/>
        <v>1</v>
      </c>
      <c r="V14" s="59">
        <f t="shared" si="5"/>
        <v>1</v>
      </c>
      <c r="W14" s="59">
        <f t="shared" si="3"/>
        <v>1</v>
      </c>
    </row>
    <row r="15" spans="1:23" ht="150" x14ac:dyDescent="0.25">
      <c r="A15" s="29" t="str">
        <f>'A_Institutional Context'!A15</f>
        <v>DE-1</v>
      </c>
      <c r="B15" s="29" t="str">
        <f>'A_Institutional Context'!B15</f>
        <v>Germany</v>
      </c>
      <c r="C15" s="19" t="s">
        <v>138</v>
      </c>
      <c r="D15" s="19" t="s">
        <v>489</v>
      </c>
      <c r="E15" s="15"/>
      <c r="F15" s="19" t="s">
        <v>1035</v>
      </c>
      <c r="G15" s="19" t="s">
        <v>1035</v>
      </c>
      <c r="H15" s="19" t="s">
        <v>120</v>
      </c>
      <c r="I15" s="19" t="s">
        <v>120</v>
      </c>
      <c r="J15" s="19" t="s">
        <v>1035</v>
      </c>
      <c r="K15" s="19" t="s">
        <v>490</v>
      </c>
      <c r="L15" s="15"/>
      <c r="M15" s="19" t="s">
        <v>1035</v>
      </c>
      <c r="N15" s="19" t="s">
        <v>120</v>
      </c>
      <c r="O15" s="19" t="s">
        <v>1035</v>
      </c>
      <c r="P15" s="19" t="s">
        <v>1035</v>
      </c>
      <c r="Q15" s="19" t="s">
        <v>1035</v>
      </c>
      <c r="R15" s="19" t="s">
        <v>1035</v>
      </c>
      <c r="S15" s="19" t="s">
        <v>1012</v>
      </c>
      <c r="T15" s="59">
        <f t="shared" si="4"/>
        <v>1</v>
      </c>
      <c r="U15" s="59">
        <f t="shared" si="1"/>
        <v>2</v>
      </c>
      <c r="V15" s="59">
        <f t="shared" si="5"/>
        <v>1</v>
      </c>
      <c r="W15" s="59">
        <f t="shared" si="3"/>
        <v>1</v>
      </c>
    </row>
    <row r="16" spans="1:23" ht="60" x14ac:dyDescent="0.25">
      <c r="A16" s="29" t="str">
        <f>'A_Institutional Context'!A16</f>
        <v>DE-2</v>
      </c>
      <c r="B16" s="29" t="str">
        <f>'A_Institutional Context'!B16</f>
        <v>Germany</v>
      </c>
      <c r="C16" s="19" t="s">
        <v>137</v>
      </c>
      <c r="D16" s="19" t="s">
        <v>513</v>
      </c>
      <c r="E16" s="15"/>
      <c r="F16" s="19" t="s">
        <v>120</v>
      </c>
      <c r="G16" s="19" t="s">
        <v>1035</v>
      </c>
      <c r="H16" s="19" t="s">
        <v>1035</v>
      </c>
      <c r="I16" s="19" t="s">
        <v>1035</v>
      </c>
      <c r="J16" s="19" t="s">
        <v>1035</v>
      </c>
      <c r="K16" s="19" t="s">
        <v>514</v>
      </c>
      <c r="L16" s="15"/>
      <c r="M16" s="19" t="s">
        <v>120</v>
      </c>
      <c r="N16" s="19" t="s">
        <v>1035</v>
      </c>
      <c r="O16" s="19" t="s">
        <v>1035</v>
      </c>
      <c r="P16" s="19" t="s">
        <v>1035</v>
      </c>
      <c r="Q16" s="19" t="s">
        <v>1035</v>
      </c>
      <c r="R16" s="19" t="s">
        <v>1035</v>
      </c>
      <c r="S16" s="19"/>
      <c r="T16" s="59">
        <f t="shared" si="4"/>
        <v>1</v>
      </c>
      <c r="U16" s="59">
        <f t="shared" si="1"/>
        <v>1</v>
      </c>
      <c r="V16" s="59">
        <f t="shared" si="5"/>
        <v>1</v>
      </c>
      <c r="W16" s="59">
        <f t="shared" si="3"/>
        <v>1</v>
      </c>
    </row>
    <row r="17" spans="1:23" ht="105" x14ac:dyDescent="0.25">
      <c r="A17" s="29" t="str">
        <f>'A_Institutional Context'!A17</f>
        <v>GR</v>
      </c>
      <c r="B17" s="29" t="str">
        <f>'A_Institutional Context'!B17</f>
        <v>Greece</v>
      </c>
      <c r="C17" s="19" t="s">
        <v>139</v>
      </c>
      <c r="D17" s="19" t="s">
        <v>791</v>
      </c>
      <c r="E17" s="15"/>
      <c r="F17" s="19" t="s">
        <v>120</v>
      </c>
      <c r="G17" s="19" t="s">
        <v>1035</v>
      </c>
      <c r="H17" s="19" t="s">
        <v>1035</v>
      </c>
      <c r="I17" s="19" t="s">
        <v>1035</v>
      </c>
      <c r="J17" s="19" t="s">
        <v>1035</v>
      </c>
      <c r="K17" s="19" t="s">
        <v>537</v>
      </c>
      <c r="L17" s="15"/>
      <c r="M17" s="38" t="s">
        <v>1035</v>
      </c>
      <c r="N17" s="19" t="s">
        <v>1035</v>
      </c>
      <c r="O17" s="19" t="s">
        <v>1035</v>
      </c>
      <c r="P17" s="19" t="s">
        <v>1035</v>
      </c>
      <c r="Q17" s="19" t="s">
        <v>1035</v>
      </c>
      <c r="R17" s="19" t="s">
        <v>120</v>
      </c>
      <c r="S17" s="19"/>
      <c r="T17" s="59">
        <f t="shared" si="4"/>
        <v>1</v>
      </c>
      <c r="U17" s="59">
        <f t="shared" si="1"/>
        <v>1</v>
      </c>
      <c r="V17" s="59">
        <f t="shared" si="5"/>
        <v>1</v>
      </c>
      <c r="W17" s="59">
        <f t="shared" si="3"/>
        <v>1</v>
      </c>
    </row>
    <row r="18" spans="1:23" ht="30" x14ac:dyDescent="0.25">
      <c r="A18" s="29" t="str">
        <f>'A_Institutional Context'!A18</f>
        <v>HU</v>
      </c>
      <c r="B18" s="29" t="str">
        <f>'A_Institutional Context'!B18</f>
        <v>Hungary</v>
      </c>
      <c r="C18" s="19" t="s">
        <v>139</v>
      </c>
      <c r="D18" s="19" t="s">
        <v>560</v>
      </c>
      <c r="E18" s="15"/>
      <c r="F18" s="19" t="s">
        <v>1035</v>
      </c>
      <c r="G18" s="19" t="s">
        <v>120</v>
      </c>
      <c r="H18" s="19" t="s">
        <v>1035</v>
      </c>
      <c r="I18" s="19" t="s">
        <v>1035</v>
      </c>
      <c r="J18" s="19" t="s">
        <v>1035</v>
      </c>
      <c r="K18" s="19"/>
      <c r="L18" s="15"/>
      <c r="M18" s="19" t="s">
        <v>1035</v>
      </c>
      <c r="N18" s="19" t="s">
        <v>1035</v>
      </c>
      <c r="O18" s="19" t="s">
        <v>120</v>
      </c>
      <c r="P18" s="19" t="s">
        <v>1035</v>
      </c>
      <c r="Q18" s="19" t="s">
        <v>1035</v>
      </c>
      <c r="R18" s="19" t="s">
        <v>1035</v>
      </c>
      <c r="S18" s="19"/>
      <c r="T18" s="59">
        <f t="shared" si="4"/>
        <v>1</v>
      </c>
      <c r="U18" s="59">
        <f t="shared" si="1"/>
        <v>1</v>
      </c>
      <c r="V18" s="59">
        <f t="shared" si="5"/>
        <v>1</v>
      </c>
      <c r="W18" s="59">
        <f t="shared" si="3"/>
        <v>1</v>
      </c>
    </row>
    <row r="19" spans="1:23" ht="15.75" x14ac:dyDescent="0.25">
      <c r="A19" s="34" t="str">
        <f>'A_Institutional Context'!A19</f>
        <v>IS</v>
      </c>
      <c r="B19" s="34" t="str">
        <f>'A_Institutional Context'!B19</f>
        <v>Iceland</v>
      </c>
      <c r="C19" s="25"/>
      <c r="D19" s="25"/>
      <c r="E19" s="42"/>
      <c r="F19" s="25"/>
      <c r="G19" s="25"/>
      <c r="H19" s="25"/>
      <c r="I19" s="25"/>
      <c r="J19" s="25"/>
      <c r="K19" s="25"/>
      <c r="L19" s="42"/>
      <c r="M19" s="25"/>
      <c r="N19" s="25"/>
      <c r="O19" s="25"/>
      <c r="P19" s="25"/>
      <c r="Q19" s="25"/>
      <c r="R19" s="25"/>
      <c r="S19" s="25"/>
      <c r="T19" s="59"/>
      <c r="U19" s="59"/>
      <c r="V19" s="59"/>
      <c r="W19" s="59"/>
    </row>
    <row r="20" spans="1:23" ht="60" x14ac:dyDescent="0.25">
      <c r="A20" s="29" t="str">
        <f>'A_Institutional Context'!A20</f>
        <v>IE</v>
      </c>
      <c r="B20" s="29" t="str">
        <f>'A_Institutional Context'!B20</f>
        <v>Ireland</v>
      </c>
      <c r="C20" s="19" t="s">
        <v>139</v>
      </c>
      <c r="D20" s="19" t="s">
        <v>798</v>
      </c>
      <c r="E20" s="15"/>
      <c r="F20" s="19" t="s">
        <v>1035</v>
      </c>
      <c r="G20" s="19" t="s">
        <v>120</v>
      </c>
      <c r="H20" s="19" t="s">
        <v>1035</v>
      </c>
      <c r="I20" s="19" t="s">
        <v>1035</v>
      </c>
      <c r="J20" s="19" t="s">
        <v>1035</v>
      </c>
      <c r="K20" s="19"/>
      <c r="L20" s="15"/>
      <c r="M20" s="19" t="s">
        <v>1035</v>
      </c>
      <c r="N20" s="19" t="s">
        <v>120</v>
      </c>
      <c r="O20" s="19" t="s">
        <v>1035</v>
      </c>
      <c r="P20" s="19" t="s">
        <v>120</v>
      </c>
      <c r="Q20" s="19" t="s">
        <v>1035</v>
      </c>
      <c r="R20" s="19" t="s">
        <v>1035</v>
      </c>
      <c r="S20" s="19"/>
      <c r="T20" s="59">
        <f t="shared" ref="T20:T22" si="6">COUNTIF($F20,$E$43)+SIGN(COUNTIF($G20:$J20,$E$43))</f>
        <v>1</v>
      </c>
      <c r="U20" s="59">
        <f t="shared" si="1"/>
        <v>1</v>
      </c>
      <c r="V20" s="59">
        <f t="shared" si="5"/>
        <v>1</v>
      </c>
      <c r="W20" s="59">
        <f t="shared" si="3"/>
        <v>2</v>
      </c>
    </row>
    <row r="21" spans="1:23" ht="15.75" x14ac:dyDescent="0.25">
      <c r="A21" s="29" t="str">
        <f>'A_Institutional Context'!A21</f>
        <v>IT</v>
      </c>
      <c r="B21" s="29" t="str">
        <f>'A_Institutional Context'!B21</f>
        <v>Italy</v>
      </c>
      <c r="C21" s="19" t="s">
        <v>142</v>
      </c>
      <c r="D21" s="19"/>
      <c r="E21" s="15"/>
      <c r="F21" s="19" t="s">
        <v>1035</v>
      </c>
      <c r="G21" s="19" t="s">
        <v>120</v>
      </c>
      <c r="H21" s="19" t="s">
        <v>1035</v>
      </c>
      <c r="I21" s="19" t="s">
        <v>120</v>
      </c>
      <c r="J21" s="19" t="s">
        <v>1035</v>
      </c>
      <c r="K21" s="19"/>
      <c r="L21" s="15"/>
      <c r="M21" s="19" t="s">
        <v>1035</v>
      </c>
      <c r="N21" s="19" t="s">
        <v>120</v>
      </c>
      <c r="O21" s="19" t="s">
        <v>1035</v>
      </c>
      <c r="P21" s="19" t="s">
        <v>120</v>
      </c>
      <c r="Q21" s="19" t="s">
        <v>1035</v>
      </c>
      <c r="R21" s="19" t="s">
        <v>1035</v>
      </c>
      <c r="S21" s="19"/>
      <c r="T21" s="59">
        <f t="shared" si="6"/>
        <v>1</v>
      </c>
      <c r="U21" s="59">
        <f t="shared" si="1"/>
        <v>2</v>
      </c>
      <c r="V21" s="59">
        <f t="shared" si="5"/>
        <v>1</v>
      </c>
      <c r="W21" s="59">
        <f t="shared" si="3"/>
        <v>2</v>
      </c>
    </row>
    <row r="22" spans="1:23" ht="165" x14ac:dyDescent="0.25">
      <c r="A22" s="29" t="str">
        <f>'A_Institutional Context'!A22</f>
        <v>LV</v>
      </c>
      <c r="B22" s="29" t="str">
        <f>'A_Institutional Context'!B22</f>
        <v>Latvia</v>
      </c>
      <c r="C22" s="19" t="s">
        <v>139</v>
      </c>
      <c r="D22" s="19" t="s">
        <v>819</v>
      </c>
      <c r="E22" s="15"/>
      <c r="F22" s="19" t="s">
        <v>1035</v>
      </c>
      <c r="G22" s="19" t="s">
        <v>1035</v>
      </c>
      <c r="H22" s="19" t="s">
        <v>1035</v>
      </c>
      <c r="I22" s="19" t="s">
        <v>120</v>
      </c>
      <c r="J22" s="19" t="s">
        <v>1035</v>
      </c>
      <c r="K22" s="19" t="s">
        <v>820</v>
      </c>
      <c r="L22" s="15"/>
      <c r="M22" s="19" t="s">
        <v>1035</v>
      </c>
      <c r="N22" s="19" t="s">
        <v>120</v>
      </c>
      <c r="O22" s="19" t="s">
        <v>1035</v>
      </c>
      <c r="P22" s="19" t="s">
        <v>120</v>
      </c>
      <c r="Q22" s="19" t="s">
        <v>1035</v>
      </c>
      <c r="R22" s="19" t="s">
        <v>120</v>
      </c>
      <c r="S22" s="19"/>
      <c r="T22" s="59">
        <f t="shared" si="6"/>
        <v>1</v>
      </c>
      <c r="U22" s="59">
        <f t="shared" si="1"/>
        <v>1</v>
      </c>
      <c r="V22" s="59">
        <f t="shared" si="5"/>
        <v>1</v>
      </c>
      <c r="W22" s="59">
        <f t="shared" si="3"/>
        <v>3</v>
      </c>
    </row>
    <row r="23" spans="1:23" ht="15.75" x14ac:dyDescent="0.25">
      <c r="A23" s="34" t="str">
        <f>'A_Institutional Context'!A23</f>
        <v>LI</v>
      </c>
      <c r="B23" s="34" t="str">
        <f>'A_Institutional Context'!B23</f>
        <v>Liechtenstein</v>
      </c>
      <c r="C23" s="25"/>
      <c r="D23" s="25"/>
      <c r="E23" s="42"/>
      <c r="F23" s="25"/>
      <c r="G23" s="25"/>
      <c r="H23" s="25"/>
      <c r="I23" s="25"/>
      <c r="J23" s="25"/>
      <c r="K23" s="25"/>
      <c r="L23" s="42"/>
      <c r="M23" s="25"/>
      <c r="N23" s="25"/>
      <c r="O23" s="25"/>
      <c r="P23" s="25"/>
      <c r="Q23" s="25"/>
      <c r="R23" s="25"/>
      <c r="S23" s="25"/>
      <c r="T23" s="59"/>
      <c r="U23" s="59"/>
      <c r="V23" s="59"/>
      <c r="W23" s="59"/>
    </row>
    <row r="24" spans="1:23" ht="30" x14ac:dyDescent="0.25">
      <c r="A24" s="29" t="str">
        <f>'A_Institutional Context'!A24</f>
        <v>LT</v>
      </c>
      <c r="B24" s="29" t="str">
        <f>'A_Institutional Context'!B24</f>
        <v>Lithuania</v>
      </c>
      <c r="C24" s="19" t="s">
        <v>140</v>
      </c>
      <c r="D24" s="19"/>
      <c r="E24" s="15"/>
      <c r="F24" s="19" t="s">
        <v>1035</v>
      </c>
      <c r="G24" s="19" t="s">
        <v>1035</v>
      </c>
      <c r="H24" s="19" t="s">
        <v>1035</v>
      </c>
      <c r="I24" s="19" t="s">
        <v>120</v>
      </c>
      <c r="J24" s="19" t="s">
        <v>1035</v>
      </c>
      <c r="K24" s="19"/>
      <c r="L24" s="15"/>
      <c r="M24" s="19" t="s">
        <v>1035</v>
      </c>
      <c r="N24" s="19" t="s">
        <v>120</v>
      </c>
      <c r="O24" s="19" t="s">
        <v>1035</v>
      </c>
      <c r="P24" s="19" t="s">
        <v>120</v>
      </c>
      <c r="Q24" s="19" t="s">
        <v>1035</v>
      </c>
      <c r="R24" s="19" t="s">
        <v>120</v>
      </c>
      <c r="S24" s="19"/>
      <c r="T24" s="59">
        <f t="shared" ref="T24:T25" si="7">COUNTIF($F24,$E$43)+SIGN(COUNTIF($G24:$J24,$E$43))</f>
        <v>1</v>
      </c>
      <c r="U24" s="59">
        <f t="shared" ref="U24:U38" si="8">COUNTIF($F24:$J24,$E$43)</f>
        <v>1</v>
      </c>
      <c r="V24" s="59">
        <f t="shared" si="5"/>
        <v>1</v>
      </c>
      <c r="W24" s="59">
        <f t="shared" si="3"/>
        <v>3</v>
      </c>
    </row>
    <row r="25" spans="1:23" ht="15.75" x14ac:dyDescent="0.25">
      <c r="A25" s="29" t="str">
        <f>'A_Institutional Context'!A25</f>
        <v>LU</v>
      </c>
      <c r="B25" s="29" t="str">
        <f>'A_Institutional Context'!B25</f>
        <v>Luxembourg</v>
      </c>
      <c r="C25" s="19" t="s">
        <v>142</v>
      </c>
      <c r="D25" s="19" t="s">
        <v>906</v>
      </c>
      <c r="E25" s="15"/>
      <c r="F25" s="19" t="s">
        <v>120</v>
      </c>
      <c r="G25" s="19" t="s">
        <v>1035</v>
      </c>
      <c r="H25" s="19" t="s">
        <v>1035</v>
      </c>
      <c r="I25" s="19" t="s">
        <v>1035</v>
      </c>
      <c r="J25" s="19" t="s">
        <v>1035</v>
      </c>
      <c r="K25" s="19"/>
      <c r="L25" s="15"/>
      <c r="M25" s="19" t="s">
        <v>120</v>
      </c>
      <c r="N25" s="19" t="s">
        <v>1035</v>
      </c>
      <c r="O25" s="19" t="s">
        <v>1035</v>
      </c>
      <c r="P25" s="19" t="s">
        <v>1035</v>
      </c>
      <c r="Q25" s="19" t="s">
        <v>1035</v>
      </c>
      <c r="R25" s="19" t="s">
        <v>1035</v>
      </c>
      <c r="S25" s="19"/>
      <c r="T25" s="59">
        <f t="shared" si="7"/>
        <v>1</v>
      </c>
      <c r="U25" s="59">
        <f t="shared" si="8"/>
        <v>1</v>
      </c>
      <c r="V25" s="59">
        <f t="shared" si="5"/>
        <v>1</v>
      </c>
      <c r="W25" s="59">
        <f t="shared" si="3"/>
        <v>1</v>
      </c>
    </row>
    <row r="26" spans="1:23" ht="15.75" x14ac:dyDescent="0.25">
      <c r="A26" s="34" t="str">
        <f>'A_Institutional Context'!A26</f>
        <v>MT</v>
      </c>
      <c r="B26" s="34" t="str">
        <f>'A_Institutional Context'!B26</f>
        <v>Malta</v>
      </c>
      <c r="C26" s="25"/>
      <c r="D26" s="25"/>
      <c r="E26" s="42"/>
      <c r="F26" s="25"/>
      <c r="G26" s="25"/>
      <c r="H26" s="25"/>
      <c r="I26" s="25"/>
      <c r="J26" s="25"/>
      <c r="K26" s="25"/>
      <c r="L26" s="42"/>
      <c r="M26" s="25"/>
      <c r="N26" s="25"/>
      <c r="O26" s="25"/>
      <c r="P26" s="25"/>
      <c r="Q26" s="25"/>
      <c r="R26" s="25"/>
      <c r="S26" s="25"/>
      <c r="T26" s="59"/>
      <c r="U26" s="59"/>
      <c r="V26" s="59"/>
      <c r="W26" s="59"/>
    </row>
    <row r="27" spans="1:23" ht="15.75" x14ac:dyDescent="0.25">
      <c r="A27" s="34" t="str">
        <f>'A_Institutional Context'!A27</f>
        <v>NL</v>
      </c>
      <c r="B27" s="34" t="str">
        <f>'A_Institutional Context'!B27</f>
        <v>Netherlands</v>
      </c>
      <c r="C27" s="25"/>
      <c r="D27" s="25"/>
      <c r="E27" s="42"/>
      <c r="F27" s="25"/>
      <c r="G27" s="25"/>
      <c r="H27" s="25"/>
      <c r="I27" s="25"/>
      <c r="J27" s="25"/>
      <c r="K27" s="25"/>
      <c r="L27" s="42"/>
      <c r="M27" s="25"/>
      <c r="N27" s="25"/>
      <c r="O27" s="25"/>
      <c r="P27" s="25"/>
      <c r="Q27" s="25"/>
      <c r="R27" s="25"/>
      <c r="S27" s="25"/>
      <c r="T27" s="59"/>
      <c r="U27" s="59"/>
      <c r="V27" s="59"/>
      <c r="W27" s="59"/>
    </row>
    <row r="28" spans="1:23" ht="75" x14ac:dyDescent="0.25">
      <c r="A28" s="29" t="str">
        <f>'A_Institutional Context'!A28</f>
        <v>NO</v>
      </c>
      <c r="B28" s="29" t="str">
        <f>'A_Institutional Context'!B28</f>
        <v>Norway</v>
      </c>
      <c r="C28" s="19" t="s">
        <v>139</v>
      </c>
      <c r="D28" s="19" t="s">
        <v>640</v>
      </c>
      <c r="E28" s="15"/>
      <c r="F28" s="19" t="s">
        <v>120</v>
      </c>
      <c r="G28" s="19" t="s">
        <v>1035</v>
      </c>
      <c r="H28" s="19" t="s">
        <v>1035</v>
      </c>
      <c r="I28" s="19" t="s">
        <v>1035</v>
      </c>
      <c r="J28" s="19" t="s">
        <v>1035</v>
      </c>
      <c r="K28" s="19" t="s">
        <v>641</v>
      </c>
      <c r="L28" s="15"/>
      <c r="M28" s="19" t="s">
        <v>1035</v>
      </c>
      <c r="N28" s="19" t="s">
        <v>120</v>
      </c>
      <c r="O28" s="19" t="s">
        <v>1035</v>
      </c>
      <c r="P28" s="19" t="s">
        <v>120</v>
      </c>
      <c r="Q28" s="19" t="s">
        <v>1035</v>
      </c>
      <c r="R28" s="19" t="s">
        <v>1035</v>
      </c>
      <c r="S28" s="19" t="s">
        <v>642</v>
      </c>
      <c r="T28" s="59">
        <f>COUNTIF($F28,$E$43)+SIGN(COUNTIF($G28:$J28,$E$43))</f>
        <v>1</v>
      </c>
      <c r="U28" s="59">
        <f t="shared" si="8"/>
        <v>1</v>
      </c>
      <c r="V28" s="59">
        <f t="shared" ref="V28" si="9">COUNTIF($M28,$L$43)+SIGN(COUNTIF($N28:$R28,$L$43))</f>
        <v>1</v>
      </c>
      <c r="W28" s="59">
        <f t="shared" si="3"/>
        <v>2</v>
      </c>
    </row>
    <row r="29" spans="1:23" ht="15.75" x14ac:dyDescent="0.25">
      <c r="A29" s="34" t="str">
        <f>'A_Institutional Context'!A29</f>
        <v>PL</v>
      </c>
      <c r="B29" s="34" t="str">
        <f>'A_Institutional Context'!B29</f>
        <v>Poland</v>
      </c>
      <c r="C29" s="25"/>
      <c r="D29" s="25"/>
      <c r="E29" s="42"/>
      <c r="F29" s="25"/>
      <c r="G29" s="25"/>
      <c r="H29" s="25"/>
      <c r="I29" s="25"/>
      <c r="J29" s="25"/>
      <c r="K29" s="25"/>
      <c r="L29" s="42"/>
      <c r="M29" s="25"/>
      <c r="N29" s="25"/>
      <c r="O29" s="25"/>
      <c r="P29" s="25"/>
      <c r="Q29" s="25"/>
      <c r="R29" s="25"/>
      <c r="S29" s="25"/>
      <c r="T29" s="59"/>
      <c r="U29" s="59"/>
      <c r="V29" s="59"/>
      <c r="W29" s="59"/>
    </row>
    <row r="30" spans="1:23" ht="30" x14ac:dyDescent="0.25">
      <c r="A30" s="29" t="str">
        <f>'A_Institutional Context'!A30</f>
        <v>PT</v>
      </c>
      <c r="B30" s="29" t="str">
        <f>'A_Institutional Context'!B30</f>
        <v>Portugal</v>
      </c>
      <c r="C30" s="19" t="s">
        <v>139</v>
      </c>
      <c r="D30" s="19" t="s">
        <v>705</v>
      </c>
      <c r="E30" s="15"/>
      <c r="F30" s="19" t="s">
        <v>1035</v>
      </c>
      <c r="G30" s="19" t="s">
        <v>120</v>
      </c>
      <c r="H30" s="19" t="s">
        <v>120</v>
      </c>
      <c r="I30" s="19" t="s">
        <v>120</v>
      </c>
      <c r="J30" s="19" t="s">
        <v>1035</v>
      </c>
      <c r="K30" s="19" t="s">
        <v>706</v>
      </c>
      <c r="L30" s="15"/>
      <c r="M30" s="19" t="s">
        <v>120</v>
      </c>
      <c r="N30" s="19" t="s">
        <v>1035</v>
      </c>
      <c r="O30" s="19" t="s">
        <v>1035</v>
      </c>
      <c r="P30" s="19" t="s">
        <v>1035</v>
      </c>
      <c r="Q30" s="19" t="s">
        <v>1035</v>
      </c>
      <c r="R30" s="19" t="s">
        <v>1035</v>
      </c>
      <c r="S30" s="19"/>
      <c r="T30" s="59">
        <f t="shared" ref="T30:T31" si="10">COUNTIF($F30,$E$43)+SIGN(COUNTIF($G30:$J30,$E$43))</f>
        <v>1</v>
      </c>
      <c r="U30" s="59">
        <f t="shared" si="8"/>
        <v>3</v>
      </c>
      <c r="V30" s="59">
        <f t="shared" ref="V30:V31" si="11">COUNTIF($M30,$L$43)+SIGN(COUNTIF($N30:$R30,$L$43))</f>
        <v>1</v>
      </c>
      <c r="W30" s="59">
        <f t="shared" si="3"/>
        <v>1</v>
      </c>
    </row>
    <row r="31" spans="1:23" ht="30" x14ac:dyDescent="0.25">
      <c r="A31" s="29" t="str">
        <f>'A_Institutional Context'!A31</f>
        <v>RO</v>
      </c>
      <c r="B31" s="29" t="str">
        <f>'A_Institutional Context'!B31</f>
        <v>Romania</v>
      </c>
      <c r="C31" s="19" t="s">
        <v>137</v>
      </c>
      <c r="D31" s="19"/>
      <c r="E31" s="15"/>
      <c r="F31" s="19" t="s">
        <v>1035</v>
      </c>
      <c r="G31" s="19" t="s">
        <v>1035</v>
      </c>
      <c r="H31" s="19" t="s">
        <v>1035</v>
      </c>
      <c r="I31" s="19" t="s">
        <v>120</v>
      </c>
      <c r="J31" s="19" t="s">
        <v>1035</v>
      </c>
      <c r="K31" s="19"/>
      <c r="L31" s="15"/>
      <c r="M31" s="19" t="s">
        <v>120</v>
      </c>
      <c r="N31" s="19" t="s">
        <v>1035</v>
      </c>
      <c r="O31" s="19" t="s">
        <v>1035</v>
      </c>
      <c r="P31" s="19" t="s">
        <v>1035</v>
      </c>
      <c r="Q31" s="19" t="s">
        <v>1035</v>
      </c>
      <c r="R31" s="19" t="s">
        <v>1035</v>
      </c>
      <c r="S31" s="19"/>
      <c r="T31" s="59">
        <f t="shared" si="10"/>
        <v>1</v>
      </c>
      <c r="U31" s="59">
        <f t="shared" si="8"/>
        <v>1</v>
      </c>
      <c r="V31" s="59">
        <f t="shared" si="11"/>
        <v>1</v>
      </c>
      <c r="W31" s="59">
        <f t="shared" si="3"/>
        <v>1</v>
      </c>
    </row>
    <row r="32" spans="1:23" ht="15.75" x14ac:dyDescent="0.25">
      <c r="A32" s="34" t="str">
        <f>'A_Institutional Context'!A32</f>
        <v>SK</v>
      </c>
      <c r="B32" s="34" t="str">
        <f>'A_Institutional Context'!B32</f>
        <v>Slovakia</v>
      </c>
      <c r="C32" s="25"/>
      <c r="D32" s="25"/>
      <c r="E32" s="42"/>
      <c r="F32" s="25"/>
      <c r="G32" s="25"/>
      <c r="H32" s="25"/>
      <c r="I32" s="25"/>
      <c r="J32" s="25"/>
      <c r="K32" s="25"/>
      <c r="L32" s="42"/>
      <c r="M32" s="25"/>
      <c r="N32" s="25"/>
      <c r="O32" s="25"/>
      <c r="P32" s="25"/>
      <c r="Q32" s="25"/>
      <c r="R32" s="25"/>
      <c r="S32" s="25"/>
      <c r="T32" s="59"/>
      <c r="U32" s="59"/>
      <c r="V32" s="59"/>
      <c r="W32" s="59"/>
    </row>
    <row r="33" spans="1:23" ht="30" x14ac:dyDescent="0.25">
      <c r="A33" s="29" t="str">
        <f>'A_Institutional Context'!A33</f>
        <v>SI</v>
      </c>
      <c r="B33" s="29" t="str">
        <f>'A_Institutional Context'!B33</f>
        <v>Slovenia</v>
      </c>
      <c r="C33" s="19" t="s">
        <v>138</v>
      </c>
      <c r="D33" s="19"/>
      <c r="E33" s="15"/>
      <c r="F33" s="19" t="s">
        <v>120</v>
      </c>
      <c r="G33" s="19" t="s">
        <v>1035</v>
      </c>
      <c r="H33" s="19" t="s">
        <v>1035</v>
      </c>
      <c r="I33" s="19" t="s">
        <v>1035</v>
      </c>
      <c r="J33" s="19" t="s">
        <v>1035</v>
      </c>
      <c r="K33" s="19"/>
      <c r="L33" s="15"/>
      <c r="M33" s="19" t="s">
        <v>120</v>
      </c>
      <c r="N33" s="19" t="s">
        <v>1035</v>
      </c>
      <c r="O33" s="19" t="s">
        <v>1035</v>
      </c>
      <c r="P33" s="19" t="s">
        <v>1035</v>
      </c>
      <c r="Q33" s="19" t="s">
        <v>1035</v>
      </c>
      <c r="R33" s="19" t="s">
        <v>1035</v>
      </c>
      <c r="S33" s="19"/>
      <c r="T33" s="59">
        <f t="shared" ref="T33:T34" si="12">COUNTIF($F33,$E$43)+SIGN(COUNTIF($G33:$J33,$E$43))</f>
        <v>1</v>
      </c>
      <c r="U33" s="59">
        <f t="shared" si="8"/>
        <v>1</v>
      </c>
      <c r="V33" s="59">
        <f t="shared" ref="V33:V34" si="13">COUNTIF($M33,$L$43)+SIGN(COUNTIF($N33:$R33,$L$43))</f>
        <v>1</v>
      </c>
      <c r="W33" s="59">
        <f t="shared" si="3"/>
        <v>1</v>
      </c>
    </row>
    <row r="34" spans="1:23" ht="75" x14ac:dyDescent="0.25">
      <c r="A34" s="29" t="str">
        <f>'A_Institutional Context'!A34</f>
        <v>ES</v>
      </c>
      <c r="B34" s="29" t="str">
        <f>'A_Institutional Context'!B34</f>
        <v>Spain</v>
      </c>
      <c r="C34" s="19" t="s">
        <v>138</v>
      </c>
      <c r="D34" s="19" t="s">
        <v>859</v>
      </c>
      <c r="E34" s="15"/>
      <c r="F34" s="19" t="s">
        <v>1035</v>
      </c>
      <c r="G34" s="19" t="s">
        <v>120</v>
      </c>
      <c r="H34" s="19" t="s">
        <v>1035</v>
      </c>
      <c r="I34" s="19" t="s">
        <v>1035</v>
      </c>
      <c r="J34" s="19" t="s">
        <v>1035</v>
      </c>
      <c r="K34" s="19"/>
      <c r="L34" s="15"/>
      <c r="M34" s="19" t="s">
        <v>120</v>
      </c>
      <c r="N34" s="19" t="s">
        <v>1035</v>
      </c>
      <c r="O34" s="19" t="s">
        <v>1035</v>
      </c>
      <c r="P34" s="19" t="s">
        <v>1035</v>
      </c>
      <c r="Q34" s="19" t="s">
        <v>1035</v>
      </c>
      <c r="R34" s="19" t="s">
        <v>1035</v>
      </c>
      <c r="S34" s="19"/>
      <c r="T34" s="59">
        <f t="shared" si="12"/>
        <v>1</v>
      </c>
      <c r="U34" s="59">
        <f t="shared" si="8"/>
        <v>1</v>
      </c>
      <c r="V34" s="59">
        <f t="shared" si="13"/>
        <v>1</v>
      </c>
      <c r="W34" s="59">
        <f t="shared" si="3"/>
        <v>1</v>
      </c>
    </row>
    <row r="35" spans="1:23" ht="15.75" x14ac:dyDescent="0.25">
      <c r="A35" s="34" t="str">
        <f>'A_Institutional Context'!A35</f>
        <v>SE</v>
      </c>
      <c r="B35" s="34" t="str">
        <f>'A_Institutional Context'!B35</f>
        <v>Sweden</v>
      </c>
      <c r="C35" s="25"/>
      <c r="D35" s="25"/>
      <c r="E35" s="42"/>
      <c r="F35" s="25"/>
      <c r="G35" s="25"/>
      <c r="H35" s="25"/>
      <c r="I35" s="25"/>
      <c r="J35" s="25"/>
      <c r="K35" s="25"/>
      <c r="L35" s="42"/>
      <c r="M35" s="25"/>
      <c r="N35" s="25"/>
      <c r="O35" s="25"/>
      <c r="P35" s="25"/>
      <c r="Q35" s="25"/>
      <c r="R35" s="25"/>
      <c r="S35" s="25"/>
      <c r="T35" s="59"/>
      <c r="U35" s="59"/>
      <c r="V35" s="59"/>
      <c r="W35" s="59"/>
    </row>
    <row r="36" spans="1:23" ht="240" x14ac:dyDescent="0.25">
      <c r="A36" s="29" t="str">
        <f>'A_Institutional Context'!A36</f>
        <v>CH</v>
      </c>
      <c r="B36" s="29" t="str">
        <f>'A_Institutional Context'!B36</f>
        <v>Switzerland</v>
      </c>
      <c r="C36" s="19" t="s">
        <v>140</v>
      </c>
      <c r="D36" s="19" t="s">
        <v>940</v>
      </c>
      <c r="E36" s="15"/>
      <c r="F36" s="19" t="s">
        <v>1035</v>
      </c>
      <c r="G36" s="19" t="s">
        <v>120</v>
      </c>
      <c r="H36" s="19" t="s">
        <v>120</v>
      </c>
      <c r="I36" s="19" t="s">
        <v>120</v>
      </c>
      <c r="J36" s="19" t="s">
        <v>1035</v>
      </c>
      <c r="K36" s="19" t="s">
        <v>941</v>
      </c>
      <c r="L36" s="15"/>
      <c r="M36" s="38" t="s">
        <v>1035</v>
      </c>
      <c r="N36" s="19" t="s">
        <v>120</v>
      </c>
      <c r="O36" s="19" t="s">
        <v>1035</v>
      </c>
      <c r="P36" s="19" t="s">
        <v>1035</v>
      </c>
      <c r="Q36" s="19" t="s">
        <v>1035</v>
      </c>
      <c r="R36" s="19" t="s">
        <v>1035</v>
      </c>
      <c r="S36" s="19" t="s">
        <v>942</v>
      </c>
      <c r="T36" s="59">
        <f t="shared" ref="T36:T38" si="14">COUNTIF($F36,$E$43)+SIGN(COUNTIF($G36:$J36,$E$43))</f>
        <v>1</v>
      </c>
      <c r="U36" s="59">
        <f t="shared" si="8"/>
        <v>3</v>
      </c>
      <c r="V36" s="59">
        <f t="shared" ref="V36:V38" si="15">COUNTIF($M36,$L$43)+SIGN(COUNTIF($N36:$R36,$L$43))</f>
        <v>1</v>
      </c>
      <c r="W36" s="59">
        <f t="shared" si="3"/>
        <v>1</v>
      </c>
    </row>
    <row r="37" spans="1:23" ht="75" x14ac:dyDescent="0.25">
      <c r="A37" s="29" t="str">
        <f>'A_Institutional Context'!A37</f>
        <v>TR</v>
      </c>
      <c r="B37" s="29" t="str">
        <f>'A_Institutional Context'!B37</f>
        <v>Turkey</v>
      </c>
      <c r="C37" s="19" t="s">
        <v>139</v>
      </c>
      <c r="D37" s="19" t="s">
        <v>871</v>
      </c>
      <c r="E37" s="15"/>
      <c r="F37" s="19" t="s">
        <v>1035</v>
      </c>
      <c r="G37" s="19" t="s">
        <v>120</v>
      </c>
      <c r="H37" s="19" t="s">
        <v>120</v>
      </c>
      <c r="I37" s="19" t="s">
        <v>120</v>
      </c>
      <c r="J37" s="19" t="s">
        <v>1035</v>
      </c>
      <c r="K37" s="19"/>
      <c r="L37" s="15"/>
      <c r="M37" s="19" t="s">
        <v>1035</v>
      </c>
      <c r="N37" s="19" t="s">
        <v>120</v>
      </c>
      <c r="O37" s="19" t="s">
        <v>1035</v>
      </c>
      <c r="P37" s="19" t="s">
        <v>120</v>
      </c>
      <c r="Q37" s="19" t="s">
        <v>1035</v>
      </c>
      <c r="R37" s="19" t="s">
        <v>1035</v>
      </c>
      <c r="S37" s="19"/>
      <c r="T37" s="59">
        <f t="shared" si="14"/>
        <v>1</v>
      </c>
      <c r="U37" s="59">
        <f t="shared" si="8"/>
        <v>3</v>
      </c>
      <c r="V37" s="59">
        <f t="shared" si="15"/>
        <v>1</v>
      </c>
      <c r="W37" s="59">
        <f t="shared" si="3"/>
        <v>2</v>
      </c>
    </row>
    <row r="38" spans="1:23" ht="45" x14ac:dyDescent="0.25">
      <c r="A38" s="29" t="str">
        <f>'A_Institutional Context'!A38</f>
        <v>UK</v>
      </c>
      <c r="B38" s="29" t="str">
        <f>'A_Institutional Context'!B38</f>
        <v>United Kingdom</v>
      </c>
      <c r="C38" s="19" t="s">
        <v>142</v>
      </c>
      <c r="D38" s="19" t="s">
        <v>749</v>
      </c>
      <c r="E38" s="15"/>
      <c r="F38" s="19" t="s">
        <v>1035</v>
      </c>
      <c r="G38" s="19" t="s">
        <v>120</v>
      </c>
      <c r="H38" s="19" t="s">
        <v>120</v>
      </c>
      <c r="I38" s="19" t="s">
        <v>120</v>
      </c>
      <c r="J38" s="19" t="s">
        <v>1035</v>
      </c>
      <c r="K38" s="19"/>
      <c r="L38" s="15"/>
      <c r="M38" s="19" t="s">
        <v>1035</v>
      </c>
      <c r="N38" s="19" t="s">
        <v>1035</v>
      </c>
      <c r="O38" s="19" t="s">
        <v>120</v>
      </c>
      <c r="P38" s="19" t="s">
        <v>1035</v>
      </c>
      <c r="Q38" s="19" t="s">
        <v>120</v>
      </c>
      <c r="R38" s="19" t="s">
        <v>1035</v>
      </c>
      <c r="S38" s="19" t="s">
        <v>750</v>
      </c>
      <c r="T38" s="59">
        <f t="shared" si="14"/>
        <v>1</v>
      </c>
      <c r="U38" s="59">
        <f t="shared" si="8"/>
        <v>3</v>
      </c>
      <c r="V38" s="59">
        <f t="shared" si="15"/>
        <v>1</v>
      </c>
      <c r="W38" s="59">
        <f t="shared" si="3"/>
        <v>2</v>
      </c>
    </row>
    <row r="39" spans="1:23" ht="15.75" hidden="1" x14ac:dyDescent="0.25">
      <c r="A39" s="29" t="str">
        <f>'A_Institutional Context'!A39</f>
        <v>.</v>
      </c>
      <c r="B39" s="29" t="str">
        <f>'A_Institutional Context'!B39</f>
        <v>.</v>
      </c>
      <c r="C39" s="19"/>
      <c r="D39" s="19"/>
      <c r="E39" s="15"/>
      <c r="F39" s="19"/>
      <c r="G39" s="19"/>
      <c r="H39" s="19"/>
      <c r="I39" s="19"/>
      <c r="J39" s="19"/>
      <c r="K39" s="19"/>
      <c r="L39" s="15"/>
      <c r="M39" s="19"/>
      <c r="N39" s="19"/>
      <c r="O39" s="19"/>
      <c r="P39" s="19"/>
      <c r="Q39" s="19"/>
      <c r="R39" s="19"/>
      <c r="S39" s="19"/>
    </row>
    <row r="40" spans="1:23" ht="15.75" hidden="1" x14ac:dyDescent="0.25">
      <c r="A40" s="29" t="str">
        <f>'A_Institutional Context'!A40</f>
        <v>.</v>
      </c>
      <c r="B40" s="29" t="str">
        <f>'A_Institutional Context'!B40</f>
        <v>.</v>
      </c>
      <c r="C40" s="19"/>
      <c r="D40" s="19"/>
      <c r="E40" s="15"/>
      <c r="F40" s="19"/>
      <c r="G40" s="19"/>
      <c r="H40" s="19"/>
      <c r="I40" s="19"/>
      <c r="J40" s="19"/>
      <c r="K40" s="19"/>
      <c r="L40" s="15"/>
      <c r="M40" s="19"/>
      <c r="N40" s="19"/>
      <c r="O40" s="19"/>
      <c r="P40" s="19"/>
      <c r="Q40" s="19"/>
      <c r="R40" s="19"/>
      <c r="S40" s="19"/>
    </row>
    <row r="41" spans="1:23" x14ac:dyDescent="0.25">
      <c r="B41" s="57" t="s">
        <v>1025</v>
      </c>
      <c r="C41" s="59">
        <f>COUNTA(C$4:C$40)</f>
        <v>25</v>
      </c>
      <c r="D41" s="59">
        <f>COUNTA(D$4:D$40)</f>
        <v>19</v>
      </c>
      <c r="E41" s="57" t="s">
        <v>1025</v>
      </c>
      <c r="F41" s="59">
        <f>COUNTA(F$4:F$40)</f>
        <v>25</v>
      </c>
      <c r="G41" s="59">
        <f>COUNTA(G$4:G$40)</f>
        <v>25</v>
      </c>
      <c r="H41" s="59">
        <f>COUNTA(H$4:H$40)</f>
        <v>25</v>
      </c>
      <c r="I41" s="59">
        <f t="shared" ref="I41:K41" si="16">COUNTA(I$4:I$40)</f>
        <v>25</v>
      </c>
      <c r="J41" s="59">
        <f t="shared" si="16"/>
        <v>25</v>
      </c>
      <c r="K41" s="59">
        <f t="shared" si="16"/>
        <v>10</v>
      </c>
      <c r="M41" s="59">
        <f t="shared" ref="M41:S41" si="17">COUNTA(M$4:M$40)</f>
        <v>25</v>
      </c>
      <c r="N41" s="59">
        <f t="shared" si="17"/>
        <v>25</v>
      </c>
      <c r="O41" s="59">
        <f t="shared" si="17"/>
        <v>25</v>
      </c>
      <c r="P41" s="59">
        <f t="shared" si="17"/>
        <v>25</v>
      </c>
      <c r="Q41" s="59">
        <f t="shared" si="17"/>
        <v>25</v>
      </c>
      <c r="R41" s="59">
        <f t="shared" si="17"/>
        <v>25</v>
      </c>
      <c r="S41" s="59">
        <f t="shared" si="17"/>
        <v>6</v>
      </c>
    </row>
    <row r="42" spans="1:23" x14ac:dyDescent="0.25">
      <c r="B42" s="58" t="s">
        <v>1026</v>
      </c>
      <c r="C42" s="61">
        <f>C41-SUM(C43:C52)</f>
        <v>0</v>
      </c>
      <c r="E42" s="58" t="s">
        <v>1026</v>
      </c>
      <c r="F42" s="61">
        <f>F41-SUM(F43:F52)</f>
        <v>0</v>
      </c>
      <c r="G42" s="61">
        <f>G41-SUM(G43:G52)</f>
        <v>9</v>
      </c>
      <c r="H42" s="61">
        <f>H41-SUM(H43:H52)</f>
        <v>0</v>
      </c>
      <c r="I42" s="61">
        <f t="shared" ref="I42:J42" si="18">I41-SUM(I43:I52)</f>
        <v>0</v>
      </c>
      <c r="J42" s="61">
        <f t="shared" si="18"/>
        <v>0</v>
      </c>
      <c r="L42" s="58" t="s">
        <v>1026</v>
      </c>
      <c r="M42" s="61">
        <f t="shared" ref="M42:R42" si="19">M41-SUM(M43:M52)</f>
        <v>0</v>
      </c>
      <c r="N42" s="61">
        <f t="shared" si="19"/>
        <v>0</v>
      </c>
      <c r="O42" s="61">
        <f t="shared" si="19"/>
        <v>0</v>
      </c>
      <c r="P42" s="61">
        <f t="shared" si="19"/>
        <v>0</v>
      </c>
      <c r="Q42" s="61">
        <f t="shared" si="19"/>
        <v>0</v>
      </c>
      <c r="R42" s="61">
        <f t="shared" si="19"/>
        <v>0</v>
      </c>
    </row>
    <row r="43" spans="1:23" ht="30" x14ac:dyDescent="0.25">
      <c r="B43" s="59" t="str">
        <f>Dropdown_menus!$F2</f>
        <v>a. No quantitative projections</v>
      </c>
      <c r="C43" s="59">
        <f>COUNTIF(C$4:C$40,$B43)</f>
        <v>0</v>
      </c>
      <c r="E43" s="59" t="str">
        <f>Dropdown_menus!$A2</f>
        <v>Checked</v>
      </c>
      <c r="F43" s="59">
        <f t="shared" ref="F43:J44" si="20">COUNTIF(F$4:F$40,$E43)</f>
        <v>10</v>
      </c>
      <c r="G43" s="59" t="b">
        <f>F5=COUNTIF(G$4:G$40,$E43)</f>
        <v>0</v>
      </c>
      <c r="H43" s="59">
        <f t="shared" si="20"/>
        <v>5</v>
      </c>
      <c r="I43" s="59">
        <f t="shared" si="20"/>
        <v>11</v>
      </c>
      <c r="J43" s="59">
        <f t="shared" si="20"/>
        <v>0</v>
      </c>
      <c r="L43" s="59" t="str">
        <f>Dropdown_menus!$A2</f>
        <v>Checked</v>
      </c>
      <c r="M43" s="59">
        <f t="shared" ref="M43:R44" si="21">COUNTIF(M$4:M$40,$E43)</f>
        <v>9</v>
      </c>
      <c r="N43" s="59">
        <f t="shared" si="21"/>
        <v>12</v>
      </c>
      <c r="O43" s="59">
        <f t="shared" si="21"/>
        <v>2</v>
      </c>
      <c r="P43" s="59">
        <f t="shared" si="21"/>
        <v>10</v>
      </c>
      <c r="Q43" s="59">
        <f t="shared" si="21"/>
        <v>1</v>
      </c>
      <c r="R43" s="59">
        <f t="shared" si="21"/>
        <v>4</v>
      </c>
    </row>
    <row r="44" spans="1:23" ht="30" x14ac:dyDescent="0.25">
      <c r="B44" s="59" t="str">
        <f>Dropdown_menus!$F3</f>
        <v>b. Existing projections - global</v>
      </c>
      <c r="C44" s="59">
        <f t="shared" ref="C44:C49" si="22">COUNTIF(C$4:C$40,$B44)</f>
        <v>2</v>
      </c>
      <c r="E44" s="59" t="str">
        <f>Dropdown_menus!$A3</f>
        <v>Unchecked</v>
      </c>
      <c r="F44" s="59">
        <f t="shared" si="20"/>
        <v>15</v>
      </c>
      <c r="G44" s="59">
        <f t="shared" si="20"/>
        <v>16</v>
      </c>
      <c r="H44" s="59">
        <f t="shared" si="20"/>
        <v>20</v>
      </c>
      <c r="I44" s="59">
        <f t="shared" si="20"/>
        <v>14</v>
      </c>
      <c r="J44" s="59">
        <f t="shared" si="20"/>
        <v>25</v>
      </c>
      <c r="L44" s="59" t="str">
        <f>Dropdown_menus!$A3</f>
        <v>Unchecked</v>
      </c>
      <c r="M44" s="59">
        <f t="shared" si="21"/>
        <v>16</v>
      </c>
      <c r="N44" s="59">
        <f t="shared" si="21"/>
        <v>13</v>
      </c>
      <c r="O44" s="59">
        <f t="shared" si="21"/>
        <v>23</v>
      </c>
      <c r="P44" s="59">
        <f t="shared" si="21"/>
        <v>15</v>
      </c>
      <c r="Q44" s="59">
        <f t="shared" si="21"/>
        <v>24</v>
      </c>
      <c r="R44" s="59">
        <f t="shared" si="21"/>
        <v>21</v>
      </c>
    </row>
    <row r="45" spans="1:23" ht="30" x14ac:dyDescent="0.25">
      <c r="B45" s="59" t="str">
        <f>Dropdown_menus!$F4</f>
        <v>c. Existing projections - Europe</v>
      </c>
      <c r="C45" s="59">
        <f t="shared" si="22"/>
        <v>4</v>
      </c>
    </row>
    <row r="46" spans="1:23" ht="45" x14ac:dyDescent="0.25">
      <c r="B46" s="59" t="str">
        <f>Dropdown_menus!$F5</f>
        <v>d. National projections - downscaled</v>
      </c>
      <c r="C46" s="59">
        <f t="shared" si="22"/>
        <v>11</v>
      </c>
    </row>
    <row r="47" spans="1:23" ht="30" x14ac:dyDescent="0.25">
      <c r="B47" s="59" t="str">
        <f>Dropdown_menus!$F6</f>
        <v>e. National projections - RCMs</v>
      </c>
      <c r="C47" s="59">
        <f t="shared" si="22"/>
        <v>3</v>
      </c>
    </row>
    <row r="48" spans="1:23" ht="30" x14ac:dyDescent="0.25">
      <c r="B48" s="59" t="str">
        <f>Dropdown_menus!$F7</f>
        <v>f. Synthetic climate scenarios</v>
      </c>
      <c r="C48" s="59">
        <f t="shared" si="22"/>
        <v>0</v>
      </c>
    </row>
    <row r="49" spans="2:3" x14ac:dyDescent="0.25">
      <c r="B49" s="59" t="str">
        <f>Dropdown_menus!$F8</f>
        <v>g. Different sources</v>
      </c>
      <c r="C49" s="59">
        <f t="shared" si="22"/>
        <v>5</v>
      </c>
    </row>
  </sheetData>
  <autoFilter ref="A3:S3"/>
  <dataValidations count="2">
    <dataValidation type="list" allowBlank="1" showInputMessage="1" showErrorMessage="1" sqref="C4:C40">
      <formula1>Climate_projections</formula1>
    </dataValidation>
    <dataValidation type="list" allowBlank="1" showInputMessage="1" showErrorMessage="1" sqref="F4:J40 M4:R40">
      <formula1>Checkbox</formula1>
    </dataValidation>
  </dataValidations>
  <pageMargins left="0.7" right="0.7" top="0.78740157499999996" bottom="0.78740157499999996" header="0.3" footer="0.3"/>
  <pageSetup paperSize="8" scale="4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U45"/>
  <sheetViews>
    <sheetView zoomScale="90" zoomScaleNormal="90" workbookViewId="0">
      <pane xSplit="2" ySplit="3" topLeftCell="M4" activePane="bottomRight" state="frozen"/>
      <selection pane="topRight" activeCell="C1" sqref="C1"/>
      <selection pane="bottomLeft" activeCell="A4" sqref="A4"/>
      <selection pane="bottomRight" activeCell="H12" sqref="H12"/>
    </sheetView>
  </sheetViews>
  <sheetFormatPr defaultColWidth="11.42578125" defaultRowHeight="15" x14ac:dyDescent="0.25"/>
  <cols>
    <col min="1" max="1" width="8.28515625" style="14" customWidth="1"/>
    <col min="2" max="2" width="21.7109375" style="14" customWidth="1"/>
    <col min="3" max="3" width="24" style="23" customWidth="1"/>
    <col min="4" max="4" width="53.5703125" style="23" customWidth="1"/>
    <col min="5" max="5" width="17.85546875" style="23" customWidth="1"/>
    <col min="6" max="6" width="16.7109375" style="23" customWidth="1"/>
    <col min="7" max="7" width="31.28515625" style="23" customWidth="1"/>
    <col min="8" max="8" width="16.7109375" style="23" customWidth="1"/>
    <col min="9" max="9" width="31.140625" style="23" customWidth="1"/>
    <col min="10" max="10" width="16.7109375" style="23" customWidth="1"/>
    <col min="11" max="11" width="28.7109375" style="23" customWidth="1"/>
    <col min="12" max="12" width="16.7109375" style="23" customWidth="1"/>
    <col min="13" max="13" width="15.5703125" style="23" customWidth="1"/>
    <col min="14" max="14" width="22.85546875" style="23" customWidth="1"/>
    <col min="15" max="15" width="13.42578125" style="23" customWidth="1"/>
    <col min="16" max="16" width="16.7109375" style="23" customWidth="1"/>
    <col min="17" max="17" width="13" style="23" customWidth="1"/>
    <col min="18" max="18" width="15" style="23" customWidth="1"/>
    <col min="19" max="19" width="32.28515625" style="23" customWidth="1"/>
    <col min="20" max="16384" width="11.42578125" style="23"/>
  </cols>
  <sheetData>
    <row r="1" spans="1:21" s="39" customFormat="1" ht="21" x14ac:dyDescent="0.25">
      <c r="B1" s="22" t="s">
        <v>22</v>
      </c>
    </row>
    <row r="2" spans="1:21" s="14" customFormat="1" x14ac:dyDescent="0.25">
      <c r="T2" s="59" t="s">
        <v>1038</v>
      </c>
      <c r="U2" s="59" t="s">
        <v>1039</v>
      </c>
    </row>
    <row r="3" spans="1:21" s="14" customFormat="1" ht="31.5" x14ac:dyDescent="0.25">
      <c r="A3" s="12" t="s">
        <v>332</v>
      </c>
      <c r="B3" s="12" t="s">
        <v>0</v>
      </c>
      <c r="C3" s="12" t="s">
        <v>201</v>
      </c>
      <c r="D3" s="12" t="s">
        <v>200</v>
      </c>
      <c r="E3" s="16" t="s">
        <v>202</v>
      </c>
      <c r="F3" s="12" t="s">
        <v>203</v>
      </c>
      <c r="G3" s="12" t="s">
        <v>208</v>
      </c>
      <c r="H3" s="12" t="s">
        <v>204</v>
      </c>
      <c r="I3" s="12" t="s">
        <v>209</v>
      </c>
      <c r="J3" s="12" t="s">
        <v>205</v>
      </c>
      <c r="K3" s="12" t="s">
        <v>210</v>
      </c>
      <c r="L3" s="12" t="s">
        <v>206</v>
      </c>
      <c r="M3" s="12" t="s">
        <v>207</v>
      </c>
      <c r="N3" s="16" t="s">
        <v>211</v>
      </c>
      <c r="O3" s="12" t="s">
        <v>212</v>
      </c>
      <c r="P3" s="12" t="s">
        <v>213</v>
      </c>
      <c r="Q3" s="12" t="s">
        <v>214</v>
      </c>
      <c r="R3" s="12" t="s">
        <v>1116</v>
      </c>
      <c r="S3" s="12" t="s">
        <v>215</v>
      </c>
      <c r="T3" s="59" t="str">
        <f>Dropdown_menus!$A$2</f>
        <v>Checked</v>
      </c>
      <c r="U3" s="59" t="str">
        <f>Dropdown_menus!$A$2</f>
        <v>Checked</v>
      </c>
    </row>
    <row r="4" spans="1:21" ht="75" x14ac:dyDescent="0.25">
      <c r="A4" s="29" t="str">
        <f>'A_Institutional Context'!A4</f>
        <v>AT-1</v>
      </c>
      <c r="B4" s="29" t="str">
        <f>'A_Institutional Context'!B4</f>
        <v>Austria</v>
      </c>
      <c r="C4" s="19" t="s">
        <v>144</v>
      </c>
      <c r="D4" s="19"/>
      <c r="E4" s="15"/>
      <c r="F4" s="19" t="s">
        <v>1035</v>
      </c>
      <c r="G4" s="19"/>
      <c r="H4" s="19" t="s">
        <v>1035</v>
      </c>
      <c r="I4" s="19"/>
      <c r="J4" s="19" t="s">
        <v>1035</v>
      </c>
      <c r="K4" s="19"/>
      <c r="L4" s="19" t="s">
        <v>120</v>
      </c>
      <c r="M4" s="19"/>
      <c r="N4" s="15"/>
      <c r="O4" s="19" t="s">
        <v>120</v>
      </c>
      <c r="P4" s="19" t="s">
        <v>1035</v>
      </c>
      <c r="Q4" s="19" t="s">
        <v>1035</v>
      </c>
      <c r="R4" s="19" t="s">
        <v>120</v>
      </c>
      <c r="S4" s="19" t="s">
        <v>363</v>
      </c>
      <c r="T4" s="59">
        <f>COUNTIF($F4:$L4,T$3)</f>
        <v>1</v>
      </c>
      <c r="U4" s="59">
        <f>COUNTIF($O4:$R4,U$3)</f>
        <v>2</v>
      </c>
    </row>
    <row r="5" spans="1:21" ht="45" x14ac:dyDescent="0.25">
      <c r="A5" s="29" t="str">
        <f>'A_Institutional Context'!A5</f>
        <v>AT-2</v>
      </c>
      <c r="B5" s="29" t="str">
        <f>'A_Institutional Context'!B5</f>
        <v>Austria</v>
      </c>
      <c r="C5" s="19" t="s">
        <v>199</v>
      </c>
      <c r="D5" s="19"/>
      <c r="E5" s="15"/>
      <c r="F5" s="19" t="s">
        <v>120</v>
      </c>
      <c r="G5" s="19" t="s">
        <v>380</v>
      </c>
      <c r="H5" s="19" t="s">
        <v>1035</v>
      </c>
      <c r="I5" s="19"/>
      <c r="J5" s="19" t="s">
        <v>1035</v>
      </c>
      <c r="K5" s="19"/>
      <c r="L5" s="19" t="s">
        <v>1035</v>
      </c>
      <c r="M5" s="19"/>
      <c r="N5" s="15"/>
      <c r="O5" s="19" t="s">
        <v>120</v>
      </c>
      <c r="P5" s="19" t="s">
        <v>1035</v>
      </c>
      <c r="Q5" s="19" t="s">
        <v>1035</v>
      </c>
      <c r="R5" s="19" t="s">
        <v>1035</v>
      </c>
      <c r="S5" s="19"/>
      <c r="T5" s="59">
        <f t="shared" ref="T5:T6" si="0">COUNTIF($F5:$L5,T$3)</f>
        <v>1</v>
      </c>
      <c r="U5" s="59">
        <f t="shared" ref="U5:U6" si="1">COUNTIF($O5:$R5,U$3)</f>
        <v>1</v>
      </c>
    </row>
    <row r="6" spans="1:21" ht="165" x14ac:dyDescent="0.25">
      <c r="A6" s="29" t="str">
        <f>'A_Institutional Context'!A6</f>
        <v>BE</v>
      </c>
      <c r="B6" s="29" t="str">
        <f>'A_Institutional Context'!B6</f>
        <v>Belgium</v>
      </c>
      <c r="C6" s="19" t="s">
        <v>143</v>
      </c>
      <c r="D6" s="19" t="s">
        <v>401</v>
      </c>
      <c r="E6" s="15"/>
      <c r="F6" s="19" t="s">
        <v>120</v>
      </c>
      <c r="G6" s="19" t="s">
        <v>402</v>
      </c>
      <c r="H6" s="19" t="s">
        <v>1035</v>
      </c>
      <c r="I6" s="19"/>
      <c r="J6" s="19" t="s">
        <v>1035</v>
      </c>
      <c r="K6" s="19"/>
      <c r="L6" s="19" t="s">
        <v>1035</v>
      </c>
      <c r="M6" s="19"/>
      <c r="N6" s="15"/>
      <c r="O6" s="19" t="s">
        <v>120</v>
      </c>
      <c r="P6" s="19" t="s">
        <v>120</v>
      </c>
      <c r="Q6" s="19" t="s">
        <v>1035</v>
      </c>
      <c r="R6" s="19" t="s">
        <v>1035</v>
      </c>
      <c r="S6" s="19"/>
      <c r="T6" s="59">
        <f t="shared" si="0"/>
        <v>1</v>
      </c>
      <c r="U6" s="59">
        <f t="shared" si="1"/>
        <v>2</v>
      </c>
    </row>
    <row r="7" spans="1:21" ht="15.75" x14ac:dyDescent="0.25">
      <c r="A7" s="34" t="str">
        <f>'A_Institutional Context'!A7</f>
        <v>BG</v>
      </c>
      <c r="B7" s="34" t="str">
        <f>'A_Institutional Context'!B7</f>
        <v>Bulgaria</v>
      </c>
      <c r="C7" s="44"/>
      <c r="D7" s="25"/>
      <c r="E7" s="42"/>
      <c r="F7" s="44"/>
      <c r="G7" s="44"/>
      <c r="H7" s="25"/>
      <c r="I7" s="25"/>
      <c r="J7" s="25"/>
      <c r="K7" s="25"/>
      <c r="L7" s="25"/>
      <c r="M7" s="25"/>
      <c r="N7" s="42"/>
      <c r="O7" s="44"/>
      <c r="P7" s="25"/>
      <c r="Q7" s="25"/>
      <c r="R7" s="25"/>
      <c r="S7" s="25"/>
      <c r="T7" s="60"/>
      <c r="U7" s="60"/>
    </row>
    <row r="8" spans="1:21" ht="15.75" x14ac:dyDescent="0.25">
      <c r="A8" s="29" t="str">
        <f>'A_Institutional Context'!A8</f>
        <v>HR</v>
      </c>
      <c r="B8" s="29" t="str">
        <f>'A_Institutional Context'!B8</f>
        <v>Croatia</v>
      </c>
      <c r="C8" s="19" t="s">
        <v>143</v>
      </c>
      <c r="D8" s="19" t="s">
        <v>412</v>
      </c>
      <c r="E8" s="15"/>
      <c r="F8" s="19" t="s">
        <v>1035</v>
      </c>
      <c r="G8" s="19"/>
      <c r="H8" s="19" t="s">
        <v>1035</v>
      </c>
      <c r="I8" s="19"/>
      <c r="J8" s="19" t="s">
        <v>1035</v>
      </c>
      <c r="K8" s="19"/>
      <c r="L8" s="19" t="s">
        <v>120</v>
      </c>
      <c r="M8" s="19"/>
      <c r="N8" s="15"/>
      <c r="O8" s="19" t="s">
        <v>120</v>
      </c>
      <c r="P8" s="19" t="s">
        <v>1035</v>
      </c>
      <c r="Q8" s="19" t="s">
        <v>1035</v>
      </c>
      <c r="R8" s="19" t="s">
        <v>1035</v>
      </c>
      <c r="S8" s="19"/>
      <c r="T8" s="59">
        <f>COUNTIF($F8:$L8,T$3)</f>
        <v>1</v>
      </c>
      <c r="U8" s="59">
        <f>COUNTIF($O8:$R8,U$3)</f>
        <v>1</v>
      </c>
    </row>
    <row r="9" spans="1:21" ht="15.75" x14ac:dyDescent="0.25">
      <c r="A9" s="34" t="str">
        <f>'A_Institutional Context'!A9</f>
        <v>CY</v>
      </c>
      <c r="B9" s="34" t="str">
        <f>'A_Institutional Context'!B9</f>
        <v>Cyprus</v>
      </c>
      <c r="C9" s="25"/>
      <c r="D9" s="25"/>
      <c r="E9" s="42"/>
      <c r="F9" s="25"/>
      <c r="G9" s="25"/>
      <c r="H9" s="25"/>
      <c r="I9" s="25"/>
      <c r="J9" s="25"/>
      <c r="K9" s="25"/>
      <c r="L9" s="25"/>
      <c r="M9" s="25"/>
      <c r="N9" s="42"/>
      <c r="O9" s="25"/>
      <c r="P9" s="25"/>
      <c r="Q9" s="25"/>
      <c r="R9" s="25"/>
      <c r="S9" s="25"/>
      <c r="T9" s="60"/>
      <c r="U9" s="60"/>
    </row>
    <row r="10" spans="1:21" ht="45" x14ac:dyDescent="0.25">
      <c r="A10" s="29" t="str">
        <f>'A_Institutional Context'!A10</f>
        <v>CZ</v>
      </c>
      <c r="B10" s="29" t="str">
        <f>'A_Institutional Context'!B10</f>
        <v>Czech Republic</v>
      </c>
      <c r="C10" s="51" t="s">
        <v>143</v>
      </c>
      <c r="D10" s="19" t="s">
        <v>430</v>
      </c>
      <c r="E10" s="15"/>
      <c r="F10" s="19" t="s">
        <v>1035</v>
      </c>
      <c r="G10" s="19"/>
      <c r="H10" s="19" t="s">
        <v>1035</v>
      </c>
      <c r="I10" s="19"/>
      <c r="J10" s="19" t="s">
        <v>1035</v>
      </c>
      <c r="K10" s="19"/>
      <c r="L10" s="19" t="s">
        <v>120</v>
      </c>
      <c r="M10" s="19"/>
      <c r="N10" s="15"/>
      <c r="O10" s="19" t="s">
        <v>120</v>
      </c>
      <c r="P10" s="19" t="s">
        <v>120</v>
      </c>
      <c r="Q10" s="19" t="s">
        <v>120</v>
      </c>
      <c r="R10" s="19" t="s">
        <v>1035</v>
      </c>
      <c r="S10" s="19"/>
      <c r="T10" s="59">
        <f>COUNTIF($F10:$L10,T$3)</f>
        <v>1</v>
      </c>
      <c r="U10" s="59">
        <f>COUNTIF($O10:$R10,U$3)</f>
        <v>3</v>
      </c>
    </row>
    <row r="11" spans="1:21" ht="15.75" x14ac:dyDescent="0.25">
      <c r="A11" s="34" t="str">
        <f>'A_Institutional Context'!A11</f>
        <v>DK</v>
      </c>
      <c r="B11" s="34" t="str">
        <f>'A_Institutional Context'!B11</f>
        <v>Denmark</v>
      </c>
      <c r="C11" s="25"/>
      <c r="D11" s="25"/>
      <c r="E11" s="42"/>
      <c r="F11" s="25"/>
      <c r="G11" s="25"/>
      <c r="H11" s="25"/>
      <c r="I11" s="25"/>
      <c r="J11" s="25"/>
      <c r="K11" s="25"/>
      <c r="L11" s="25"/>
      <c r="M11" s="25"/>
      <c r="N11" s="42"/>
      <c r="O11" s="25"/>
      <c r="P11" s="25"/>
      <c r="Q11" s="25"/>
      <c r="R11" s="25"/>
      <c r="S11" s="25"/>
      <c r="T11" s="60"/>
      <c r="U11" s="60"/>
    </row>
    <row r="12" spans="1:21" ht="15.75" x14ac:dyDescent="0.25">
      <c r="A12" s="29" t="str">
        <f>'A_Institutional Context'!A12</f>
        <v>EE</v>
      </c>
      <c r="B12" s="29" t="str">
        <f>'A_Institutional Context'!B12</f>
        <v>Estonia</v>
      </c>
      <c r="C12" s="38" t="s">
        <v>144</v>
      </c>
      <c r="D12" s="19"/>
      <c r="E12" s="15"/>
      <c r="F12" s="19" t="s">
        <v>120</v>
      </c>
      <c r="G12" s="19"/>
      <c r="H12" s="38" t="s">
        <v>1035</v>
      </c>
      <c r="I12" s="19"/>
      <c r="J12" s="19" t="s">
        <v>1035</v>
      </c>
      <c r="K12" s="19"/>
      <c r="L12" s="19" t="s">
        <v>1035</v>
      </c>
      <c r="M12" s="19"/>
      <c r="N12" s="15"/>
      <c r="O12" s="19" t="s">
        <v>120</v>
      </c>
      <c r="P12" s="19" t="s">
        <v>1035</v>
      </c>
      <c r="Q12" s="19" t="s">
        <v>1035</v>
      </c>
      <c r="R12" s="19" t="s">
        <v>1035</v>
      </c>
      <c r="S12" s="19"/>
      <c r="T12" s="59">
        <f>COUNTIF($F12:$L12,T$3)</f>
        <v>1</v>
      </c>
      <c r="U12" s="59">
        <f>COUNTIF($O12:$R12,U$3)</f>
        <v>1</v>
      </c>
    </row>
    <row r="13" spans="1:21" ht="30" x14ac:dyDescent="0.25">
      <c r="A13" s="29" t="str">
        <f>'A_Institutional Context'!A13</f>
        <v>FI</v>
      </c>
      <c r="B13" s="29" t="str">
        <f>'A_Institutional Context'!B13</f>
        <v>Finland</v>
      </c>
      <c r="C13" s="19" t="s">
        <v>143</v>
      </c>
      <c r="D13" s="19" t="s">
        <v>1082</v>
      </c>
      <c r="E13" s="15"/>
      <c r="F13" s="19" t="s">
        <v>120</v>
      </c>
      <c r="G13" s="19"/>
      <c r="H13" s="19" t="s">
        <v>1035</v>
      </c>
      <c r="I13" s="19"/>
      <c r="J13" s="19" t="s">
        <v>1035</v>
      </c>
      <c r="K13" s="19"/>
      <c r="L13" s="19" t="s">
        <v>1035</v>
      </c>
      <c r="M13" s="19"/>
      <c r="N13" s="15"/>
      <c r="O13" s="19" t="s">
        <v>120</v>
      </c>
      <c r="P13" s="19" t="s">
        <v>1035</v>
      </c>
      <c r="Q13" s="19" t="s">
        <v>1035</v>
      </c>
      <c r="R13" s="19" t="s">
        <v>1035</v>
      </c>
      <c r="S13" s="19"/>
      <c r="T13" s="59">
        <f>COUNTIF($F13:$L13,T$3)</f>
        <v>1</v>
      </c>
      <c r="U13" s="59">
        <f>COUNTIF($O13:$R13,U$3)</f>
        <v>1</v>
      </c>
    </row>
    <row r="14" spans="1:21" ht="45" x14ac:dyDescent="0.25">
      <c r="A14" s="29" t="str">
        <f>'A_Institutional Context'!A14</f>
        <v>FR</v>
      </c>
      <c r="B14" s="29" t="str">
        <f>'A_Institutional Context'!B14</f>
        <v>France</v>
      </c>
      <c r="C14" s="38" t="s">
        <v>199</v>
      </c>
      <c r="D14" s="19" t="s">
        <v>466</v>
      </c>
      <c r="E14" s="15"/>
      <c r="F14" s="19" t="s">
        <v>120</v>
      </c>
      <c r="G14" s="19"/>
      <c r="H14" s="19" t="s">
        <v>1035</v>
      </c>
      <c r="I14" s="19"/>
      <c r="J14" s="19" t="s">
        <v>1035</v>
      </c>
      <c r="K14" s="19"/>
      <c r="L14" s="19" t="s">
        <v>1035</v>
      </c>
      <c r="M14" s="19"/>
      <c r="N14" s="15"/>
      <c r="O14" s="19" t="s">
        <v>120</v>
      </c>
      <c r="P14" s="19" t="s">
        <v>1035</v>
      </c>
      <c r="Q14" s="19" t="s">
        <v>1035</v>
      </c>
      <c r="R14" s="19" t="s">
        <v>1035</v>
      </c>
      <c r="S14" s="19"/>
      <c r="T14" s="59">
        <f t="shared" ref="T14:T18" si="2">COUNTIF($F14:$L14,T$3)</f>
        <v>1</v>
      </c>
      <c r="U14" s="59">
        <f t="shared" ref="U14:U18" si="3">COUNTIF($O14:$R14,U$3)</f>
        <v>1</v>
      </c>
    </row>
    <row r="15" spans="1:21" ht="135" x14ac:dyDescent="0.25">
      <c r="A15" s="29" t="str">
        <f>'A_Institutional Context'!A15</f>
        <v>DE-1</v>
      </c>
      <c r="B15" s="29" t="str">
        <f>'A_Institutional Context'!B15</f>
        <v>Germany</v>
      </c>
      <c r="C15" s="19" t="s">
        <v>143</v>
      </c>
      <c r="D15" s="19" t="s">
        <v>491</v>
      </c>
      <c r="E15" s="15"/>
      <c r="F15" s="38" t="s">
        <v>120</v>
      </c>
      <c r="G15" s="19"/>
      <c r="H15" s="19" t="s">
        <v>1035</v>
      </c>
      <c r="I15" s="19"/>
      <c r="J15" s="19" t="s">
        <v>120</v>
      </c>
      <c r="K15" s="19" t="s">
        <v>1013</v>
      </c>
      <c r="L15" s="19" t="s">
        <v>1035</v>
      </c>
      <c r="M15" s="19"/>
      <c r="N15" s="15"/>
      <c r="O15" s="19" t="s">
        <v>120</v>
      </c>
      <c r="P15" s="19" t="s">
        <v>120</v>
      </c>
      <c r="Q15" s="19" t="s">
        <v>1035</v>
      </c>
      <c r="R15" s="19" t="s">
        <v>1035</v>
      </c>
      <c r="S15" s="19" t="s">
        <v>778</v>
      </c>
      <c r="T15" s="59">
        <f t="shared" si="2"/>
        <v>2</v>
      </c>
      <c r="U15" s="59">
        <f t="shared" si="3"/>
        <v>2</v>
      </c>
    </row>
    <row r="16" spans="1:21" ht="15.75" x14ac:dyDescent="0.25">
      <c r="A16" s="29" t="str">
        <f>'A_Institutional Context'!A16</f>
        <v>DE-2</v>
      </c>
      <c r="B16" s="29" t="str">
        <f>'A_Institutional Context'!B16</f>
        <v>Germany</v>
      </c>
      <c r="C16" s="19" t="s">
        <v>144</v>
      </c>
      <c r="D16" s="19"/>
      <c r="E16" s="15"/>
      <c r="F16" s="19" t="s">
        <v>1035</v>
      </c>
      <c r="G16" s="19"/>
      <c r="H16" s="19" t="s">
        <v>1035</v>
      </c>
      <c r="I16" s="19"/>
      <c r="J16" s="19" t="s">
        <v>1035</v>
      </c>
      <c r="K16" s="19"/>
      <c r="L16" s="19" t="s">
        <v>120</v>
      </c>
      <c r="M16" s="19"/>
      <c r="N16" s="15"/>
      <c r="O16" s="19" t="s">
        <v>120</v>
      </c>
      <c r="P16" s="19" t="s">
        <v>120</v>
      </c>
      <c r="Q16" s="19" t="s">
        <v>120</v>
      </c>
      <c r="R16" s="19" t="s">
        <v>1035</v>
      </c>
      <c r="S16" s="19"/>
      <c r="T16" s="59">
        <f t="shared" si="2"/>
        <v>1</v>
      </c>
      <c r="U16" s="59">
        <f t="shared" si="3"/>
        <v>3</v>
      </c>
    </row>
    <row r="17" spans="1:21" ht="135" x14ac:dyDescent="0.25">
      <c r="A17" s="29" t="str">
        <f>'A_Institutional Context'!A17</f>
        <v>GR</v>
      </c>
      <c r="B17" s="29" t="str">
        <f>'A_Institutional Context'!B17</f>
        <v>Greece</v>
      </c>
      <c r="C17" s="19" t="s">
        <v>199</v>
      </c>
      <c r="D17" s="19" t="s">
        <v>538</v>
      </c>
      <c r="E17" s="15"/>
      <c r="F17" s="19" t="s">
        <v>120</v>
      </c>
      <c r="G17" s="19" t="s">
        <v>792</v>
      </c>
      <c r="H17" s="19" t="s">
        <v>1035</v>
      </c>
      <c r="I17" s="19"/>
      <c r="J17" s="19" t="s">
        <v>1035</v>
      </c>
      <c r="K17" s="19"/>
      <c r="L17" s="19" t="s">
        <v>1035</v>
      </c>
      <c r="M17" s="19"/>
      <c r="N17" s="15"/>
      <c r="O17" s="19" t="s">
        <v>120</v>
      </c>
      <c r="P17" s="19" t="s">
        <v>120</v>
      </c>
      <c r="Q17" s="19" t="s">
        <v>1035</v>
      </c>
      <c r="R17" s="19" t="s">
        <v>1035</v>
      </c>
      <c r="S17" s="19" t="s">
        <v>539</v>
      </c>
      <c r="T17" s="59">
        <f t="shared" si="2"/>
        <v>1</v>
      </c>
      <c r="U17" s="59">
        <f t="shared" si="3"/>
        <v>2</v>
      </c>
    </row>
    <row r="18" spans="1:21" ht="75" x14ac:dyDescent="0.25">
      <c r="A18" s="29" t="str">
        <f>'A_Institutional Context'!A18</f>
        <v>HU</v>
      </c>
      <c r="B18" s="29" t="str">
        <f>'A_Institutional Context'!B18</f>
        <v>Hungary</v>
      </c>
      <c r="C18" s="19" t="s">
        <v>143</v>
      </c>
      <c r="D18" s="19" t="s">
        <v>561</v>
      </c>
      <c r="E18" s="15"/>
      <c r="F18" s="19" t="s">
        <v>1035</v>
      </c>
      <c r="G18" s="19"/>
      <c r="H18" s="19" t="s">
        <v>1035</v>
      </c>
      <c r="I18" s="19"/>
      <c r="J18" s="19" t="s">
        <v>120</v>
      </c>
      <c r="K18" s="19" t="s">
        <v>562</v>
      </c>
      <c r="L18" s="19" t="s">
        <v>1035</v>
      </c>
      <c r="M18" s="19"/>
      <c r="N18" s="15"/>
      <c r="O18" s="19" t="s">
        <v>120</v>
      </c>
      <c r="P18" s="19" t="s">
        <v>1035</v>
      </c>
      <c r="Q18" s="19" t="s">
        <v>1035</v>
      </c>
      <c r="R18" s="19" t="s">
        <v>1035</v>
      </c>
      <c r="S18" s="19"/>
      <c r="T18" s="59">
        <f t="shared" si="2"/>
        <v>1</v>
      </c>
      <c r="U18" s="59">
        <f t="shared" si="3"/>
        <v>1</v>
      </c>
    </row>
    <row r="19" spans="1:21" ht="15.75" x14ac:dyDescent="0.25">
      <c r="A19" s="34" t="str">
        <f>'A_Institutional Context'!A19</f>
        <v>IS</v>
      </c>
      <c r="B19" s="34" t="str">
        <f>'A_Institutional Context'!B19</f>
        <v>Iceland</v>
      </c>
      <c r="C19" s="25"/>
      <c r="D19" s="25"/>
      <c r="E19" s="42"/>
      <c r="F19" s="25"/>
      <c r="G19" s="25"/>
      <c r="H19" s="25"/>
      <c r="I19" s="25"/>
      <c r="J19" s="25"/>
      <c r="K19" s="25"/>
      <c r="L19" s="25"/>
      <c r="M19" s="25"/>
      <c r="N19" s="42"/>
      <c r="O19" s="25"/>
      <c r="P19" s="25"/>
      <c r="Q19" s="25"/>
      <c r="R19" s="25"/>
      <c r="S19" s="25"/>
      <c r="T19" s="60"/>
      <c r="U19" s="60"/>
    </row>
    <row r="20" spans="1:21" ht="45" x14ac:dyDescent="0.25">
      <c r="A20" s="29" t="str">
        <f>'A_Institutional Context'!A20</f>
        <v>IE</v>
      </c>
      <c r="B20" s="29" t="str">
        <f>'A_Institutional Context'!B20</f>
        <v>Ireland</v>
      </c>
      <c r="C20" s="19" t="s">
        <v>143</v>
      </c>
      <c r="D20" s="19"/>
      <c r="E20" s="15"/>
      <c r="F20" s="19" t="s">
        <v>120</v>
      </c>
      <c r="G20" s="19" t="s">
        <v>574</v>
      </c>
      <c r="H20" s="19" t="s">
        <v>1035</v>
      </c>
      <c r="I20" s="19"/>
      <c r="J20" s="19" t="s">
        <v>1035</v>
      </c>
      <c r="K20" s="19"/>
      <c r="L20" s="19" t="s">
        <v>1035</v>
      </c>
      <c r="M20" s="19"/>
      <c r="N20" s="15"/>
      <c r="O20" s="19" t="s">
        <v>1035</v>
      </c>
      <c r="P20" s="19" t="s">
        <v>1035</v>
      </c>
      <c r="Q20" s="19" t="s">
        <v>1035</v>
      </c>
      <c r="R20" s="19" t="s">
        <v>120</v>
      </c>
      <c r="S20" s="19"/>
      <c r="T20" s="59">
        <f t="shared" ref="T20:T22" si="4">COUNTIF($F20:$L20,T$3)</f>
        <v>1</v>
      </c>
      <c r="U20" s="59">
        <f t="shared" ref="U20:U22" si="5">COUNTIF($O20:$R20,U$3)</f>
        <v>1</v>
      </c>
    </row>
    <row r="21" spans="1:21" ht="105" x14ac:dyDescent="0.25">
      <c r="A21" s="29" t="str">
        <f>'A_Institutional Context'!A21</f>
        <v>IT</v>
      </c>
      <c r="B21" s="29" t="str">
        <f>'A_Institutional Context'!B21</f>
        <v>Italy</v>
      </c>
      <c r="C21" s="19" t="s">
        <v>144</v>
      </c>
      <c r="D21" s="19" t="s">
        <v>597</v>
      </c>
      <c r="E21" s="15"/>
      <c r="F21" s="19" t="s">
        <v>120</v>
      </c>
      <c r="G21" s="19" t="s">
        <v>1121</v>
      </c>
      <c r="H21" s="19" t="s">
        <v>1035</v>
      </c>
      <c r="I21" s="19"/>
      <c r="J21" s="19" t="s">
        <v>1035</v>
      </c>
      <c r="K21" s="19"/>
      <c r="L21" s="19" t="s">
        <v>1035</v>
      </c>
      <c r="M21" s="19"/>
      <c r="N21" s="15"/>
      <c r="O21" s="19" t="s">
        <v>120</v>
      </c>
      <c r="P21" s="19" t="s">
        <v>120</v>
      </c>
      <c r="Q21" s="19" t="s">
        <v>1035</v>
      </c>
      <c r="R21" s="19" t="s">
        <v>1035</v>
      </c>
      <c r="S21" s="19"/>
      <c r="T21" s="59">
        <f t="shared" si="4"/>
        <v>1</v>
      </c>
      <c r="U21" s="59">
        <f t="shared" si="5"/>
        <v>2</v>
      </c>
    </row>
    <row r="22" spans="1:21" ht="60" x14ac:dyDescent="0.25">
      <c r="A22" s="29" t="str">
        <f>'A_Institutional Context'!A22</f>
        <v>LV</v>
      </c>
      <c r="B22" s="29" t="str">
        <f>'A_Institutional Context'!B22</f>
        <v>Latvia</v>
      </c>
      <c r="C22" s="19" t="s">
        <v>199</v>
      </c>
      <c r="D22" s="19" t="s">
        <v>619</v>
      </c>
      <c r="E22" s="15"/>
      <c r="F22" s="19" t="s">
        <v>120</v>
      </c>
      <c r="G22" s="19"/>
      <c r="H22" s="19" t="s">
        <v>120</v>
      </c>
      <c r="I22" s="19" t="s">
        <v>620</v>
      </c>
      <c r="J22" s="19" t="s">
        <v>1035</v>
      </c>
      <c r="K22" s="19"/>
      <c r="L22" s="19" t="s">
        <v>1035</v>
      </c>
      <c r="M22" s="19"/>
      <c r="N22" s="15"/>
      <c r="O22" s="19" t="s">
        <v>120</v>
      </c>
      <c r="P22" s="19" t="s">
        <v>120</v>
      </c>
      <c r="Q22" s="19" t="s">
        <v>1035</v>
      </c>
      <c r="R22" s="19" t="s">
        <v>1035</v>
      </c>
      <c r="S22" s="19" t="s">
        <v>621</v>
      </c>
      <c r="T22" s="59">
        <f t="shared" si="4"/>
        <v>2</v>
      </c>
      <c r="U22" s="59">
        <f t="shared" si="5"/>
        <v>2</v>
      </c>
    </row>
    <row r="23" spans="1:21" ht="15.75" x14ac:dyDescent="0.25">
      <c r="A23" s="34" t="str">
        <f>'A_Institutional Context'!A23</f>
        <v>LI</v>
      </c>
      <c r="B23" s="34" t="str">
        <f>'A_Institutional Context'!B23</f>
        <v>Liechtenstein</v>
      </c>
      <c r="C23" s="25"/>
      <c r="D23" s="25"/>
      <c r="E23" s="42"/>
      <c r="F23" s="25"/>
      <c r="G23" s="25"/>
      <c r="H23" s="25"/>
      <c r="I23" s="25"/>
      <c r="J23" s="25"/>
      <c r="K23" s="25"/>
      <c r="L23" s="25"/>
      <c r="M23" s="25"/>
      <c r="N23" s="42"/>
      <c r="O23" s="25"/>
      <c r="P23" s="25"/>
      <c r="Q23" s="25"/>
      <c r="R23" s="25"/>
      <c r="S23" s="25"/>
      <c r="T23" s="60"/>
      <c r="U23" s="60"/>
    </row>
    <row r="24" spans="1:21" ht="15.75" x14ac:dyDescent="0.25">
      <c r="A24" s="29" t="str">
        <f>'A_Institutional Context'!A24</f>
        <v>LT</v>
      </c>
      <c r="B24" s="29" t="str">
        <f>'A_Institutional Context'!B24</f>
        <v>Lithuania</v>
      </c>
      <c r="C24" s="38" t="s">
        <v>144</v>
      </c>
      <c r="D24" s="19"/>
      <c r="E24" s="15"/>
      <c r="F24" s="19" t="s">
        <v>1035</v>
      </c>
      <c r="G24" s="19"/>
      <c r="H24" s="19" t="s">
        <v>1035</v>
      </c>
      <c r="I24" s="19"/>
      <c r="J24" s="19" t="s">
        <v>1035</v>
      </c>
      <c r="K24" s="19"/>
      <c r="L24" s="19" t="s">
        <v>120</v>
      </c>
      <c r="M24" s="19"/>
      <c r="N24" s="15"/>
      <c r="O24" s="19" t="s">
        <v>120</v>
      </c>
      <c r="P24" s="19" t="s">
        <v>120</v>
      </c>
      <c r="Q24" s="19" t="s">
        <v>1035</v>
      </c>
      <c r="R24" s="19" t="s">
        <v>1035</v>
      </c>
      <c r="S24" s="19"/>
      <c r="T24" s="59">
        <f t="shared" ref="T24:T25" si="6">COUNTIF($F24:$L24,T$3)</f>
        <v>1</v>
      </c>
      <c r="U24" s="59">
        <f t="shared" ref="U24:U25" si="7">COUNTIF($O24:$R24,U$3)</f>
        <v>2</v>
      </c>
    </row>
    <row r="25" spans="1:21" ht="45" x14ac:dyDescent="0.25">
      <c r="A25" s="29" t="str">
        <f>'A_Institutional Context'!A25</f>
        <v>LU</v>
      </c>
      <c r="B25" s="29" t="str">
        <f>'A_Institutional Context'!B25</f>
        <v>Luxembourg</v>
      </c>
      <c r="C25" s="19" t="s">
        <v>144</v>
      </c>
      <c r="D25" s="19"/>
      <c r="E25" s="15"/>
      <c r="F25" s="19" t="s">
        <v>1035</v>
      </c>
      <c r="G25" s="19"/>
      <c r="H25" s="19" t="s">
        <v>1035</v>
      </c>
      <c r="I25" s="19"/>
      <c r="J25" s="19" t="s">
        <v>1035</v>
      </c>
      <c r="K25" s="19"/>
      <c r="L25" s="19" t="s">
        <v>120</v>
      </c>
      <c r="M25" s="19"/>
      <c r="N25" s="15"/>
      <c r="O25" s="19" t="s">
        <v>1035</v>
      </c>
      <c r="P25" s="19" t="s">
        <v>1035</v>
      </c>
      <c r="Q25" s="19" t="s">
        <v>1035</v>
      </c>
      <c r="R25" s="19" t="s">
        <v>120</v>
      </c>
      <c r="S25" s="19" t="s">
        <v>907</v>
      </c>
      <c r="T25" s="59">
        <f t="shared" si="6"/>
        <v>1</v>
      </c>
      <c r="U25" s="59">
        <f t="shared" si="7"/>
        <v>1</v>
      </c>
    </row>
    <row r="26" spans="1:21" ht="15.75" x14ac:dyDescent="0.25">
      <c r="A26" s="34" t="str">
        <f>'A_Institutional Context'!A26</f>
        <v>MT</v>
      </c>
      <c r="B26" s="34" t="str">
        <f>'A_Institutional Context'!B26</f>
        <v>Malta</v>
      </c>
      <c r="C26" s="25"/>
      <c r="D26" s="25"/>
      <c r="E26" s="42"/>
      <c r="F26" s="25"/>
      <c r="G26" s="25"/>
      <c r="H26" s="25"/>
      <c r="I26" s="25"/>
      <c r="J26" s="25"/>
      <c r="K26" s="25"/>
      <c r="L26" s="25"/>
      <c r="M26" s="25"/>
      <c r="N26" s="42"/>
      <c r="O26" s="25"/>
      <c r="P26" s="25"/>
      <c r="Q26" s="25"/>
      <c r="R26" s="25"/>
      <c r="S26" s="25"/>
      <c r="T26" s="60"/>
      <c r="U26" s="60"/>
    </row>
    <row r="27" spans="1:21" ht="15.75" x14ac:dyDescent="0.25">
      <c r="A27" s="34" t="str">
        <f>'A_Institutional Context'!A27</f>
        <v>NL</v>
      </c>
      <c r="B27" s="34" t="str">
        <f>'A_Institutional Context'!B27</f>
        <v>Netherlands</v>
      </c>
      <c r="C27" s="25"/>
      <c r="D27" s="25"/>
      <c r="E27" s="42"/>
      <c r="F27" s="25"/>
      <c r="G27" s="25"/>
      <c r="H27" s="25"/>
      <c r="I27" s="25"/>
      <c r="J27" s="25"/>
      <c r="K27" s="25"/>
      <c r="L27" s="25"/>
      <c r="M27" s="25"/>
      <c r="N27" s="42"/>
      <c r="O27" s="25"/>
      <c r="P27" s="25"/>
      <c r="Q27" s="25"/>
      <c r="R27" s="25"/>
      <c r="S27" s="25"/>
      <c r="T27" s="60"/>
      <c r="U27" s="60"/>
    </row>
    <row r="28" spans="1:21" ht="120" x14ac:dyDescent="0.25">
      <c r="A28" s="29" t="str">
        <f>'A_Institutional Context'!A28</f>
        <v>NO</v>
      </c>
      <c r="B28" s="29" t="str">
        <f>'A_Institutional Context'!B28</f>
        <v>Norway</v>
      </c>
      <c r="C28" s="19" t="s">
        <v>199</v>
      </c>
      <c r="D28" s="19" t="s">
        <v>643</v>
      </c>
      <c r="E28" s="15"/>
      <c r="F28" s="19" t="s">
        <v>120</v>
      </c>
      <c r="G28" s="19" t="s">
        <v>644</v>
      </c>
      <c r="H28" s="19" t="s">
        <v>1035</v>
      </c>
      <c r="I28" s="19"/>
      <c r="J28" s="19" t="s">
        <v>1035</v>
      </c>
      <c r="K28" s="19"/>
      <c r="L28" s="19" t="s">
        <v>1035</v>
      </c>
      <c r="M28" s="19"/>
      <c r="N28" s="15"/>
      <c r="O28" s="19" t="s">
        <v>120</v>
      </c>
      <c r="P28" s="19" t="s">
        <v>120</v>
      </c>
      <c r="Q28" s="19" t="s">
        <v>1035</v>
      </c>
      <c r="R28" s="19" t="s">
        <v>1035</v>
      </c>
      <c r="S28" s="19"/>
      <c r="T28" s="59">
        <f>COUNTIF($F28:$L28,T$3)</f>
        <v>1</v>
      </c>
      <c r="U28" s="59">
        <f>COUNTIF($O28:$R28,U$3)</f>
        <v>2</v>
      </c>
    </row>
    <row r="29" spans="1:21" ht="15.75" x14ac:dyDescent="0.25">
      <c r="A29" s="34" t="str">
        <f>'A_Institutional Context'!A29</f>
        <v>PL</v>
      </c>
      <c r="B29" s="34" t="str">
        <f>'A_Institutional Context'!B29</f>
        <v>Poland</v>
      </c>
      <c r="C29" s="25"/>
      <c r="D29" s="25"/>
      <c r="E29" s="42"/>
      <c r="F29" s="25"/>
      <c r="G29" s="25"/>
      <c r="H29" s="25"/>
      <c r="I29" s="25"/>
      <c r="J29" s="25"/>
      <c r="K29" s="25"/>
      <c r="L29" s="25"/>
      <c r="M29" s="25"/>
      <c r="N29" s="42"/>
      <c r="O29" s="25"/>
      <c r="P29" s="25"/>
      <c r="Q29" s="25"/>
      <c r="R29" s="25"/>
      <c r="S29" s="25"/>
      <c r="T29" s="59"/>
      <c r="U29" s="59"/>
    </row>
    <row r="30" spans="1:21" ht="30" x14ac:dyDescent="0.25">
      <c r="A30" s="29" t="str">
        <f>'A_Institutional Context'!A30</f>
        <v>PT</v>
      </c>
      <c r="B30" s="29" t="str">
        <f>'A_Institutional Context'!B30</f>
        <v>Portugal</v>
      </c>
      <c r="C30" s="19" t="s">
        <v>144</v>
      </c>
      <c r="D30" s="19" t="s">
        <v>707</v>
      </c>
      <c r="E30" s="15"/>
      <c r="F30" s="19" t="s">
        <v>1035</v>
      </c>
      <c r="G30" s="19"/>
      <c r="H30" s="19" t="s">
        <v>1035</v>
      </c>
      <c r="I30" s="19"/>
      <c r="J30" s="19" t="s">
        <v>1035</v>
      </c>
      <c r="K30" s="19"/>
      <c r="L30" s="19" t="s">
        <v>120</v>
      </c>
      <c r="M30" s="19"/>
      <c r="N30" s="15"/>
      <c r="O30" s="19" t="s">
        <v>120</v>
      </c>
      <c r="P30" s="19" t="s">
        <v>120</v>
      </c>
      <c r="Q30" s="19" t="s">
        <v>1035</v>
      </c>
      <c r="R30" s="19" t="s">
        <v>120</v>
      </c>
      <c r="S30" s="19" t="s">
        <v>708</v>
      </c>
      <c r="T30" s="59">
        <f t="shared" ref="T30:T31" si="8">COUNTIF($F30:$L30,T$3)</f>
        <v>1</v>
      </c>
      <c r="U30" s="59">
        <f t="shared" ref="U30:U31" si="9">COUNTIF($O30:$R30,U$3)</f>
        <v>3</v>
      </c>
    </row>
    <row r="31" spans="1:21" ht="15.75" x14ac:dyDescent="0.25">
      <c r="A31" s="29" t="str">
        <f>'A_Institutional Context'!A31</f>
        <v>RO</v>
      </c>
      <c r="B31" s="29" t="str">
        <f>'A_Institutional Context'!B31</f>
        <v>Romania</v>
      </c>
      <c r="C31" s="38" t="s">
        <v>144</v>
      </c>
      <c r="D31" s="19"/>
      <c r="E31" s="15"/>
      <c r="F31" s="38" t="s">
        <v>1035</v>
      </c>
      <c r="G31" s="19"/>
      <c r="H31" s="38" t="s">
        <v>1035</v>
      </c>
      <c r="I31" s="19"/>
      <c r="J31" s="19" t="s">
        <v>1035</v>
      </c>
      <c r="K31" s="19"/>
      <c r="L31" s="19" t="s">
        <v>1035</v>
      </c>
      <c r="M31" s="19"/>
      <c r="N31" s="15"/>
      <c r="O31" s="19" t="s">
        <v>120</v>
      </c>
      <c r="P31" s="19" t="s">
        <v>1035</v>
      </c>
      <c r="Q31" s="19" t="s">
        <v>1035</v>
      </c>
      <c r="R31" s="19" t="s">
        <v>1035</v>
      </c>
      <c r="S31" s="19"/>
      <c r="T31" s="59">
        <f t="shared" si="8"/>
        <v>0</v>
      </c>
      <c r="U31" s="59">
        <f t="shared" si="9"/>
        <v>1</v>
      </c>
    </row>
    <row r="32" spans="1:21" ht="15.75" x14ac:dyDescent="0.25">
      <c r="A32" s="34" t="str">
        <f>'A_Institutional Context'!A32</f>
        <v>SK</v>
      </c>
      <c r="B32" s="34" t="str">
        <f>'A_Institutional Context'!B32</f>
        <v>Slovakia</v>
      </c>
      <c r="C32" s="25"/>
      <c r="D32" s="25"/>
      <c r="E32" s="42"/>
      <c r="F32" s="25"/>
      <c r="G32" s="25"/>
      <c r="H32" s="25"/>
      <c r="I32" s="25"/>
      <c r="J32" s="25"/>
      <c r="K32" s="25"/>
      <c r="L32" s="25"/>
      <c r="M32" s="25"/>
      <c r="N32" s="42"/>
      <c r="O32" s="25"/>
      <c r="P32" s="25"/>
      <c r="Q32" s="25"/>
      <c r="R32" s="25"/>
      <c r="S32" s="25"/>
      <c r="T32" s="60"/>
      <c r="U32" s="60"/>
    </row>
    <row r="33" spans="1:21" ht="15.75" x14ac:dyDescent="0.25">
      <c r="A33" s="29" t="str">
        <f>'A_Institutional Context'!A33</f>
        <v>SI</v>
      </c>
      <c r="B33" s="29" t="str">
        <f>'A_Institutional Context'!B33</f>
        <v>Slovenia</v>
      </c>
      <c r="C33" s="19" t="s">
        <v>144</v>
      </c>
      <c r="D33" s="19"/>
      <c r="E33" s="15"/>
      <c r="F33" s="19" t="s">
        <v>1035</v>
      </c>
      <c r="G33" s="19"/>
      <c r="H33" s="19" t="s">
        <v>1035</v>
      </c>
      <c r="I33" s="19"/>
      <c r="J33" s="19" t="s">
        <v>1035</v>
      </c>
      <c r="K33" s="19"/>
      <c r="L33" s="19" t="s">
        <v>120</v>
      </c>
      <c r="M33" s="19"/>
      <c r="N33" s="15"/>
      <c r="O33" s="19" t="s">
        <v>1035</v>
      </c>
      <c r="P33" s="38" t="s">
        <v>120</v>
      </c>
      <c r="Q33" s="19" t="s">
        <v>1035</v>
      </c>
      <c r="R33" s="38" t="s">
        <v>1035</v>
      </c>
      <c r="S33" s="19"/>
      <c r="T33" s="59">
        <f t="shared" ref="T33:T34" si="10">COUNTIF($F33:$L33,T$3)</f>
        <v>1</v>
      </c>
      <c r="U33" s="59">
        <f t="shared" ref="U33:U34" si="11">COUNTIF($O33:$R33,U$3)</f>
        <v>1</v>
      </c>
    </row>
    <row r="34" spans="1:21" ht="15.75" x14ac:dyDescent="0.25">
      <c r="A34" s="29" t="str">
        <f>'A_Institutional Context'!A34</f>
        <v>ES</v>
      </c>
      <c r="B34" s="29" t="str">
        <f>'A_Institutional Context'!B34</f>
        <v>Spain</v>
      </c>
      <c r="C34" s="19" t="s">
        <v>144</v>
      </c>
      <c r="D34" s="19"/>
      <c r="E34" s="15"/>
      <c r="F34" s="19" t="s">
        <v>1035</v>
      </c>
      <c r="G34" s="19"/>
      <c r="H34" s="19" t="s">
        <v>1035</v>
      </c>
      <c r="I34" s="19"/>
      <c r="J34" s="19" t="s">
        <v>1035</v>
      </c>
      <c r="K34" s="19"/>
      <c r="L34" s="19" t="s">
        <v>120</v>
      </c>
      <c r="M34" s="19"/>
      <c r="N34" s="15"/>
      <c r="O34" s="38" t="s">
        <v>120</v>
      </c>
      <c r="P34" s="19" t="s">
        <v>1035</v>
      </c>
      <c r="Q34" s="19" t="s">
        <v>1035</v>
      </c>
      <c r="R34" s="38" t="s">
        <v>1035</v>
      </c>
      <c r="S34" s="19"/>
      <c r="T34" s="59">
        <f t="shared" si="10"/>
        <v>1</v>
      </c>
      <c r="U34" s="59">
        <f t="shared" si="11"/>
        <v>1</v>
      </c>
    </row>
    <row r="35" spans="1:21" ht="15.75" x14ac:dyDescent="0.25">
      <c r="A35" s="34" t="str">
        <f>'A_Institutional Context'!A35</f>
        <v>SE</v>
      </c>
      <c r="B35" s="34" t="str">
        <f>'A_Institutional Context'!B35</f>
        <v>Sweden</v>
      </c>
      <c r="C35" s="25"/>
      <c r="D35" s="25"/>
      <c r="E35" s="42"/>
      <c r="F35" s="25"/>
      <c r="G35" s="25"/>
      <c r="H35" s="25"/>
      <c r="I35" s="25"/>
      <c r="J35" s="25"/>
      <c r="K35" s="25"/>
      <c r="L35" s="25"/>
      <c r="M35" s="25"/>
      <c r="N35" s="42"/>
      <c r="O35" s="25"/>
      <c r="P35" s="25"/>
      <c r="Q35" s="25"/>
      <c r="R35" s="25"/>
      <c r="S35" s="25"/>
      <c r="T35" s="60"/>
      <c r="U35" s="60"/>
    </row>
    <row r="36" spans="1:21" ht="195" x14ac:dyDescent="0.25">
      <c r="A36" s="29" t="str">
        <f>'A_Institutional Context'!A36</f>
        <v>CH</v>
      </c>
      <c r="B36" s="29" t="str">
        <f>'A_Institutional Context'!B36</f>
        <v>Switzerland</v>
      </c>
      <c r="C36" s="19" t="s">
        <v>144</v>
      </c>
      <c r="D36" s="19" t="s">
        <v>943</v>
      </c>
      <c r="E36" s="15"/>
      <c r="F36" s="19" t="s">
        <v>1035</v>
      </c>
      <c r="G36" s="19"/>
      <c r="H36" s="19" t="s">
        <v>120</v>
      </c>
      <c r="I36" s="19" t="s">
        <v>944</v>
      </c>
      <c r="J36" s="19" t="s">
        <v>1035</v>
      </c>
      <c r="K36" s="19"/>
      <c r="L36" s="19" t="s">
        <v>1035</v>
      </c>
      <c r="M36" s="19"/>
      <c r="N36" s="15"/>
      <c r="O36" s="19" t="s">
        <v>120</v>
      </c>
      <c r="P36" s="19" t="s">
        <v>120</v>
      </c>
      <c r="Q36" s="19" t="s">
        <v>1035</v>
      </c>
      <c r="R36" s="19" t="s">
        <v>1035</v>
      </c>
      <c r="S36" s="19" t="s">
        <v>945</v>
      </c>
      <c r="T36" s="59">
        <f t="shared" ref="T36:T38" si="12">COUNTIF($F36:$L36,T$3)</f>
        <v>1</v>
      </c>
      <c r="U36" s="59">
        <f t="shared" ref="U36:U38" si="13">COUNTIF($O36:$R36,U$3)</f>
        <v>2</v>
      </c>
    </row>
    <row r="37" spans="1:21" ht="225" x14ac:dyDescent="0.25">
      <c r="A37" s="29" t="str">
        <f>'A_Institutional Context'!A37</f>
        <v>TR</v>
      </c>
      <c r="B37" s="29" t="str">
        <f>'A_Institutional Context'!B37</f>
        <v>Turkey</v>
      </c>
      <c r="C37" s="19" t="s">
        <v>143</v>
      </c>
      <c r="D37" s="19" t="s">
        <v>679</v>
      </c>
      <c r="E37" s="15"/>
      <c r="F37" s="19" t="s">
        <v>120</v>
      </c>
      <c r="G37" s="19" t="s">
        <v>680</v>
      </c>
      <c r="H37" s="19" t="s">
        <v>120</v>
      </c>
      <c r="I37" s="19" t="s">
        <v>872</v>
      </c>
      <c r="J37" s="19" t="s">
        <v>1035</v>
      </c>
      <c r="K37" s="19"/>
      <c r="L37" s="19" t="s">
        <v>1035</v>
      </c>
      <c r="M37" s="19"/>
      <c r="N37" s="15"/>
      <c r="O37" s="19" t="s">
        <v>120</v>
      </c>
      <c r="P37" s="19" t="s">
        <v>120</v>
      </c>
      <c r="Q37" s="19" t="s">
        <v>120</v>
      </c>
      <c r="R37" s="19" t="s">
        <v>1035</v>
      </c>
      <c r="S37" s="19"/>
      <c r="T37" s="59">
        <f t="shared" si="12"/>
        <v>2</v>
      </c>
      <c r="U37" s="59">
        <f t="shared" si="13"/>
        <v>3</v>
      </c>
    </row>
    <row r="38" spans="1:21" ht="270" x14ac:dyDescent="0.25">
      <c r="A38" s="29" t="str">
        <f>'A_Institutional Context'!A38</f>
        <v>UK</v>
      </c>
      <c r="B38" s="29" t="str">
        <f>'A_Institutional Context'!B38</f>
        <v>United Kingdom</v>
      </c>
      <c r="C38" s="19" t="s">
        <v>143</v>
      </c>
      <c r="D38" s="19" t="s">
        <v>751</v>
      </c>
      <c r="E38" s="15"/>
      <c r="F38" s="19" t="s">
        <v>120</v>
      </c>
      <c r="G38" s="19" t="s">
        <v>881</v>
      </c>
      <c r="H38" s="19" t="s">
        <v>1035</v>
      </c>
      <c r="I38" s="19"/>
      <c r="J38" s="19" t="s">
        <v>120</v>
      </c>
      <c r="K38" s="19" t="s">
        <v>752</v>
      </c>
      <c r="L38" s="19" t="s">
        <v>1035</v>
      </c>
      <c r="M38" s="19"/>
      <c r="N38" s="15"/>
      <c r="O38" s="19" t="s">
        <v>120</v>
      </c>
      <c r="P38" s="19" t="s">
        <v>120</v>
      </c>
      <c r="Q38" s="19" t="s">
        <v>120</v>
      </c>
      <c r="R38" s="19" t="s">
        <v>1035</v>
      </c>
      <c r="S38" s="19"/>
      <c r="T38" s="59">
        <f t="shared" si="12"/>
        <v>2</v>
      </c>
      <c r="U38" s="59">
        <f t="shared" si="13"/>
        <v>3</v>
      </c>
    </row>
    <row r="39" spans="1:21" ht="15.75" hidden="1" x14ac:dyDescent="0.25">
      <c r="A39" s="29" t="str">
        <f>'A_Institutional Context'!A39</f>
        <v>.</v>
      </c>
      <c r="B39" s="29" t="str">
        <f>'A_Institutional Context'!B39</f>
        <v>.</v>
      </c>
      <c r="C39" s="19"/>
      <c r="D39" s="19"/>
      <c r="E39" s="15"/>
      <c r="F39" s="19"/>
      <c r="G39" s="19"/>
      <c r="H39" s="19"/>
      <c r="I39" s="19"/>
      <c r="J39" s="19"/>
      <c r="K39" s="19"/>
      <c r="L39" s="19"/>
      <c r="M39" s="19"/>
      <c r="N39" s="15"/>
      <c r="O39" s="19"/>
      <c r="P39" s="19"/>
      <c r="Q39" s="19"/>
      <c r="R39" s="19"/>
      <c r="S39" s="19"/>
    </row>
    <row r="40" spans="1:21" ht="15.75" hidden="1" x14ac:dyDescent="0.25">
      <c r="A40" s="29" t="str">
        <f>'A_Institutional Context'!A40</f>
        <v>.</v>
      </c>
      <c r="B40" s="29" t="str">
        <f>'A_Institutional Context'!B40</f>
        <v>.</v>
      </c>
      <c r="C40" s="19"/>
      <c r="D40" s="19"/>
      <c r="E40" s="15"/>
      <c r="F40" s="19"/>
      <c r="G40" s="19"/>
      <c r="H40" s="19"/>
      <c r="I40" s="19"/>
      <c r="J40" s="19"/>
      <c r="K40" s="19"/>
      <c r="L40" s="19"/>
      <c r="M40" s="19"/>
      <c r="N40" s="15"/>
      <c r="O40" s="19"/>
      <c r="P40" s="19"/>
      <c r="Q40" s="19"/>
      <c r="R40" s="19"/>
      <c r="S40" s="19"/>
    </row>
    <row r="41" spans="1:21" x14ac:dyDescent="0.25">
      <c r="B41" s="57" t="s">
        <v>1025</v>
      </c>
      <c r="C41" s="59">
        <f>COUNTA(C$4:C$40)</f>
        <v>25</v>
      </c>
      <c r="D41" s="59">
        <f>COUNTA(D$4:D$40)</f>
        <v>15</v>
      </c>
      <c r="E41" s="57" t="s">
        <v>1025</v>
      </c>
      <c r="F41" s="59">
        <f t="shared" ref="F41:M41" si="14">COUNTA(F$4:F$40)</f>
        <v>25</v>
      </c>
      <c r="G41" s="59">
        <f t="shared" si="14"/>
        <v>8</v>
      </c>
      <c r="H41" s="59">
        <f t="shared" si="14"/>
        <v>25</v>
      </c>
      <c r="I41" s="59">
        <f t="shared" si="14"/>
        <v>3</v>
      </c>
      <c r="J41" s="59">
        <f t="shared" si="14"/>
        <v>25</v>
      </c>
      <c r="K41" s="59">
        <f t="shared" si="14"/>
        <v>3</v>
      </c>
      <c r="L41" s="59">
        <f t="shared" si="14"/>
        <v>25</v>
      </c>
      <c r="M41" s="59">
        <f t="shared" si="14"/>
        <v>0</v>
      </c>
      <c r="O41" s="59">
        <f t="shared" ref="O41:R41" si="15">COUNTA(O$4:O$40)</f>
        <v>25</v>
      </c>
      <c r="P41" s="59">
        <f t="shared" si="15"/>
        <v>25</v>
      </c>
      <c r="Q41" s="59">
        <f t="shared" si="15"/>
        <v>25</v>
      </c>
      <c r="R41" s="59">
        <f t="shared" si="15"/>
        <v>25</v>
      </c>
      <c r="S41" s="59">
        <f>COUNTA(S$4:S$40)</f>
        <v>7</v>
      </c>
    </row>
    <row r="42" spans="1:21" x14ac:dyDescent="0.25">
      <c r="B42" s="58" t="s">
        <v>1026</v>
      </c>
      <c r="C42" s="61">
        <f>C41-SUM(C43:C52)</f>
        <v>0</v>
      </c>
      <c r="E42" s="58" t="s">
        <v>1026</v>
      </c>
      <c r="F42" s="61">
        <f>F41-SUM(F43:F52)</f>
        <v>0</v>
      </c>
      <c r="H42" s="61">
        <f>H41-SUM(H43:H52)</f>
        <v>0</v>
      </c>
      <c r="J42" s="61">
        <f>J41-SUM(J43:J52)</f>
        <v>0</v>
      </c>
      <c r="L42" s="61">
        <f>L41-SUM(L43:L52)</f>
        <v>0</v>
      </c>
      <c r="N42" s="58" t="s">
        <v>1026</v>
      </c>
      <c r="O42" s="61">
        <f t="shared" ref="O42:R42" si="16">O41-SUM(O43:O52)</f>
        <v>0</v>
      </c>
      <c r="P42" s="61">
        <f t="shared" si="16"/>
        <v>0</v>
      </c>
      <c r="Q42" s="61">
        <f t="shared" si="16"/>
        <v>0</v>
      </c>
      <c r="R42" s="61">
        <f t="shared" si="16"/>
        <v>0</v>
      </c>
    </row>
    <row r="43" spans="1:21" x14ac:dyDescent="0.25">
      <c r="B43" s="59" t="str">
        <f>Dropdown_menus!$G2</f>
        <v>a. Common categories</v>
      </c>
      <c r="C43" s="59">
        <f>COUNTIF(C$4:C$40,$B43)</f>
        <v>9</v>
      </c>
      <c r="E43" s="59" t="str">
        <f>Dropdown_menus!$A2</f>
        <v>Checked</v>
      </c>
      <c r="F43" s="59">
        <f>COUNTIF(F$4:F$40,$E43)</f>
        <v>13</v>
      </c>
      <c r="H43" s="59">
        <f>COUNTIF(H$4:H$40,$E43)</f>
        <v>3</v>
      </c>
      <c r="J43" s="59">
        <f>COUNTIF(J$4:J$40,$E43)</f>
        <v>3</v>
      </c>
      <c r="L43" s="59">
        <f>COUNTIF(L$4:L$40,$E43)</f>
        <v>9</v>
      </c>
      <c r="N43" s="59" t="str">
        <f>Dropdown_menus!$A2</f>
        <v>Checked</v>
      </c>
      <c r="O43" s="59">
        <f t="shared" ref="O43:R44" si="17">COUNTIF(O$4:O$40,$E43)</f>
        <v>22</v>
      </c>
      <c r="P43" s="59">
        <f t="shared" si="17"/>
        <v>14</v>
      </c>
      <c r="Q43" s="59">
        <f t="shared" si="17"/>
        <v>4</v>
      </c>
      <c r="R43" s="59">
        <f t="shared" si="17"/>
        <v>4</v>
      </c>
    </row>
    <row r="44" spans="1:21" x14ac:dyDescent="0.25">
      <c r="B44" s="59" t="str">
        <f>Dropdown_menus!$G3</f>
        <v>b. Monetized metric</v>
      </c>
      <c r="C44" s="59">
        <f t="shared" ref="C44:C45" si="18">COUNTIF(C$4:C$40,$B44)</f>
        <v>5</v>
      </c>
      <c r="E44" s="59" t="str">
        <f>Dropdown_menus!$A3</f>
        <v>Unchecked</v>
      </c>
      <c r="F44" s="59">
        <f>COUNTIF(F$4:F$40,$E44)</f>
        <v>12</v>
      </c>
      <c r="H44" s="59">
        <f>COUNTIF(H$4:H$40,$E44)</f>
        <v>22</v>
      </c>
      <c r="J44" s="59">
        <f>COUNTIF(J$4:J$40,$E44)</f>
        <v>22</v>
      </c>
      <c r="L44" s="59">
        <f>COUNTIF(L$4:L$40,$E44)</f>
        <v>16</v>
      </c>
      <c r="N44" s="59" t="str">
        <f>Dropdown_menus!$A3</f>
        <v>Unchecked</v>
      </c>
      <c r="O44" s="59">
        <f t="shared" si="17"/>
        <v>3</v>
      </c>
      <c r="P44" s="59">
        <f t="shared" si="17"/>
        <v>11</v>
      </c>
      <c r="Q44" s="59">
        <f t="shared" si="17"/>
        <v>21</v>
      </c>
      <c r="R44" s="59">
        <f t="shared" si="17"/>
        <v>21</v>
      </c>
    </row>
    <row r="45" spans="1:21" x14ac:dyDescent="0.25">
      <c r="B45" s="59" t="str">
        <f>Dropdown_menus!$G4</f>
        <v>c. Different metrics</v>
      </c>
      <c r="C45" s="59">
        <f t="shared" si="18"/>
        <v>11</v>
      </c>
    </row>
  </sheetData>
  <autoFilter ref="B3:S3"/>
  <dataValidations count="2">
    <dataValidation type="list" allowBlank="1" showInputMessage="1" showErrorMessage="1" sqref="C4:C6 C8:C40">
      <formula1>Common_metric</formula1>
    </dataValidation>
    <dataValidation type="list" allowBlank="1" showInputMessage="1" showErrorMessage="1" sqref="H5:H40 O4:O6 F4:F6 K4:K6 I4:I6 G4:H4 K8 G8 I8 G12 G10 I10 K10 K12 I12 K14 G14:G16 I14:I18 I20:I21 G18 I28 G22 K24:K25 J4:J40 G24:G25 I24:I25 L4:L40 F8:F40 O8:O40 P4:R40">
      <formula1>Checkbox</formula1>
    </dataValidation>
  </dataValidation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S49"/>
  <sheetViews>
    <sheetView zoomScale="90" zoomScaleNormal="90" workbookViewId="0">
      <pane xSplit="2" ySplit="3" topLeftCell="E31" activePane="bottomRight" state="frozen"/>
      <selection pane="topRight" activeCell="C1" sqref="C1"/>
      <selection pane="bottomLeft" activeCell="A4" sqref="A4"/>
      <selection pane="bottomRight" activeCell="J28" sqref="J28"/>
    </sheetView>
  </sheetViews>
  <sheetFormatPr defaultColWidth="11.42578125" defaultRowHeight="15" x14ac:dyDescent="0.25"/>
  <cols>
    <col min="1" max="1" width="10.28515625" style="14" customWidth="1"/>
    <col min="2" max="2" width="16.7109375" style="14" customWidth="1"/>
    <col min="3" max="3" width="18.7109375" style="23" customWidth="1"/>
    <col min="4" max="4" width="14.85546875" style="23" customWidth="1"/>
    <col min="5" max="5" width="14.28515625" style="23" customWidth="1"/>
    <col min="6" max="6" width="12.85546875" style="23" bestFit="1" customWidth="1"/>
    <col min="7" max="7" width="51.28515625" style="23" customWidth="1"/>
    <col min="8" max="8" width="19.140625" style="23" customWidth="1"/>
    <col min="9" max="9" width="14.7109375" style="23" customWidth="1"/>
    <col min="10" max="11" width="16.7109375" style="23" customWidth="1"/>
    <col min="12" max="12" width="11.140625" style="23" bestFit="1" customWidth="1"/>
    <col min="13" max="13" width="30.140625" style="23" customWidth="1"/>
    <col min="14" max="14" width="23.5703125" style="23" customWidth="1"/>
    <col min="15" max="15" width="47.28515625" style="23" customWidth="1"/>
    <col min="16" max="16" width="22.28515625" style="23" customWidth="1"/>
    <col min="17" max="17" width="48.7109375" style="23" customWidth="1"/>
    <col min="18" max="16384" width="11.42578125" style="23"/>
  </cols>
  <sheetData>
    <row r="1" spans="1:19" s="39" customFormat="1" ht="21" x14ac:dyDescent="0.25">
      <c r="B1" s="22" t="s">
        <v>22</v>
      </c>
    </row>
    <row r="2" spans="1:19" s="14" customFormat="1" x14ac:dyDescent="0.25">
      <c r="R2" s="59" t="s">
        <v>1040</v>
      </c>
      <c r="S2" s="59" t="s">
        <v>1041</v>
      </c>
    </row>
    <row r="3" spans="1:19" s="14" customFormat="1" ht="63" x14ac:dyDescent="0.25">
      <c r="A3" s="12" t="s">
        <v>332</v>
      </c>
      <c r="B3" s="12" t="s">
        <v>0</v>
      </c>
      <c r="C3" s="16" t="s">
        <v>216</v>
      </c>
      <c r="D3" s="12" t="s">
        <v>217</v>
      </c>
      <c r="E3" s="12" t="s">
        <v>218</v>
      </c>
      <c r="F3" s="12" t="s">
        <v>219</v>
      </c>
      <c r="G3" s="12" t="s">
        <v>220</v>
      </c>
      <c r="H3" s="16" t="s">
        <v>225</v>
      </c>
      <c r="I3" s="12" t="s">
        <v>221</v>
      </c>
      <c r="J3" s="12" t="s">
        <v>222</v>
      </c>
      <c r="K3" s="12" t="s">
        <v>223</v>
      </c>
      <c r="L3" s="12" t="s">
        <v>224</v>
      </c>
      <c r="M3" s="12" t="s">
        <v>226</v>
      </c>
      <c r="N3" s="12" t="s">
        <v>227</v>
      </c>
      <c r="O3" s="12" t="s">
        <v>228</v>
      </c>
      <c r="P3" s="12" t="s">
        <v>230</v>
      </c>
      <c r="Q3" s="12" t="s">
        <v>229</v>
      </c>
      <c r="R3" s="59" t="str">
        <f>Dropdown_menus!$A$2</f>
        <v>Checked</v>
      </c>
      <c r="S3" s="59" t="str">
        <f>Dropdown_menus!$A$2</f>
        <v>Checked</v>
      </c>
    </row>
    <row r="4" spans="1:19" ht="60" x14ac:dyDescent="0.25">
      <c r="A4" s="29" t="str">
        <f>'A_Institutional Context'!A4</f>
        <v>AT-1</v>
      </c>
      <c r="B4" s="29" t="str">
        <f>'A_Institutional Context'!B4</f>
        <v>Austria</v>
      </c>
      <c r="C4" s="15"/>
      <c r="D4" s="19" t="s">
        <v>1035</v>
      </c>
      <c r="E4" s="19" t="s">
        <v>1035</v>
      </c>
      <c r="F4" s="19" t="s">
        <v>120</v>
      </c>
      <c r="G4" s="19" t="s">
        <v>364</v>
      </c>
      <c r="H4" s="15"/>
      <c r="I4" s="19" t="s">
        <v>1035</v>
      </c>
      <c r="J4" s="19" t="s">
        <v>1035</v>
      </c>
      <c r="K4" s="19" t="s">
        <v>1035</v>
      </c>
      <c r="L4" s="19" t="s">
        <v>120</v>
      </c>
      <c r="M4" s="19"/>
      <c r="N4" s="19" t="s">
        <v>145</v>
      </c>
      <c r="O4" s="19"/>
      <c r="P4" s="19" t="s">
        <v>150</v>
      </c>
      <c r="Q4" s="19"/>
      <c r="R4" s="59">
        <f>COUNTIF($D4:$F4,R$3)</f>
        <v>1</v>
      </c>
      <c r="S4" s="59">
        <f>COUNTIF($I4:$L4,S$3)</f>
        <v>1</v>
      </c>
    </row>
    <row r="5" spans="1:19" ht="165" x14ac:dyDescent="0.25">
      <c r="A5" s="29" t="str">
        <f>'A_Institutional Context'!A5</f>
        <v>AT-2</v>
      </c>
      <c r="B5" s="29" t="str">
        <f>'A_Institutional Context'!B5</f>
        <v>Austria</v>
      </c>
      <c r="C5" s="15"/>
      <c r="D5" s="19" t="s">
        <v>1035</v>
      </c>
      <c r="E5" s="19" t="s">
        <v>1035</v>
      </c>
      <c r="F5" s="19" t="s">
        <v>120</v>
      </c>
      <c r="G5" s="19" t="s">
        <v>381</v>
      </c>
      <c r="H5" s="15"/>
      <c r="I5" s="19" t="s">
        <v>1035</v>
      </c>
      <c r="J5" s="19" t="s">
        <v>1035</v>
      </c>
      <c r="K5" s="19" t="s">
        <v>1035</v>
      </c>
      <c r="L5" s="19" t="s">
        <v>120</v>
      </c>
      <c r="M5" s="19"/>
      <c r="N5" s="19" t="s">
        <v>186</v>
      </c>
      <c r="O5" s="19"/>
      <c r="P5" s="19" t="s">
        <v>149</v>
      </c>
      <c r="Q5" s="19"/>
      <c r="R5" s="59">
        <f>COUNTIF($D5:$F5,R$3)</f>
        <v>1</v>
      </c>
      <c r="S5" s="59">
        <f>COUNTIF($I5:$L5,S$3)</f>
        <v>1</v>
      </c>
    </row>
    <row r="6" spans="1:19" ht="15.75" x14ac:dyDescent="0.25">
      <c r="A6" s="29" t="str">
        <f>'A_Institutional Context'!A6</f>
        <v>BE</v>
      </c>
      <c r="B6" s="29" t="str">
        <f>'A_Institutional Context'!B6</f>
        <v>Belgium</v>
      </c>
      <c r="C6" s="15"/>
      <c r="D6" s="19" t="s">
        <v>120</v>
      </c>
      <c r="E6" s="19" t="s">
        <v>1035</v>
      </c>
      <c r="F6" s="19" t="s">
        <v>1035</v>
      </c>
      <c r="G6" s="19"/>
      <c r="H6" s="15"/>
      <c r="I6" s="19" t="s">
        <v>1035</v>
      </c>
      <c r="J6" s="19" t="s">
        <v>1035</v>
      </c>
      <c r="K6" s="19" t="s">
        <v>1035</v>
      </c>
      <c r="L6" s="19" t="s">
        <v>120</v>
      </c>
      <c r="M6" s="19"/>
      <c r="N6" s="19" t="s">
        <v>146</v>
      </c>
      <c r="O6" s="19"/>
      <c r="P6" s="19" t="s">
        <v>148</v>
      </c>
      <c r="Q6" s="19"/>
      <c r="R6" s="59">
        <f>COUNTIF($D6:$F6,R$3)</f>
        <v>1</v>
      </c>
      <c r="S6" s="59">
        <f>COUNTIF($I6:$L6,S$3)</f>
        <v>1</v>
      </c>
    </row>
    <row r="7" spans="1:19" ht="15.75" x14ac:dyDescent="0.25">
      <c r="A7" s="34" t="str">
        <f>'A_Institutional Context'!A7</f>
        <v>BG</v>
      </c>
      <c r="B7" s="34" t="str">
        <f>'A_Institutional Context'!B7</f>
        <v>Bulgaria</v>
      </c>
      <c r="C7" s="42"/>
      <c r="D7" s="25"/>
      <c r="E7" s="25"/>
      <c r="F7" s="25"/>
      <c r="G7" s="25"/>
      <c r="H7" s="42"/>
      <c r="I7" s="25"/>
      <c r="J7" s="25"/>
      <c r="K7" s="25"/>
      <c r="L7" s="25"/>
      <c r="M7" s="25"/>
      <c r="N7" s="25"/>
      <c r="O7" s="25"/>
      <c r="P7" s="25"/>
      <c r="Q7" s="25"/>
      <c r="R7" s="60"/>
      <c r="S7" s="60"/>
    </row>
    <row r="8" spans="1:19" ht="180" x14ac:dyDescent="0.25">
      <c r="A8" s="29" t="str">
        <f>'A_Institutional Context'!A8</f>
        <v>HR</v>
      </c>
      <c r="B8" s="29" t="str">
        <f>'A_Institutional Context'!B8</f>
        <v>Croatia</v>
      </c>
      <c r="C8" s="15"/>
      <c r="D8" s="19" t="s">
        <v>120</v>
      </c>
      <c r="E8" s="19" t="s">
        <v>1035</v>
      </c>
      <c r="F8" s="19" t="s">
        <v>1035</v>
      </c>
      <c r="G8" s="19" t="s">
        <v>413</v>
      </c>
      <c r="H8" s="15"/>
      <c r="I8" s="19" t="s">
        <v>1035</v>
      </c>
      <c r="J8" s="19" t="s">
        <v>120</v>
      </c>
      <c r="K8" s="19" t="s">
        <v>1035</v>
      </c>
      <c r="L8" s="19" t="s">
        <v>1035</v>
      </c>
      <c r="M8" s="19"/>
      <c r="N8" s="19" t="s">
        <v>186</v>
      </c>
      <c r="O8" s="19" t="s">
        <v>1014</v>
      </c>
      <c r="P8" s="19" t="s">
        <v>148</v>
      </c>
      <c r="Q8" s="19"/>
      <c r="R8" s="59">
        <f>COUNTIF($D8:$F8,R$3)</f>
        <v>1</v>
      </c>
      <c r="S8" s="59">
        <f>COUNTIF($I8:$L8,S$3)</f>
        <v>1</v>
      </c>
    </row>
    <row r="9" spans="1:19" ht="15.75" x14ac:dyDescent="0.25">
      <c r="A9" s="34" t="str">
        <f>'A_Institutional Context'!A9</f>
        <v>CY</v>
      </c>
      <c r="B9" s="34" t="str">
        <f>'A_Institutional Context'!B9</f>
        <v>Cyprus</v>
      </c>
      <c r="C9" s="42"/>
      <c r="D9" s="25"/>
      <c r="E9" s="25"/>
      <c r="F9" s="25"/>
      <c r="G9" s="25"/>
      <c r="H9" s="42"/>
      <c r="I9" s="25"/>
      <c r="J9" s="25"/>
      <c r="K9" s="25"/>
      <c r="L9" s="25"/>
      <c r="M9" s="25"/>
      <c r="N9" s="25"/>
      <c r="O9" s="25"/>
      <c r="P9" s="25"/>
      <c r="Q9" s="25"/>
      <c r="R9" s="60"/>
      <c r="S9" s="60"/>
    </row>
    <row r="10" spans="1:19" ht="45" x14ac:dyDescent="0.25">
      <c r="A10" s="29" t="str">
        <f>'A_Institutional Context'!A10</f>
        <v>CZ</v>
      </c>
      <c r="B10" s="29" t="str">
        <f>'A_Institutional Context'!B10</f>
        <v>Czech Republic</v>
      </c>
      <c r="C10" s="15"/>
      <c r="D10" s="19" t="s">
        <v>1035</v>
      </c>
      <c r="E10" s="19" t="s">
        <v>120</v>
      </c>
      <c r="F10" s="19" t="s">
        <v>1035</v>
      </c>
      <c r="G10" s="19" t="s">
        <v>431</v>
      </c>
      <c r="H10" s="15"/>
      <c r="I10" s="19" t="s">
        <v>1035</v>
      </c>
      <c r="J10" s="19" t="s">
        <v>120</v>
      </c>
      <c r="K10" s="19" t="s">
        <v>1035</v>
      </c>
      <c r="L10" s="19" t="s">
        <v>1035</v>
      </c>
      <c r="M10" s="19"/>
      <c r="N10" s="19" t="s">
        <v>146</v>
      </c>
      <c r="O10" s="19" t="s">
        <v>432</v>
      </c>
      <c r="P10" s="19" t="s">
        <v>149</v>
      </c>
      <c r="Q10" s="19"/>
      <c r="R10" s="59">
        <f>COUNTIF($D10:$F10,R$3)</f>
        <v>1</v>
      </c>
      <c r="S10" s="59">
        <f>COUNTIF($I10:$L10,S$3)</f>
        <v>1</v>
      </c>
    </row>
    <row r="11" spans="1:19" ht="15.75" x14ac:dyDescent="0.25">
      <c r="A11" s="34" t="str">
        <f>'A_Institutional Context'!A11</f>
        <v>DK</v>
      </c>
      <c r="B11" s="34" t="str">
        <f>'A_Institutional Context'!B11</f>
        <v>Denmark</v>
      </c>
      <c r="C11" s="42"/>
      <c r="D11" s="25"/>
      <c r="E11" s="25"/>
      <c r="F11" s="25"/>
      <c r="G11" s="25"/>
      <c r="H11" s="42"/>
      <c r="I11" s="25"/>
      <c r="J11" s="25"/>
      <c r="K11" s="25"/>
      <c r="L11" s="25"/>
      <c r="M11" s="25"/>
      <c r="N11" s="25"/>
      <c r="O11" s="25"/>
      <c r="P11" s="25"/>
      <c r="Q11" s="25"/>
      <c r="R11" s="60"/>
      <c r="S11" s="60"/>
    </row>
    <row r="12" spans="1:19" ht="150" x14ac:dyDescent="0.25">
      <c r="A12" s="29" t="str">
        <f>'A_Institutional Context'!A12</f>
        <v>EE</v>
      </c>
      <c r="B12" s="29" t="str">
        <f>'A_Institutional Context'!B12</f>
        <v>Estonia</v>
      </c>
      <c r="C12" s="15"/>
      <c r="D12" s="19" t="s">
        <v>120</v>
      </c>
      <c r="E12" s="19" t="s">
        <v>120</v>
      </c>
      <c r="F12" s="19" t="s">
        <v>1035</v>
      </c>
      <c r="G12" s="19"/>
      <c r="H12" s="15"/>
      <c r="I12" s="19" t="s">
        <v>1035</v>
      </c>
      <c r="J12" s="19" t="s">
        <v>1035</v>
      </c>
      <c r="K12" s="38" t="s">
        <v>1035</v>
      </c>
      <c r="L12" s="38" t="s">
        <v>120</v>
      </c>
      <c r="M12" s="19"/>
      <c r="N12" s="19" t="s">
        <v>146</v>
      </c>
      <c r="O12" s="19" t="s">
        <v>1015</v>
      </c>
      <c r="P12" s="19" t="s">
        <v>149</v>
      </c>
      <c r="Q12" s="19"/>
      <c r="R12" s="59">
        <f>COUNTIF($D12:$F12,R$3)</f>
        <v>2</v>
      </c>
      <c r="S12" s="59">
        <f>COUNTIF($I12:$L12,S$3)</f>
        <v>1</v>
      </c>
    </row>
    <row r="13" spans="1:19" ht="75" x14ac:dyDescent="0.25">
      <c r="A13" s="29" t="str">
        <f>'A_Institutional Context'!A13</f>
        <v>FI</v>
      </c>
      <c r="B13" s="29" t="str">
        <f>'A_Institutional Context'!B13</f>
        <v>Finland</v>
      </c>
      <c r="C13" s="15"/>
      <c r="D13" s="19" t="s">
        <v>120</v>
      </c>
      <c r="E13" s="19" t="s">
        <v>1035</v>
      </c>
      <c r="F13" s="19" t="s">
        <v>1035</v>
      </c>
      <c r="G13" s="19" t="s">
        <v>1083</v>
      </c>
      <c r="H13" s="15"/>
      <c r="I13" s="19" t="s">
        <v>1035</v>
      </c>
      <c r="J13" s="19" t="s">
        <v>1035</v>
      </c>
      <c r="K13" s="19" t="s">
        <v>1035</v>
      </c>
      <c r="L13" s="19" t="s">
        <v>120</v>
      </c>
      <c r="M13" s="19"/>
      <c r="N13" s="19" t="s">
        <v>186</v>
      </c>
      <c r="O13" s="19" t="s">
        <v>1084</v>
      </c>
      <c r="P13" s="19" t="s">
        <v>149</v>
      </c>
      <c r="Q13" s="19" t="s">
        <v>1085</v>
      </c>
      <c r="R13" s="59">
        <f>COUNTIF($D13:$F13,R$3)</f>
        <v>1</v>
      </c>
      <c r="S13" s="59">
        <f>COUNTIF($I13:$L13,S$3)</f>
        <v>1</v>
      </c>
    </row>
    <row r="14" spans="1:19" ht="30" x14ac:dyDescent="0.25">
      <c r="A14" s="29" t="str">
        <f>'A_Institutional Context'!A14</f>
        <v>FR</v>
      </c>
      <c r="B14" s="29" t="str">
        <f>'A_Institutional Context'!B14</f>
        <v>France</v>
      </c>
      <c r="C14" s="15"/>
      <c r="D14" s="19" t="s">
        <v>1035</v>
      </c>
      <c r="E14" s="19" t="s">
        <v>120</v>
      </c>
      <c r="F14" s="19" t="s">
        <v>1035</v>
      </c>
      <c r="G14" s="19"/>
      <c r="H14" s="15"/>
      <c r="I14" s="19" t="s">
        <v>1035</v>
      </c>
      <c r="J14" s="19" t="s">
        <v>1035</v>
      </c>
      <c r="K14" s="19" t="s">
        <v>1035</v>
      </c>
      <c r="L14" s="19" t="s">
        <v>120</v>
      </c>
      <c r="M14" s="19"/>
      <c r="N14" s="19" t="s">
        <v>145</v>
      </c>
      <c r="O14" s="19"/>
      <c r="P14" s="19" t="s">
        <v>154</v>
      </c>
      <c r="Q14" s="19"/>
      <c r="R14" s="59">
        <f t="shared" ref="R14:R18" si="0">COUNTIF($D14:$F14,R$3)</f>
        <v>1</v>
      </c>
      <c r="S14" s="59">
        <f t="shared" ref="S14:S18" si="1">COUNTIF($I14:$L14,S$3)</f>
        <v>1</v>
      </c>
    </row>
    <row r="15" spans="1:19" ht="180" x14ac:dyDescent="0.25">
      <c r="A15" s="29" t="str">
        <f>'A_Institutional Context'!A15</f>
        <v>DE-1</v>
      </c>
      <c r="B15" s="29" t="str">
        <f>'A_Institutional Context'!B15</f>
        <v>Germany</v>
      </c>
      <c r="C15" s="15"/>
      <c r="D15" s="19" t="s">
        <v>120</v>
      </c>
      <c r="E15" s="19" t="s">
        <v>120</v>
      </c>
      <c r="F15" s="19" t="s">
        <v>1035</v>
      </c>
      <c r="G15" s="19" t="s">
        <v>779</v>
      </c>
      <c r="H15" s="15"/>
      <c r="I15" s="19" t="s">
        <v>120</v>
      </c>
      <c r="J15" s="19" t="s">
        <v>1035</v>
      </c>
      <c r="K15" s="19" t="s">
        <v>120</v>
      </c>
      <c r="L15" s="19" t="s">
        <v>1035</v>
      </c>
      <c r="M15" s="19" t="s">
        <v>492</v>
      </c>
      <c r="N15" s="19" t="s">
        <v>145</v>
      </c>
      <c r="O15" s="19" t="s">
        <v>493</v>
      </c>
      <c r="P15" s="19" t="s">
        <v>150</v>
      </c>
      <c r="Q15" s="37" t="s">
        <v>494</v>
      </c>
      <c r="R15" s="59">
        <f t="shared" si="0"/>
        <v>2</v>
      </c>
      <c r="S15" s="59">
        <f t="shared" si="1"/>
        <v>2</v>
      </c>
    </row>
    <row r="16" spans="1:19" ht="60" x14ac:dyDescent="0.25">
      <c r="A16" s="29" t="str">
        <f>'A_Institutional Context'!A16</f>
        <v>DE-2</v>
      </c>
      <c r="B16" s="29" t="str">
        <f>'A_Institutional Context'!B16</f>
        <v>Germany</v>
      </c>
      <c r="C16" s="15"/>
      <c r="D16" s="19" t="s">
        <v>1035</v>
      </c>
      <c r="E16" s="19" t="s">
        <v>1035</v>
      </c>
      <c r="F16" s="19" t="s">
        <v>120</v>
      </c>
      <c r="G16" s="19"/>
      <c r="H16" s="15"/>
      <c r="I16" s="19" t="s">
        <v>1035</v>
      </c>
      <c r="J16" s="19" t="s">
        <v>1035</v>
      </c>
      <c r="K16" s="19" t="s">
        <v>1035</v>
      </c>
      <c r="L16" s="19" t="s">
        <v>120</v>
      </c>
      <c r="M16" s="19"/>
      <c r="N16" s="19" t="s">
        <v>147</v>
      </c>
      <c r="O16" s="19"/>
      <c r="P16" s="19" t="s">
        <v>149</v>
      </c>
      <c r="Q16" s="19" t="s">
        <v>515</v>
      </c>
      <c r="R16" s="59">
        <f t="shared" si="0"/>
        <v>1</v>
      </c>
      <c r="S16" s="59">
        <f t="shared" si="1"/>
        <v>1</v>
      </c>
    </row>
    <row r="17" spans="1:19" ht="75" x14ac:dyDescent="0.25">
      <c r="A17" s="29" t="str">
        <f>'A_Institutional Context'!A17</f>
        <v>GR</v>
      </c>
      <c r="B17" s="29" t="str">
        <f>'A_Institutional Context'!B17</f>
        <v>Greece</v>
      </c>
      <c r="C17" s="15"/>
      <c r="D17" s="19" t="s">
        <v>120</v>
      </c>
      <c r="E17" s="19" t="s">
        <v>1035</v>
      </c>
      <c r="F17" s="19" t="s">
        <v>1035</v>
      </c>
      <c r="G17" s="19"/>
      <c r="H17" s="15"/>
      <c r="I17" s="19" t="s">
        <v>120</v>
      </c>
      <c r="J17" s="19" t="s">
        <v>120</v>
      </c>
      <c r="K17" s="19" t="s">
        <v>1035</v>
      </c>
      <c r="L17" s="19" t="s">
        <v>1035</v>
      </c>
      <c r="M17" s="19" t="s">
        <v>540</v>
      </c>
      <c r="N17" s="19" t="s">
        <v>145</v>
      </c>
      <c r="O17" s="19"/>
      <c r="P17" s="19" t="s">
        <v>154</v>
      </c>
      <c r="Q17" s="19"/>
      <c r="R17" s="59">
        <f t="shared" si="0"/>
        <v>1</v>
      </c>
      <c r="S17" s="59">
        <f t="shared" si="1"/>
        <v>2</v>
      </c>
    </row>
    <row r="18" spans="1:19" ht="15.75" x14ac:dyDescent="0.25">
      <c r="A18" s="29" t="str">
        <f>'A_Institutional Context'!A18</f>
        <v>HU</v>
      </c>
      <c r="B18" s="29" t="str">
        <f>'A_Institutional Context'!B18</f>
        <v>Hungary</v>
      </c>
      <c r="C18" s="15"/>
      <c r="D18" s="19" t="s">
        <v>120</v>
      </c>
      <c r="E18" s="19" t="s">
        <v>120</v>
      </c>
      <c r="F18" s="19" t="s">
        <v>1035</v>
      </c>
      <c r="G18" s="19"/>
      <c r="H18" s="15"/>
      <c r="I18" s="19" t="s">
        <v>1035</v>
      </c>
      <c r="J18" s="19" t="s">
        <v>1035</v>
      </c>
      <c r="K18" s="19" t="s">
        <v>120</v>
      </c>
      <c r="L18" s="19" t="s">
        <v>1035</v>
      </c>
      <c r="M18" s="19"/>
      <c r="N18" s="19" t="s">
        <v>146</v>
      </c>
      <c r="O18" s="19"/>
      <c r="P18" s="19" t="s">
        <v>149</v>
      </c>
      <c r="Q18" s="19"/>
      <c r="R18" s="59">
        <f t="shared" si="0"/>
        <v>2</v>
      </c>
      <c r="S18" s="59">
        <f t="shared" si="1"/>
        <v>1</v>
      </c>
    </row>
    <row r="19" spans="1:19" ht="15.75" x14ac:dyDescent="0.25">
      <c r="A19" s="34" t="str">
        <f>'A_Institutional Context'!A19</f>
        <v>IS</v>
      </c>
      <c r="B19" s="34" t="str">
        <f>'A_Institutional Context'!B19</f>
        <v>Iceland</v>
      </c>
      <c r="C19" s="42"/>
      <c r="D19" s="25"/>
      <c r="E19" s="25"/>
      <c r="F19" s="25"/>
      <c r="G19" s="25"/>
      <c r="H19" s="42"/>
      <c r="I19" s="25"/>
      <c r="J19" s="25"/>
      <c r="K19" s="25"/>
      <c r="L19" s="25"/>
      <c r="M19" s="25"/>
      <c r="N19" s="25"/>
      <c r="O19" s="25"/>
      <c r="P19" s="25"/>
      <c r="Q19" s="25"/>
      <c r="R19" s="60"/>
      <c r="S19" s="60"/>
    </row>
    <row r="20" spans="1:19" ht="30" x14ac:dyDescent="0.25">
      <c r="A20" s="29" t="str">
        <f>'A_Institutional Context'!A20</f>
        <v>IE</v>
      </c>
      <c r="B20" s="29" t="str">
        <f>'A_Institutional Context'!B20</f>
        <v>Ireland</v>
      </c>
      <c r="C20" s="15"/>
      <c r="D20" s="19" t="s">
        <v>120</v>
      </c>
      <c r="E20" s="19" t="s">
        <v>1035</v>
      </c>
      <c r="F20" s="19" t="s">
        <v>1035</v>
      </c>
      <c r="G20" s="19"/>
      <c r="H20" s="15"/>
      <c r="I20" s="19" t="s">
        <v>1035</v>
      </c>
      <c r="J20" s="19" t="s">
        <v>1035</v>
      </c>
      <c r="K20" s="19" t="s">
        <v>1035</v>
      </c>
      <c r="L20" s="19" t="s">
        <v>120</v>
      </c>
      <c r="M20" s="19"/>
      <c r="N20" s="19" t="s">
        <v>186</v>
      </c>
      <c r="O20" s="19" t="s">
        <v>575</v>
      </c>
      <c r="P20" s="19" t="s">
        <v>154</v>
      </c>
      <c r="Q20" s="19"/>
      <c r="R20" s="59">
        <f t="shared" ref="R20:R22" si="2">COUNTIF($D20:$F20,R$3)</f>
        <v>1</v>
      </c>
      <c r="S20" s="59">
        <f t="shared" ref="S20:S22" si="3">COUNTIF($I20:$L20,S$3)</f>
        <v>1</v>
      </c>
    </row>
    <row r="21" spans="1:19" ht="60" x14ac:dyDescent="0.25">
      <c r="A21" s="29" t="str">
        <f>'A_Institutional Context'!A21</f>
        <v>IT</v>
      </c>
      <c r="B21" s="29" t="str">
        <f>'A_Institutional Context'!B21</f>
        <v>Italy</v>
      </c>
      <c r="C21" s="15"/>
      <c r="D21" s="19" t="s">
        <v>120</v>
      </c>
      <c r="E21" s="19" t="s">
        <v>120</v>
      </c>
      <c r="F21" s="19" t="s">
        <v>1035</v>
      </c>
      <c r="G21" s="19" t="s">
        <v>598</v>
      </c>
      <c r="H21" s="15"/>
      <c r="I21" s="19" t="s">
        <v>120</v>
      </c>
      <c r="J21" s="19" t="s">
        <v>1035</v>
      </c>
      <c r="K21" s="19" t="s">
        <v>1035</v>
      </c>
      <c r="L21" s="19" t="s">
        <v>1035</v>
      </c>
      <c r="M21" s="19" t="s">
        <v>599</v>
      </c>
      <c r="N21" s="19" t="s">
        <v>186</v>
      </c>
      <c r="O21" s="19" t="s">
        <v>600</v>
      </c>
      <c r="P21" s="19" t="s">
        <v>154</v>
      </c>
      <c r="Q21" s="19" t="s">
        <v>601</v>
      </c>
      <c r="R21" s="59">
        <f t="shared" si="2"/>
        <v>2</v>
      </c>
      <c r="S21" s="59">
        <f t="shared" si="3"/>
        <v>1</v>
      </c>
    </row>
    <row r="22" spans="1:19" ht="90" x14ac:dyDescent="0.25">
      <c r="A22" s="29" t="str">
        <f>'A_Institutional Context'!A22</f>
        <v>LV</v>
      </c>
      <c r="B22" s="29" t="str">
        <f>'A_Institutional Context'!B22</f>
        <v>Latvia</v>
      </c>
      <c r="C22" s="15"/>
      <c r="D22" s="19" t="s">
        <v>120</v>
      </c>
      <c r="E22" s="19" t="s">
        <v>120</v>
      </c>
      <c r="F22" s="19" t="s">
        <v>1035</v>
      </c>
      <c r="G22" s="19"/>
      <c r="H22" s="15"/>
      <c r="I22" s="19" t="s">
        <v>1035</v>
      </c>
      <c r="J22" s="19" t="s">
        <v>1035</v>
      </c>
      <c r="K22" s="19" t="s">
        <v>120</v>
      </c>
      <c r="L22" s="19" t="s">
        <v>1035</v>
      </c>
      <c r="M22" s="19" t="s">
        <v>622</v>
      </c>
      <c r="N22" s="19" t="s">
        <v>146</v>
      </c>
      <c r="O22" s="19" t="s">
        <v>821</v>
      </c>
      <c r="P22" s="19" t="s">
        <v>149</v>
      </c>
      <c r="Q22" s="19"/>
      <c r="R22" s="59">
        <f t="shared" si="2"/>
        <v>2</v>
      </c>
      <c r="S22" s="59">
        <f t="shared" si="3"/>
        <v>1</v>
      </c>
    </row>
    <row r="23" spans="1:19" ht="15.75" x14ac:dyDescent="0.25">
      <c r="A23" s="34" t="str">
        <f>'A_Institutional Context'!A23</f>
        <v>LI</v>
      </c>
      <c r="B23" s="34" t="str">
        <f>'A_Institutional Context'!B23</f>
        <v>Liechtenstein</v>
      </c>
      <c r="C23" s="42"/>
      <c r="D23" s="25"/>
      <c r="E23" s="25"/>
      <c r="F23" s="25"/>
      <c r="G23" s="25"/>
      <c r="H23" s="42"/>
      <c r="I23" s="25"/>
      <c r="J23" s="25"/>
      <c r="K23" s="25"/>
      <c r="L23" s="25"/>
      <c r="M23" s="25"/>
      <c r="N23" s="25"/>
      <c r="O23" s="25"/>
      <c r="P23" s="25"/>
      <c r="Q23" s="25"/>
      <c r="R23" s="60"/>
      <c r="S23" s="60"/>
    </row>
    <row r="24" spans="1:19" ht="15.75" x14ac:dyDescent="0.25">
      <c r="A24" s="29" t="str">
        <f>'A_Institutional Context'!A24</f>
        <v>LT</v>
      </c>
      <c r="B24" s="29" t="str">
        <f>'A_Institutional Context'!B24</f>
        <v>Lithuania</v>
      </c>
      <c r="C24" s="15"/>
      <c r="D24" s="19" t="s">
        <v>120</v>
      </c>
      <c r="E24" s="19" t="s">
        <v>120</v>
      </c>
      <c r="F24" s="19" t="s">
        <v>1035</v>
      </c>
      <c r="G24" s="19"/>
      <c r="H24" s="15"/>
      <c r="I24" s="38" t="s">
        <v>1035</v>
      </c>
      <c r="J24" s="38" t="s">
        <v>1035</v>
      </c>
      <c r="K24" s="38" t="s">
        <v>1035</v>
      </c>
      <c r="L24" s="38" t="s">
        <v>120</v>
      </c>
      <c r="M24" s="19"/>
      <c r="N24" s="19" t="s">
        <v>146</v>
      </c>
      <c r="O24" s="19"/>
      <c r="P24" s="19" t="s">
        <v>149</v>
      </c>
      <c r="Q24" s="19"/>
      <c r="R24" s="59">
        <f t="shared" ref="R24:R25" si="4">COUNTIF($D24:$F24,R$3)</f>
        <v>2</v>
      </c>
      <c r="S24" s="59">
        <f t="shared" ref="S24:S25" si="5">COUNTIF($I24:$L24,S$3)</f>
        <v>1</v>
      </c>
    </row>
    <row r="25" spans="1:19" ht="30" x14ac:dyDescent="0.25">
      <c r="A25" s="29" t="str">
        <f>'A_Institutional Context'!A25</f>
        <v>LU</v>
      </c>
      <c r="B25" s="29" t="str">
        <f>'A_Institutional Context'!B25</f>
        <v>Luxembourg</v>
      </c>
      <c r="C25" s="15"/>
      <c r="D25" s="19" t="s">
        <v>120</v>
      </c>
      <c r="E25" s="19" t="s">
        <v>120</v>
      </c>
      <c r="F25" s="19" t="s">
        <v>1035</v>
      </c>
      <c r="G25" s="19"/>
      <c r="H25" s="15"/>
      <c r="I25" s="19" t="s">
        <v>1035</v>
      </c>
      <c r="J25" s="19" t="s">
        <v>1035</v>
      </c>
      <c r="K25" s="19" t="s">
        <v>1035</v>
      </c>
      <c r="L25" s="19" t="s">
        <v>120</v>
      </c>
      <c r="M25" s="19" t="s">
        <v>908</v>
      </c>
      <c r="N25" s="38" t="s">
        <v>145</v>
      </c>
      <c r="O25" s="19"/>
      <c r="P25" s="19" t="s">
        <v>154</v>
      </c>
      <c r="Q25" s="19" t="s">
        <v>909</v>
      </c>
      <c r="R25" s="59">
        <f t="shared" si="4"/>
        <v>2</v>
      </c>
      <c r="S25" s="59">
        <f t="shared" si="5"/>
        <v>1</v>
      </c>
    </row>
    <row r="26" spans="1:19" ht="15.75" x14ac:dyDescent="0.25">
      <c r="A26" s="34" t="str">
        <f>'A_Institutional Context'!A26</f>
        <v>MT</v>
      </c>
      <c r="B26" s="34" t="str">
        <f>'A_Institutional Context'!B26</f>
        <v>Malta</v>
      </c>
      <c r="C26" s="42"/>
      <c r="D26" s="25"/>
      <c r="E26" s="25"/>
      <c r="F26" s="25"/>
      <c r="G26" s="25"/>
      <c r="H26" s="42"/>
      <c r="I26" s="25"/>
      <c r="J26" s="25"/>
      <c r="K26" s="25"/>
      <c r="L26" s="25"/>
      <c r="M26" s="25"/>
      <c r="N26" s="25"/>
      <c r="O26" s="25"/>
      <c r="P26" s="25"/>
      <c r="Q26" s="25"/>
      <c r="R26" s="60"/>
      <c r="S26" s="60"/>
    </row>
    <row r="27" spans="1:19" ht="15.75" x14ac:dyDescent="0.25">
      <c r="A27" s="34" t="str">
        <f>'A_Institutional Context'!A27</f>
        <v>NL</v>
      </c>
      <c r="B27" s="34" t="str">
        <f>'A_Institutional Context'!B27</f>
        <v>Netherlands</v>
      </c>
      <c r="C27" s="42"/>
      <c r="D27" s="25"/>
      <c r="E27" s="25"/>
      <c r="F27" s="25"/>
      <c r="G27" s="25"/>
      <c r="H27" s="42"/>
      <c r="I27" s="25"/>
      <c r="J27" s="25"/>
      <c r="K27" s="25"/>
      <c r="L27" s="25"/>
      <c r="M27" s="25"/>
      <c r="N27" s="25"/>
      <c r="O27" s="25"/>
      <c r="P27" s="25"/>
      <c r="Q27" s="25"/>
      <c r="R27" s="60"/>
      <c r="S27" s="60"/>
    </row>
    <row r="28" spans="1:19" ht="120" x14ac:dyDescent="0.25">
      <c r="A28" s="29" t="str">
        <f>'A_Institutional Context'!A28</f>
        <v>NO</v>
      </c>
      <c r="B28" s="29" t="str">
        <f>'A_Institutional Context'!B28</f>
        <v>Norway</v>
      </c>
      <c r="C28" s="15"/>
      <c r="D28" s="19" t="s">
        <v>120</v>
      </c>
      <c r="E28" s="19" t="s">
        <v>120</v>
      </c>
      <c r="F28" s="19" t="s">
        <v>1035</v>
      </c>
      <c r="G28" s="19"/>
      <c r="H28" s="15"/>
      <c r="I28" s="19" t="s">
        <v>120</v>
      </c>
      <c r="J28" s="38" t="s">
        <v>1035</v>
      </c>
      <c r="K28" s="19" t="s">
        <v>1035</v>
      </c>
      <c r="L28" s="19" t="s">
        <v>1035</v>
      </c>
      <c r="M28" s="19"/>
      <c r="N28" s="19" t="s">
        <v>146</v>
      </c>
      <c r="O28" s="19" t="s">
        <v>645</v>
      </c>
      <c r="P28" s="19" t="s">
        <v>153</v>
      </c>
      <c r="Q28" s="19" t="s">
        <v>646</v>
      </c>
      <c r="R28" s="59">
        <f>COUNTIF($D28:$F28,R$3)</f>
        <v>2</v>
      </c>
      <c r="S28" s="59">
        <f>COUNTIF($I28:$L28,S$3)</f>
        <v>1</v>
      </c>
    </row>
    <row r="29" spans="1:19" ht="15.75" x14ac:dyDescent="0.25">
      <c r="A29" s="34" t="str">
        <f>'A_Institutional Context'!A29</f>
        <v>PL</v>
      </c>
      <c r="B29" s="34" t="str">
        <f>'A_Institutional Context'!B29</f>
        <v>Poland</v>
      </c>
      <c r="C29" s="42"/>
      <c r="D29" s="25"/>
      <c r="E29" s="25"/>
      <c r="F29" s="25"/>
      <c r="G29" s="25"/>
      <c r="H29" s="42"/>
      <c r="I29" s="25"/>
      <c r="J29" s="25"/>
      <c r="K29" s="25"/>
      <c r="L29" s="25"/>
      <c r="M29" s="25"/>
      <c r="N29" s="25"/>
      <c r="O29" s="25"/>
      <c r="P29" s="25"/>
      <c r="Q29" s="25"/>
      <c r="R29" s="59"/>
      <c r="S29" s="60"/>
    </row>
    <row r="30" spans="1:19" ht="30" x14ac:dyDescent="0.25">
      <c r="A30" s="29" t="str">
        <f>'A_Institutional Context'!A30</f>
        <v>PT</v>
      </c>
      <c r="B30" s="29" t="str">
        <f>'A_Institutional Context'!B30</f>
        <v>Portugal</v>
      </c>
      <c r="C30" s="15"/>
      <c r="D30" s="19" t="s">
        <v>1035</v>
      </c>
      <c r="E30" s="19" t="s">
        <v>1035</v>
      </c>
      <c r="F30" s="19" t="s">
        <v>120</v>
      </c>
      <c r="G30" s="19"/>
      <c r="H30" s="15"/>
      <c r="I30" s="19" t="s">
        <v>1035</v>
      </c>
      <c r="J30" s="19" t="s">
        <v>1035</v>
      </c>
      <c r="K30" s="19" t="s">
        <v>1035</v>
      </c>
      <c r="L30" s="19" t="s">
        <v>120</v>
      </c>
      <c r="M30" s="19"/>
      <c r="N30" s="19" t="s">
        <v>186</v>
      </c>
      <c r="O30" s="19"/>
      <c r="P30" s="19" t="s">
        <v>154</v>
      </c>
      <c r="Q30" s="19"/>
      <c r="R30" s="59">
        <f t="shared" ref="R30:R31" si="6">COUNTIF($D30:$F30,R$3)</f>
        <v>1</v>
      </c>
      <c r="S30" s="59">
        <f t="shared" ref="S30:S31" si="7">COUNTIF($I30:$L30,S$3)</f>
        <v>1</v>
      </c>
    </row>
    <row r="31" spans="1:19" ht="15.75" x14ac:dyDescent="0.25">
      <c r="A31" s="29" t="str">
        <f>'A_Institutional Context'!A31</f>
        <v>RO</v>
      </c>
      <c r="B31" s="29" t="str">
        <f>'A_Institutional Context'!B31</f>
        <v>Romania</v>
      </c>
      <c r="C31" s="15"/>
      <c r="D31" s="19" t="s">
        <v>120</v>
      </c>
      <c r="E31" s="19" t="s">
        <v>120</v>
      </c>
      <c r="F31" s="19" t="s">
        <v>1035</v>
      </c>
      <c r="G31" s="19"/>
      <c r="H31" s="15"/>
      <c r="I31" s="19" t="s">
        <v>1035</v>
      </c>
      <c r="J31" s="19" t="s">
        <v>120</v>
      </c>
      <c r="K31" s="19" t="s">
        <v>1035</v>
      </c>
      <c r="L31" s="19" t="s">
        <v>1035</v>
      </c>
      <c r="M31" s="19"/>
      <c r="N31" s="19" t="s">
        <v>145</v>
      </c>
      <c r="O31" s="19"/>
      <c r="P31" s="19" t="s">
        <v>149</v>
      </c>
      <c r="Q31" s="19"/>
      <c r="R31" s="59">
        <f t="shared" si="6"/>
        <v>2</v>
      </c>
      <c r="S31" s="59">
        <f t="shared" si="7"/>
        <v>1</v>
      </c>
    </row>
    <row r="32" spans="1:19" ht="15.75" x14ac:dyDescent="0.25">
      <c r="A32" s="34" t="str">
        <f>'A_Institutional Context'!A32</f>
        <v>SK</v>
      </c>
      <c r="B32" s="34" t="str">
        <f>'A_Institutional Context'!B32</f>
        <v>Slovakia</v>
      </c>
      <c r="C32" s="42"/>
      <c r="D32" s="25"/>
      <c r="E32" s="25"/>
      <c r="F32" s="25"/>
      <c r="G32" s="25"/>
      <c r="H32" s="42"/>
      <c r="I32" s="25"/>
      <c r="J32" s="25"/>
      <c r="K32" s="25"/>
      <c r="L32" s="25"/>
      <c r="M32" s="25"/>
      <c r="N32" s="25"/>
      <c r="O32" s="25"/>
      <c r="P32" s="25"/>
      <c r="Q32" s="25"/>
      <c r="R32" s="60"/>
      <c r="S32" s="60"/>
    </row>
    <row r="33" spans="1:19" ht="15.75" x14ac:dyDescent="0.25">
      <c r="A33" s="29" t="str">
        <f>'A_Institutional Context'!A33</f>
        <v>SI</v>
      </c>
      <c r="B33" s="29" t="str">
        <f>'A_Institutional Context'!B33</f>
        <v>Slovenia</v>
      </c>
      <c r="C33" s="15"/>
      <c r="D33" s="19" t="s">
        <v>1035</v>
      </c>
      <c r="E33" s="19" t="s">
        <v>1035</v>
      </c>
      <c r="F33" s="19" t="s">
        <v>120</v>
      </c>
      <c r="G33" s="19"/>
      <c r="H33" s="15"/>
      <c r="I33" s="19" t="s">
        <v>1035</v>
      </c>
      <c r="J33" s="19" t="s">
        <v>1035</v>
      </c>
      <c r="K33" s="19" t="s">
        <v>1035</v>
      </c>
      <c r="L33" s="19" t="s">
        <v>120</v>
      </c>
      <c r="M33" s="19"/>
      <c r="N33" s="38" t="s">
        <v>186</v>
      </c>
      <c r="O33" s="19"/>
      <c r="P33" s="38" t="s">
        <v>149</v>
      </c>
      <c r="Q33" s="19"/>
      <c r="R33" s="59">
        <f t="shared" ref="R33:R34" si="8">COUNTIF($D33:$F33,R$3)</f>
        <v>1</v>
      </c>
      <c r="S33" s="59">
        <f t="shared" ref="S33:S34" si="9">COUNTIF($I33:$L33,S$3)</f>
        <v>1</v>
      </c>
    </row>
    <row r="34" spans="1:19" ht="75" x14ac:dyDescent="0.25">
      <c r="A34" s="29" t="str">
        <f>'A_Institutional Context'!A34</f>
        <v>ES</v>
      </c>
      <c r="B34" s="29" t="str">
        <f>'A_Institutional Context'!B34</f>
        <v>Spain</v>
      </c>
      <c r="C34" s="15"/>
      <c r="D34" s="19" t="s">
        <v>1035</v>
      </c>
      <c r="E34" s="19" t="s">
        <v>1035</v>
      </c>
      <c r="F34" s="19" t="s">
        <v>120</v>
      </c>
      <c r="G34" s="19" t="s">
        <v>860</v>
      </c>
      <c r="H34" s="15"/>
      <c r="I34" s="19" t="s">
        <v>1035</v>
      </c>
      <c r="J34" s="19" t="s">
        <v>120</v>
      </c>
      <c r="K34" s="19" t="s">
        <v>1035</v>
      </c>
      <c r="L34" s="19" t="s">
        <v>1035</v>
      </c>
      <c r="M34" s="19" t="s">
        <v>669</v>
      </c>
      <c r="N34" s="19" t="s">
        <v>145</v>
      </c>
      <c r="O34" s="19" t="s">
        <v>670</v>
      </c>
      <c r="P34" s="19" t="s">
        <v>154</v>
      </c>
      <c r="Q34" s="19" t="s">
        <v>671</v>
      </c>
      <c r="R34" s="59">
        <f t="shared" si="8"/>
        <v>1</v>
      </c>
      <c r="S34" s="59">
        <f t="shared" si="9"/>
        <v>1</v>
      </c>
    </row>
    <row r="35" spans="1:19" ht="15.75" x14ac:dyDescent="0.25">
      <c r="A35" s="34" t="str">
        <f>'A_Institutional Context'!A35</f>
        <v>SE</v>
      </c>
      <c r="B35" s="34" t="str">
        <f>'A_Institutional Context'!B35</f>
        <v>Sweden</v>
      </c>
      <c r="C35" s="42"/>
      <c r="D35" s="25"/>
      <c r="E35" s="25"/>
      <c r="F35" s="25"/>
      <c r="G35" s="25"/>
      <c r="H35" s="42"/>
      <c r="I35" s="25"/>
      <c r="J35" s="25"/>
      <c r="K35" s="25"/>
      <c r="L35" s="25"/>
      <c r="M35" s="25"/>
      <c r="N35" s="25"/>
      <c r="O35" s="25"/>
      <c r="P35" s="25"/>
      <c r="Q35" s="25"/>
      <c r="R35" s="60"/>
      <c r="S35" s="60"/>
    </row>
    <row r="36" spans="1:19" ht="135" x14ac:dyDescent="0.25">
      <c r="A36" s="29" t="str">
        <f>'A_Institutional Context'!A36</f>
        <v>CH</v>
      </c>
      <c r="B36" s="29" t="str">
        <f>'A_Institutional Context'!B36</f>
        <v>Switzerland</v>
      </c>
      <c r="C36" s="15"/>
      <c r="D36" s="19" t="s">
        <v>1035</v>
      </c>
      <c r="E36" s="19" t="s">
        <v>120</v>
      </c>
      <c r="F36" s="19" t="s">
        <v>1035</v>
      </c>
      <c r="G36" s="19" t="s">
        <v>946</v>
      </c>
      <c r="H36" s="15"/>
      <c r="I36" s="19" t="s">
        <v>1035</v>
      </c>
      <c r="J36" s="19" t="s">
        <v>1035</v>
      </c>
      <c r="K36" s="19" t="s">
        <v>1035</v>
      </c>
      <c r="L36" s="19" t="s">
        <v>120</v>
      </c>
      <c r="M36" s="19" t="s">
        <v>947</v>
      </c>
      <c r="N36" s="19" t="s">
        <v>186</v>
      </c>
      <c r="O36" s="19" t="s">
        <v>948</v>
      </c>
      <c r="P36" s="19" t="s">
        <v>153</v>
      </c>
      <c r="Q36" s="19" t="s">
        <v>949</v>
      </c>
      <c r="R36" s="59">
        <f t="shared" ref="R36:R38" si="10">COUNTIF($D36:$F36,R$3)</f>
        <v>1</v>
      </c>
      <c r="S36" s="59">
        <f t="shared" ref="S36:S38" si="11">COUNTIF($I36:$L36,S$3)</f>
        <v>1</v>
      </c>
    </row>
    <row r="37" spans="1:19" ht="60" x14ac:dyDescent="0.25">
      <c r="A37" s="29" t="str">
        <f>'A_Institutional Context'!A37</f>
        <v>TR</v>
      </c>
      <c r="B37" s="29" t="str">
        <f>'A_Institutional Context'!B37</f>
        <v>Turkey</v>
      </c>
      <c r="C37" s="15"/>
      <c r="D37" s="19" t="s">
        <v>120</v>
      </c>
      <c r="E37" s="19" t="s">
        <v>120</v>
      </c>
      <c r="F37" s="19" t="s">
        <v>1035</v>
      </c>
      <c r="G37" s="19"/>
      <c r="H37" s="15"/>
      <c r="I37" s="19" t="s">
        <v>1035</v>
      </c>
      <c r="J37" s="19" t="s">
        <v>120</v>
      </c>
      <c r="K37" s="19" t="s">
        <v>1035</v>
      </c>
      <c r="L37" s="19" t="s">
        <v>1035</v>
      </c>
      <c r="M37" s="19"/>
      <c r="N37" s="19" t="s">
        <v>145</v>
      </c>
      <c r="O37" s="19" t="s">
        <v>681</v>
      </c>
      <c r="P37" s="19" t="s">
        <v>149</v>
      </c>
      <c r="Q37" s="19"/>
      <c r="R37" s="59">
        <f t="shared" si="10"/>
        <v>2</v>
      </c>
      <c r="S37" s="59">
        <f t="shared" si="11"/>
        <v>1</v>
      </c>
    </row>
    <row r="38" spans="1:19" ht="60" x14ac:dyDescent="0.25">
      <c r="A38" s="29" t="str">
        <f>'A_Institutional Context'!A38</f>
        <v>UK</v>
      </c>
      <c r="B38" s="29" t="str">
        <f>'A_Institutional Context'!B38</f>
        <v>United Kingdom</v>
      </c>
      <c r="C38" s="15"/>
      <c r="D38" s="19" t="s">
        <v>120</v>
      </c>
      <c r="E38" s="19" t="s">
        <v>120</v>
      </c>
      <c r="F38" s="19" t="s">
        <v>1035</v>
      </c>
      <c r="G38" s="19" t="s">
        <v>753</v>
      </c>
      <c r="H38" s="15"/>
      <c r="I38" s="19" t="s">
        <v>1035</v>
      </c>
      <c r="J38" s="19" t="s">
        <v>1035</v>
      </c>
      <c r="K38" s="19" t="s">
        <v>1035</v>
      </c>
      <c r="L38" s="19" t="s">
        <v>120</v>
      </c>
      <c r="M38" s="19"/>
      <c r="N38" s="19" t="s">
        <v>186</v>
      </c>
      <c r="O38" s="19"/>
      <c r="P38" s="38" t="s">
        <v>150</v>
      </c>
      <c r="Q38" s="19" t="s">
        <v>754</v>
      </c>
      <c r="R38" s="59">
        <f t="shared" si="10"/>
        <v>2</v>
      </c>
      <c r="S38" s="59">
        <f t="shared" si="11"/>
        <v>1</v>
      </c>
    </row>
    <row r="39" spans="1:19" ht="15.75" hidden="1" x14ac:dyDescent="0.25">
      <c r="A39" s="29" t="str">
        <f>'A_Institutional Context'!A39</f>
        <v>.</v>
      </c>
      <c r="B39" s="29" t="str">
        <f>'A_Institutional Context'!B39</f>
        <v>.</v>
      </c>
      <c r="C39" s="15"/>
      <c r="D39" s="19"/>
      <c r="E39" s="19"/>
      <c r="F39" s="19"/>
      <c r="G39" s="19"/>
      <c r="H39" s="15"/>
      <c r="I39" s="19"/>
      <c r="J39" s="19"/>
      <c r="K39" s="19"/>
      <c r="L39" s="19"/>
      <c r="M39" s="19"/>
      <c r="N39" s="19"/>
      <c r="O39" s="19"/>
      <c r="P39" s="19"/>
      <c r="Q39" s="19"/>
    </row>
    <row r="40" spans="1:19" ht="15.75" hidden="1" x14ac:dyDescent="0.25">
      <c r="A40" s="29" t="str">
        <f>'A_Institutional Context'!A40</f>
        <v>.</v>
      </c>
      <c r="B40" s="29" t="str">
        <f>'A_Institutional Context'!B40</f>
        <v>.</v>
      </c>
      <c r="C40" s="15"/>
      <c r="D40" s="19"/>
      <c r="E40" s="19"/>
      <c r="F40" s="19"/>
      <c r="G40" s="19"/>
      <c r="H40" s="15"/>
      <c r="I40" s="19"/>
      <c r="J40" s="19"/>
      <c r="K40" s="19"/>
      <c r="L40" s="19"/>
      <c r="M40" s="19"/>
      <c r="N40" s="19"/>
      <c r="O40" s="19"/>
      <c r="P40" s="19"/>
      <c r="Q40" s="19"/>
    </row>
    <row r="41" spans="1:19" x14ac:dyDescent="0.25">
      <c r="B41" s="57" t="s">
        <v>1025</v>
      </c>
      <c r="C41" s="62"/>
      <c r="D41" s="59">
        <f>COUNTA(D$4:D$40)</f>
        <v>25</v>
      </c>
      <c r="E41" s="59">
        <f t="shared" ref="E41:G41" si="12">COUNTA(E$4:E$40)</f>
        <v>25</v>
      </c>
      <c r="F41" s="59">
        <f t="shared" si="12"/>
        <v>25</v>
      </c>
      <c r="G41" s="59">
        <f t="shared" si="12"/>
        <v>10</v>
      </c>
      <c r="I41" s="59">
        <f t="shared" ref="I41:N41" si="13">COUNTA(I$4:I$40)</f>
        <v>25</v>
      </c>
      <c r="J41" s="59">
        <f t="shared" si="13"/>
        <v>25</v>
      </c>
      <c r="K41" s="59">
        <f t="shared" si="13"/>
        <v>25</v>
      </c>
      <c r="L41" s="59">
        <f t="shared" si="13"/>
        <v>25</v>
      </c>
      <c r="M41" s="59">
        <f t="shared" si="13"/>
        <v>7</v>
      </c>
      <c r="N41" s="59">
        <f t="shared" si="13"/>
        <v>25</v>
      </c>
      <c r="O41" s="59">
        <f t="shared" ref="O41" si="14">COUNTA(O$4:O$40)</f>
        <v>12</v>
      </c>
      <c r="P41" s="59">
        <f t="shared" ref="P41:Q41" si="15">COUNTA(P$4:P$40)</f>
        <v>25</v>
      </c>
      <c r="Q41" s="59">
        <f t="shared" si="15"/>
        <v>9</v>
      </c>
    </row>
    <row r="42" spans="1:19" x14ac:dyDescent="0.25">
      <c r="B42" s="58" t="s">
        <v>1026</v>
      </c>
      <c r="C42" s="62"/>
      <c r="D42" s="61">
        <f>D41-SUM(D43:D52)</f>
        <v>-11</v>
      </c>
      <c r="E42" s="61">
        <f t="shared" ref="E42:F42" si="16">E41-SUM(E43:E52)</f>
        <v>0</v>
      </c>
      <c r="F42" s="61">
        <f t="shared" si="16"/>
        <v>0</v>
      </c>
      <c r="I42" s="61">
        <f t="shared" ref="I42:P42" si="17">I41-SUM(I43:I52)</f>
        <v>0</v>
      </c>
      <c r="J42" s="61">
        <f t="shared" si="17"/>
        <v>0</v>
      </c>
      <c r="K42" s="61">
        <f t="shared" si="17"/>
        <v>0</v>
      </c>
      <c r="L42" s="61">
        <f t="shared" si="17"/>
        <v>0</v>
      </c>
      <c r="M42" s="58" t="s">
        <v>1026</v>
      </c>
      <c r="N42" s="61">
        <f t="shared" si="17"/>
        <v>0</v>
      </c>
      <c r="O42" s="58" t="s">
        <v>1026</v>
      </c>
      <c r="P42" s="61">
        <f t="shared" si="17"/>
        <v>0</v>
      </c>
    </row>
    <row r="43" spans="1:19" x14ac:dyDescent="0.25">
      <c r="B43" s="59" t="str">
        <f>Dropdown_menus!$A2</f>
        <v>Checked</v>
      </c>
      <c r="D43" s="59">
        <f>COUNTIF(D$4:D$40,$B43)</f>
        <v>16</v>
      </c>
      <c r="E43" s="59">
        <f t="shared" ref="E43:F43" si="18">COUNTIF(E$4:E$40,$B43)</f>
        <v>14</v>
      </c>
      <c r="F43" s="59">
        <f t="shared" si="18"/>
        <v>6</v>
      </c>
      <c r="I43" s="59">
        <f t="shared" ref="I43:L44" si="19">COUNTIF(I$4:I$40,$B43)</f>
        <v>4</v>
      </c>
      <c r="J43" s="59">
        <f t="shared" si="19"/>
        <v>6</v>
      </c>
      <c r="K43" s="59">
        <f t="shared" si="19"/>
        <v>3</v>
      </c>
      <c r="L43" s="59">
        <f t="shared" si="19"/>
        <v>14</v>
      </c>
      <c r="M43" s="59" t="str">
        <f>Dropdown_menus!$H2</f>
        <v>a. No consideration</v>
      </c>
      <c r="N43" s="59">
        <f>COUNTIF(N$4:N$40,$M43)</f>
        <v>9</v>
      </c>
      <c r="O43" s="59" t="str">
        <f>Dropdown_menus!$I2</f>
        <v>a. Not explicitly</v>
      </c>
      <c r="P43" s="59">
        <f>COUNTIF(P$4:P$40,$O43)</f>
        <v>2</v>
      </c>
    </row>
    <row r="44" spans="1:19" x14ac:dyDescent="0.25">
      <c r="B44" s="59" t="str">
        <f>Dropdown_menus!$A3</f>
        <v>Unchecked</v>
      </c>
      <c r="C44" s="62"/>
      <c r="D44" s="59">
        <f t="shared" ref="D44:F44" si="20">COUNTIF(D$4:D$40,$B44)</f>
        <v>9</v>
      </c>
      <c r="E44" s="59">
        <f t="shared" si="20"/>
        <v>11</v>
      </c>
      <c r="F44" s="59">
        <f t="shared" si="20"/>
        <v>19</v>
      </c>
      <c r="I44" s="59">
        <f t="shared" si="19"/>
        <v>21</v>
      </c>
      <c r="J44" s="59">
        <f t="shared" si="19"/>
        <v>19</v>
      </c>
      <c r="K44" s="59">
        <f t="shared" si="19"/>
        <v>22</v>
      </c>
      <c r="L44" s="59">
        <f t="shared" si="19"/>
        <v>11</v>
      </c>
      <c r="M44" s="59" t="str">
        <f>Dropdown_menus!$H3</f>
        <v>b. Measures identified</v>
      </c>
      <c r="N44" s="59">
        <f t="shared" ref="N44:N46" si="21">COUNTIF(N$4:N$40,$M44)</f>
        <v>8</v>
      </c>
      <c r="O44" s="59" t="str">
        <f>Dropdown_menus!$I3</f>
        <v>b. Not systematically</v>
      </c>
      <c r="P44" s="59">
        <f t="shared" ref="P44:P49" si="22">COUNTIF(P$4:P$40,$O44)</f>
        <v>11</v>
      </c>
    </row>
    <row r="45" spans="1:19" x14ac:dyDescent="0.25">
      <c r="B45" s="59" t="s">
        <v>1130</v>
      </c>
      <c r="D45" s="59">
        <f>COUNTIFS(D$4:D$40,$B43,$E$4:$E$40,$B43)</f>
        <v>11</v>
      </c>
      <c r="M45" s="59" t="str">
        <f>Dropdown_menus!$H4</f>
        <v>c. Measures evaluated</v>
      </c>
      <c r="N45" s="59">
        <f t="shared" si="21"/>
        <v>7</v>
      </c>
      <c r="O45" s="59" t="str">
        <f>Dropdown_menus!$I4</f>
        <v>c. Discrete categories</v>
      </c>
      <c r="P45" s="59">
        <f t="shared" si="22"/>
        <v>3</v>
      </c>
    </row>
    <row r="46" spans="1:19" x14ac:dyDescent="0.25">
      <c r="M46" s="59" t="str">
        <f>Dropdown_menus!$H5</f>
        <v>d. Varies across assessment</v>
      </c>
      <c r="N46" s="59">
        <f t="shared" si="21"/>
        <v>1</v>
      </c>
      <c r="O46" s="59" t="str">
        <f>Dropdown_menus!$I5</f>
        <v>d. Uncertainty range</v>
      </c>
      <c r="P46" s="59">
        <f t="shared" si="22"/>
        <v>0</v>
      </c>
    </row>
    <row r="47" spans="1:19" x14ac:dyDescent="0.25">
      <c r="O47" s="59" t="str">
        <f>Dropdown_menus!$I6</f>
        <v>e. Probabilistic</v>
      </c>
      <c r="P47" s="59">
        <f t="shared" si="22"/>
        <v>0</v>
      </c>
    </row>
    <row r="48" spans="1:19" x14ac:dyDescent="0.25">
      <c r="O48" s="59" t="str">
        <f>Dropdown_menus!$I7</f>
        <v xml:space="preserve">f. Other systematic </v>
      </c>
      <c r="P48" s="59">
        <f t="shared" si="22"/>
        <v>2</v>
      </c>
    </row>
    <row r="49" spans="15:16" x14ac:dyDescent="0.25">
      <c r="O49" s="59" t="str">
        <f>Dropdown_menus!$I8</f>
        <v>g. Varies across assessment</v>
      </c>
      <c r="P49" s="59">
        <f t="shared" si="22"/>
        <v>7</v>
      </c>
    </row>
  </sheetData>
  <autoFilter ref="B3:Q3"/>
  <dataValidations count="3">
    <dataValidation type="list" allowBlank="1" showInputMessage="1" showErrorMessage="1" sqref="D4:F40 I4:L40">
      <formula1>Checkbox</formula1>
    </dataValidation>
    <dataValidation type="list" allowBlank="1" showInputMessage="1" showErrorMessage="1" sqref="N4:N40">
      <formula1>Adaptation_measures</formula1>
    </dataValidation>
    <dataValidation type="list" allowBlank="1" showInputMessage="1" showErrorMessage="1" sqref="P4:P40">
      <formula1>Uncertainties</formula1>
    </dataValidation>
  </dataValidation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U44"/>
  <sheetViews>
    <sheetView zoomScale="90" zoomScaleNormal="90" workbookViewId="0">
      <pane xSplit="2" ySplit="3" topLeftCell="C4" activePane="bottomRight" state="frozen"/>
      <selection pane="topRight" activeCell="C1" sqref="C1"/>
      <selection pane="bottomLeft" activeCell="A4" sqref="A4"/>
      <selection pane="bottomRight" activeCell="S15" sqref="S15"/>
    </sheetView>
  </sheetViews>
  <sheetFormatPr defaultColWidth="11.42578125" defaultRowHeight="15" x14ac:dyDescent="0.25"/>
  <cols>
    <col min="1" max="1" width="8.42578125" style="14" customWidth="1"/>
    <col min="2" max="2" width="16.7109375" style="14" customWidth="1"/>
    <col min="3" max="3" width="20.85546875" style="23" customWidth="1"/>
    <col min="4" max="4" width="12.42578125" style="23" customWidth="1"/>
    <col min="5" max="5" width="13.42578125" style="23" customWidth="1"/>
    <col min="6" max="6" width="13" style="23" customWidth="1"/>
    <col min="7" max="7" width="12.85546875" style="23" customWidth="1"/>
    <col min="8" max="8" width="13" style="23" customWidth="1"/>
    <col min="9" max="9" width="15.140625" style="23" customWidth="1"/>
    <col min="10" max="10" width="11.140625" style="23" customWidth="1"/>
    <col min="11" max="11" width="13.28515625" style="23" customWidth="1"/>
    <col min="12" max="12" width="15.140625" style="23" customWidth="1"/>
    <col min="13" max="13" width="12.28515625" style="23" customWidth="1"/>
    <col min="14" max="14" width="11.85546875" style="23" customWidth="1"/>
    <col min="15" max="15" width="12.85546875" style="23" customWidth="1"/>
    <col min="16" max="16" width="14" style="23" customWidth="1"/>
    <col min="17" max="17" width="38.28515625" style="23" customWidth="1"/>
    <col min="18" max="18" width="67.7109375" style="23" customWidth="1"/>
    <col min="19" max="19" width="58.5703125" style="23" customWidth="1"/>
    <col min="20" max="16384" width="11.42578125" style="23"/>
  </cols>
  <sheetData>
    <row r="1" spans="1:21" s="39" customFormat="1" ht="21" x14ac:dyDescent="0.25">
      <c r="B1" s="22" t="s">
        <v>247</v>
      </c>
    </row>
    <row r="2" spans="1:21" s="14" customFormat="1" x14ac:dyDescent="0.25"/>
    <row r="3" spans="1:21" s="14" customFormat="1" ht="31.5" x14ac:dyDescent="0.25">
      <c r="A3" s="12" t="s">
        <v>332</v>
      </c>
      <c r="B3" s="12" t="s">
        <v>0</v>
      </c>
      <c r="C3" s="16" t="s">
        <v>231</v>
      </c>
      <c r="D3" s="12" t="s">
        <v>232</v>
      </c>
      <c r="E3" s="12" t="s">
        <v>1113</v>
      </c>
      <c r="F3" s="12" t="s">
        <v>233</v>
      </c>
      <c r="G3" s="12" t="s">
        <v>234</v>
      </c>
      <c r="H3" s="12" t="s">
        <v>235</v>
      </c>
      <c r="I3" s="12" t="s">
        <v>236</v>
      </c>
      <c r="J3" s="12" t="s">
        <v>237</v>
      </c>
      <c r="K3" s="12" t="s">
        <v>238</v>
      </c>
      <c r="L3" s="12" t="s">
        <v>239</v>
      </c>
      <c r="M3" s="12" t="s">
        <v>240</v>
      </c>
      <c r="N3" s="12" t="s">
        <v>241</v>
      </c>
      <c r="O3" s="12" t="s">
        <v>242</v>
      </c>
      <c r="P3" s="12" t="s">
        <v>243</v>
      </c>
      <c r="Q3" s="12" t="s">
        <v>244</v>
      </c>
      <c r="R3" s="12" t="s">
        <v>245</v>
      </c>
      <c r="S3" s="12" t="s">
        <v>246</v>
      </c>
      <c r="T3" s="59" t="str">
        <f>Dropdown_menus!$A$2</f>
        <v>Checked</v>
      </c>
      <c r="U3" s="59" t="s">
        <v>1125</v>
      </c>
    </row>
    <row r="4" spans="1:21" ht="45" x14ac:dyDescent="0.25">
      <c r="A4" s="29" t="str">
        <f>'A_Institutional Context'!A4</f>
        <v>AT-1</v>
      </c>
      <c r="B4" s="29" t="str">
        <f>'A_Institutional Context'!B4</f>
        <v>Austria</v>
      </c>
      <c r="C4" s="15"/>
      <c r="D4" s="19" t="s">
        <v>120</v>
      </c>
      <c r="E4" s="19" t="s">
        <v>120</v>
      </c>
      <c r="F4" s="19" t="s">
        <v>120</v>
      </c>
      <c r="G4" s="19" t="s">
        <v>120</v>
      </c>
      <c r="H4" s="19" t="s">
        <v>120</v>
      </c>
      <c r="I4" s="19" t="s">
        <v>120</v>
      </c>
      <c r="J4" s="19" t="s">
        <v>120</v>
      </c>
      <c r="K4" s="19" t="s">
        <v>120</v>
      </c>
      <c r="L4" s="19" t="s">
        <v>120</v>
      </c>
      <c r="M4" s="19" t="s">
        <v>120</v>
      </c>
      <c r="N4" s="19" t="s">
        <v>1035</v>
      </c>
      <c r="O4" s="19" t="s">
        <v>1035</v>
      </c>
      <c r="P4" s="19" t="s">
        <v>120</v>
      </c>
      <c r="Q4" s="19" t="s">
        <v>365</v>
      </c>
      <c r="R4" s="19"/>
      <c r="S4" s="19" t="s">
        <v>366</v>
      </c>
      <c r="T4" s="59">
        <f>COUNTIF($D4:$P4,T$3)</f>
        <v>11</v>
      </c>
      <c r="U4" s="59">
        <f>SIGN(COUNTIF($H4:$L4,$B$43))</f>
        <v>1</v>
      </c>
    </row>
    <row r="5" spans="1:21" ht="45" x14ac:dyDescent="0.25">
      <c r="A5" s="29" t="str">
        <f>'A_Institutional Context'!A5</f>
        <v>AT-2</v>
      </c>
      <c r="B5" s="29" t="str">
        <f>'A_Institutional Context'!B5</f>
        <v>Austria</v>
      </c>
      <c r="C5" s="15"/>
      <c r="D5" s="19" t="s">
        <v>120</v>
      </c>
      <c r="E5" s="19" t="s">
        <v>120</v>
      </c>
      <c r="F5" s="19" t="s">
        <v>120</v>
      </c>
      <c r="G5" s="19" t="s">
        <v>1035</v>
      </c>
      <c r="H5" s="19" t="s">
        <v>120</v>
      </c>
      <c r="I5" s="19" t="s">
        <v>1035</v>
      </c>
      <c r="J5" s="19" t="s">
        <v>1035</v>
      </c>
      <c r="K5" s="19" t="s">
        <v>120</v>
      </c>
      <c r="L5" s="19" t="s">
        <v>120</v>
      </c>
      <c r="M5" s="19" t="s">
        <v>120</v>
      </c>
      <c r="N5" s="19" t="s">
        <v>1035</v>
      </c>
      <c r="O5" s="19" t="s">
        <v>1035</v>
      </c>
      <c r="P5" s="19" t="s">
        <v>1035</v>
      </c>
      <c r="Q5" s="19"/>
      <c r="R5" s="19"/>
      <c r="S5" s="19" t="s">
        <v>382</v>
      </c>
      <c r="T5" s="59">
        <f t="shared" ref="T5:T6" si="0">COUNTIF($D5:$P5,T$3)</f>
        <v>7</v>
      </c>
      <c r="U5" s="59">
        <f t="shared" ref="U5:U6" si="1">SIGN(COUNTIF($H5:$L5,$B$43))</f>
        <v>1</v>
      </c>
    </row>
    <row r="6" spans="1:21" ht="30" x14ac:dyDescent="0.25">
      <c r="A6" s="29" t="str">
        <f>'A_Institutional Context'!A6</f>
        <v>BE</v>
      </c>
      <c r="B6" s="29" t="str">
        <f>'A_Institutional Context'!B6</f>
        <v>Belgium</v>
      </c>
      <c r="C6" s="15"/>
      <c r="D6" s="19" t="s">
        <v>1035</v>
      </c>
      <c r="E6" s="19" t="s">
        <v>120</v>
      </c>
      <c r="F6" s="19" t="s">
        <v>120</v>
      </c>
      <c r="G6" s="19" t="s">
        <v>1035</v>
      </c>
      <c r="H6" s="19" t="s">
        <v>1035</v>
      </c>
      <c r="I6" s="19" t="s">
        <v>1035</v>
      </c>
      <c r="J6" s="19" t="s">
        <v>1035</v>
      </c>
      <c r="K6" s="19" t="s">
        <v>1035</v>
      </c>
      <c r="L6" s="19" t="s">
        <v>1035</v>
      </c>
      <c r="M6" s="19" t="s">
        <v>1035</v>
      </c>
      <c r="N6" s="19" t="s">
        <v>1035</v>
      </c>
      <c r="O6" s="19" t="s">
        <v>1035</v>
      </c>
      <c r="P6" s="19" t="s">
        <v>1035</v>
      </c>
      <c r="Q6" s="19"/>
      <c r="R6" s="19"/>
      <c r="S6" s="19" t="s">
        <v>767</v>
      </c>
      <c r="T6" s="59">
        <f t="shared" si="0"/>
        <v>2</v>
      </c>
      <c r="U6" s="59">
        <f t="shared" si="1"/>
        <v>0</v>
      </c>
    </row>
    <row r="7" spans="1:21" ht="15.75" x14ac:dyDescent="0.25">
      <c r="A7" s="34" t="str">
        <f>'A_Institutional Context'!A7</f>
        <v>BG</v>
      </c>
      <c r="B7" s="34" t="str">
        <f>'A_Institutional Context'!B7</f>
        <v>Bulgaria</v>
      </c>
      <c r="C7" s="42"/>
      <c r="D7" s="25"/>
      <c r="E7" s="25"/>
      <c r="F7" s="25"/>
      <c r="G7" s="25"/>
      <c r="H7" s="25"/>
      <c r="I7" s="25"/>
      <c r="J7" s="25"/>
      <c r="K7" s="25"/>
      <c r="L7" s="25"/>
      <c r="M7" s="25"/>
      <c r="N7" s="25"/>
      <c r="O7" s="25"/>
      <c r="P7" s="25"/>
      <c r="Q7" s="25"/>
      <c r="R7" s="25"/>
      <c r="S7" s="52"/>
      <c r="T7" s="60"/>
      <c r="U7" s="59"/>
    </row>
    <row r="8" spans="1:21" ht="120" x14ac:dyDescent="0.25">
      <c r="A8" s="29" t="str">
        <f>'A_Institutional Context'!A8</f>
        <v>HR</v>
      </c>
      <c r="B8" s="29" t="str">
        <f>'A_Institutional Context'!B8</f>
        <v>Croatia</v>
      </c>
      <c r="C8" s="15"/>
      <c r="D8" s="19" t="s">
        <v>1035</v>
      </c>
      <c r="E8" s="19" t="s">
        <v>120</v>
      </c>
      <c r="F8" s="19" t="s">
        <v>1035</v>
      </c>
      <c r="G8" s="19" t="s">
        <v>1035</v>
      </c>
      <c r="H8" s="19" t="s">
        <v>1035</v>
      </c>
      <c r="I8" s="19" t="s">
        <v>1035</v>
      </c>
      <c r="J8" s="19" t="s">
        <v>1035</v>
      </c>
      <c r="K8" s="19" t="s">
        <v>1035</v>
      </c>
      <c r="L8" s="19" t="s">
        <v>1035</v>
      </c>
      <c r="M8" s="19" t="s">
        <v>1035</v>
      </c>
      <c r="N8" s="19" t="s">
        <v>1035</v>
      </c>
      <c r="O8" s="19" t="s">
        <v>1035</v>
      </c>
      <c r="P8" s="19" t="s">
        <v>120</v>
      </c>
      <c r="Q8" s="19" t="s">
        <v>1016</v>
      </c>
      <c r="R8" s="19"/>
      <c r="S8" s="19" t="s">
        <v>1017</v>
      </c>
      <c r="T8" s="59">
        <f>COUNTIF($D8:$P8,T$3)</f>
        <v>2</v>
      </c>
      <c r="U8" s="59">
        <f>SIGN(COUNTIF($H8:$L8,$B$43))</f>
        <v>0</v>
      </c>
    </row>
    <row r="9" spans="1:21" ht="15.75" x14ac:dyDescent="0.25">
      <c r="A9" s="34" t="str">
        <f>'A_Institutional Context'!A9</f>
        <v>CY</v>
      </c>
      <c r="B9" s="34" t="str">
        <f>'A_Institutional Context'!B9</f>
        <v>Cyprus</v>
      </c>
      <c r="C9" s="42"/>
      <c r="D9" s="25"/>
      <c r="E9" s="25"/>
      <c r="F9" s="25"/>
      <c r="G9" s="25"/>
      <c r="H9" s="25"/>
      <c r="I9" s="25"/>
      <c r="J9" s="25"/>
      <c r="K9" s="25"/>
      <c r="L9" s="25"/>
      <c r="M9" s="25"/>
      <c r="N9" s="25"/>
      <c r="O9" s="25"/>
      <c r="P9" s="25"/>
      <c r="Q9" s="25"/>
      <c r="R9" s="25"/>
      <c r="S9" s="25"/>
      <c r="T9" s="60"/>
      <c r="U9" s="59"/>
    </row>
    <row r="10" spans="1:21" ht="15.75" x14ac:dyDescent="0.25">
      <c r="A10" s="29" t="str">
        <f>'A_Institutional Context'!A10</f>
        <v>CZ</v>
      </c>
      <c r="B10" s="29" t="str">
        <f>'A_Institutional Context'!B10</f>
        <v>Czech Republic</v>
      </c>
      <c r="C10" s="15"/>
      <c r="D10" s="19" t="s">
        <v>1035</v>
      </c>
      <c r="E10" s="51" t="s">
        <v>120</v>
      </c>
      <c r="F10" s="19" t="s">
        <v>1035</v>
      </c>
      <c r="G10" s="19" t="s">
        <v>1035</v>
      </c>
      <c r="H10" s="19" t="s">
        <v>1035</v>
      </c>
      <c r="I10" s="19" t="s">
        <v>1035</v>
      </c>
      <c r="J10" s="19" t="s">
        <v>1035</v>
      </c>
      <c r="K10" s="19" t="s">
        <v>1035</v>
      </c>
      <c r="L10" s="19" t="s">
        <v>1035</v>
      </c>
      <c r="M10" s="19" t="s">
        <v>1035</v>
      </c>
      <c r="N10" s="19" t="s">
        <v>1035</v>
      </c>
      <c r="O10" s="19" t="s">
        <v>1035</v>
      </c>
      <c r="P10" s="19" t="s">
        <v>1035</v>
      </c>
      <c r="Q10" s="51"/>
      <c r="R10" s="19"/>
      <c r="S10" s="19" t="s">
        <v>433</v>
      </c>
      <c r="T10" s="59">
        <f>COUNTIF($D10:$P10,T$3)</f>
        <v>1</v>
      </c>
      <c r="U10" s="59">
        <f>SIGN(COUNTIF($H10:$L10,$B$43))</f>
        <v>0</v>
      </c>
    </row>
    <row r="11" spans="1:21" ht="15.75" x14ac:dyDescent="0.25">
      <c r="A11" s="34" t="str">
        <f>'A_Institutional Context'!A11</f>
        <v>DK</v>
      </c>
      <c r="B11" s="34" t="str">
        <f>'A_Institutional Context'!B11</f>
        <v>Denmark</v>
      </c>
      <c r="C11" s="42"/>
      <c r="D11" s="25"/>
      <c r="E11" s="25"/>
      <c r="F11" s="25"/>
      <c r="G11" s="25"/>
      <c r="H11" s="25"/>
      <c r="I11" s="25"/>
      <c r="J11" s="25"/>
      <c r="K11" s="25"/>
      <c r="L11" s="25"/>
      <c r="M11" s="25"/>
      <c r="N11" s="25"/>
      <c r="O11" s="25"/>
      <c r="P11" s="25"/>
      <c r="Q11" s="25"/>
      <c r="R11" s="25"/>
      <c r="S11" s="25"/>
      <c r="T11" s="60"/>
      <c r="U11" s="59"/>
    </row>
    <row r="12" spans="1:21" ht="120" x14ac:dyDescent="0.25">
      <c r="A12" s="29" t="str">
        <f>'A_Institutional Context'!A12</f>
        <v>EE</v>
      </c>
      <c r="B12" s="29" t="str">
        <f>'A_Institutional Context'!B12</f>
        <v>Estonia</v>
      </c>
      <c r="C12" s="15"/>
      <c r="D12" s="19" t="s">
        <v>1035</v>
      </c>
      <c r="E12" s="19" t="s">
        <v>120</v>
      </c>
      <c r="F12" s="19" t="s">
        <v>120</v>
      </c>
      <c r="G12" s="19" t="s">
        <v>120</v>
      </c>
      <c r="H12" s="19" t="s">
        <v>120</v>
      </c>
      <c r="I12" s="19" t="s">
        <v>1035</v>
      </c>
      <c r="J12" s="19" t="s">
        <v>1035</v>
      </c>
      <c r="K12" s="19" t="s">
        <v>1035</v>
      </c>
      <c r="L12" s="19" t="s">
        <v>120</v>
      </c>
      <c r="M12" s="19" t="s">
        <v>120</v>
      </c>
      <c r="N12" s="19" t="s">
        <v>120</v>
      </c>
      <c r="O12" s="19" t="s">
        <v>1035</v>
      </c>
      <c r="P12" s="19" t="s">
        <v>1035</v>
      </c>
      <c r="Q12" s="19" t="s">
        <v>1018</v>
      </c>
      <c r="R12" s="19"/>
      <c r="S12" s="19" t="s">
        <v>444</v>
      </c>
      <c r="T12" s="59">
        <f>COUNTIF($D12:$P12,T$3)</f>
        <v>7</v>
      </c>
      <c r="U12" s="59">
        <f t="shared" ref="U12:U18" si="2">SIGN(COUNTIF($H12:$L12,$B$43))</f>
        <v>1</v>
      </c>
    </row>
    <row r="13" spans="1:21" ht="90" x14ac:dyDescent="0.25">
      <c r="A13" s="29" t="str">
        <f>'A_Institutional Context'!A13</f>
        <v>FI</v>
      </c>
      <c r="B13" s="29" t="str">
        <f>'A_Institutional Context'!B13</f>
        <v>Finland</v>
      </c>
      <c r="C13" s="15"/>
      <c r="D13" s="19" t="s">
        <v>1035</v>
      </c>
      <c r="E13" s="19" t="s">
        <v>1035</v>
      </c>
      <c r="F13" s="19" t="s">
        <v>120</v>
      </c>
      <c r="G13" s="19" t="s">
        <v>1035</v>
      </c>
      <c r="H13" s="19" t="s">
        <v>1035</v>
      </c>
      <c r="I13" s="19" t="s">
        <v>1035</v>
      </c>
      <c r="J13" s="19" t="s">
        <v>1035</v>
      </c>
      <c r="K13" s="19" t="s">
        <v>1035</v>
      </c>
      <c r="L13" s="19" t="s">
        <v>120</v>
      </c>
      <c r="M13" s="19" t="s">
        <v>1035</v>
      </c>
      <c r="N13" s="19" t="s">
        <v>120</v>
      </c>
      <c r="O13" s="19" t="s">
        <v>1035</v>
      </c>
      <c r="P13" s="19" t="s">
        <v>1035</v>
      </c>
      <c r="Q13" s="19"/>
      <c r="R13" s="19" t="s">
        <v>1107</v>
      </c>
      <c r="S13" s="19" t="s">
        <v>1086</v>
      </c>
      <c r="T13" s="59">
        <f>COUNTIF($D13:$P13,T$3)</f>
        <v>3</v>
      </c>
      <c r="U13" s="59">
        <f t="shared" si="2"/>
        <v>1</v>
      </c>
    </row>
    <row r="14" spans="1:21" ht="30" x14ac:dyDescent="0.25">
      <c r="A14" s="29" t="str">
        <f>'A_Institutional Context'!A14</f>
        <v>FR</v>
      </c>
      <c r="B14" s="29" t="str">
        <f>'A_Institutional Context'!B14</f>
        <v>France</v>
      </c>
      <c r="C14" s="15"/>
      <c r="D14" s="19" t="s">
        <v>120</v>
      </c>
      <c r="E14" s="19" t="s">
        <v>120</v>
      </c>
      <c r="F14" s="19" t="s">
        <v>1035</v>
      </c>
      <c r="G14" s="19" t="s">
        <v>1035</v>
      </c>
      <c r="H14" s="19" t="s">
        <v>1035</v>
      </c>
      <c r="I14" s="19" t="s">
        <v>1035</v>
      </c>
      <c r="J14" s="19" t="s">
        <v>1035</v>
      </c>
      <c r="K14" s="19" t="s">
        <v>120</v>
      </c>
      <c r="L14" s="19" t="s">
        <v>120</v>
      </c>
      <c r="M14" s="19" t="s">
        <v>1035</v>
      </c>
      <c r="N14" s="19" t="s">
        <v>120</v>
      </c>
      <c r="O14" s="19" t="s">
        <v>1035</v>
      </c>
      <c r="P14" s="19" t="s">
        <v>120</v>
      </c>
      <c r="Q14" s="19"/>
      <c r="R14" s="19" t="s">
        <v>467</v>
      </c>
      <c r="S14" s="19" t="s">
        <v>468</v>
      </c>
      <c r="T14" s="59">
        <f t="shared" ref="T14:T17" si="3">COUNTIF($D14:$P14,T$3)</f>
        <v>6</v>
      </c>
      <c r="U14" s="59">
        <f t="shared" si="2"/>
        <v>1</v>
      </c>
    </row>
    <row r="15" spans="1:21" ht="150" x14ac:dyDescent="0.25">
      <c r="A15" s="29" t="str">
        <f>'A_Institutional Context'!A15</f>
        <v>DE-1</v>
      </c>
      <c r="B15" s="29" t="str">
        <f>'A_Institutional Context'!B15</f>
        <v>Germany</v>
      </c>
      <c r="C15" s="15"/>
      <c r="D15" s="19" t="s">
        <v>120</v>
      </c>
      <c r="E15" s="19" t="s">
        <v>120</v>
      </c>
      <c r="F15" s="19" t="s">
        <v>120</v>
      </c>
      <c r="G15" s="19" t="s">
        <v>1035</v>
      </c>
      <c r="H15" s="19" t="s">
        <v>120</v>
      </c>
      <c r="I15" s="19" t="s">
        <v>1035</v>
      </c>
      <c r="J15" s="19" t="s">
        <v>1035</v>
      </c>
      <c r="K15" s="19" t="s">
        <v>120</v>
      </c>
      <c r="L15" s="19" t="s">
        <v>120</v>
      </c>
      <c r="M15" s="19" t="s">
        <v>120</v>
      </c>
      <c r="N15" s="19" t="s">
        <v>1035</v>
      </c>
      <c r="O15" s="19" t="s">
        <v>1035</v>
      </c>
      <c r="P15" s="19" t="s">
        <v>120</v>
      </c>
      <c r="Q15" s="19" t="s">
        <v>495</v>
      </c>
      <c r="R15" s="19" t="s">
        <v>780</v>
      </c>
      <c r="S15" s="19" t="s">
        <v>1019</v>
      </c>
      <c r="T15" s="59">
        <f t="shared" si="3"/>
        <v>8</v>
      </c>
      <c r="U15" s="59">
        <f t="shared" si="2"/>
        <v>1</v>
      </c>
    </row>
    <row r="16" spans="1:21" ht="60" x14ac:dyDescent="0.25">
      <c r="A16" s="29" t="str">
        <f>'A_Institutional Context'!A16</f>
        <v>DE-2</v>
      </c>
      <c r="B16" s="29" t="str">
        <f>'A_Institutional Context'!B16</f>
        <v>Germany</v>
      </c>
      <c r="C16" s="15"/>
      <c r="D16" s="19" t="s">
        <v>120</v>
      </c>
      <c r="E16" s="19" t="s">
        <v>120</v>
      </c>
      <c r="F16" s="19" t="s">
        <v>120</v>
      </c>
      <c r="G16" s="19" t="s">
        <v>120</v>
      </c>
      <c r="H16" s="19" t="s">
        <v>1035</v>
      </c>
      <c r="I16" s="19" t="s">
        <v>120</v>
      </c>
      <c r="J16" s="19" t="s">
        <v>1035</v>
      </c>
      <c r="K16" s="19" t="s">
        <v>120</v>
      </c>
      <c r="L16" s="19" t="s">
        <v>1035</v>
      </c>
      <c r="M16" s="19" t="s">
        <v>1035</v>
      </c>
      <c r="N16" s="19" t="s">
        <v>1035</v>
      </c>
      <c r="O16" s="19" t="s">
        <v>1035</v>
      </c>
      <c r="P16" s="19" t="s">
        <v>120</v>
      </c>
      <c r="Q16" s="19" t="s">
        <v>516</v>
      </c>
      <c r="R16" s="19"/>
      <c r="S16" s="19" t="s">
        <v>784</v>
      </c>
      <c r="T16" s="59">
        <f t="shared" si="3"/>
        <v>7</v>
      </c>
      <c r="U16" s="59">
        <f t="shared" si="2"/>
        <v>1</v>
      </c>
    </row>
    <row r="17" spans="1:21" ht="15.75" x14ac:dyDescent="0.25">
      <c r="A17" s="29" t="str">
        <f>'A_Institutional Context'!A17</f>
        <v>GR</v>
      </c>
      <c r="B17" s="29" t="str">
        <f>'A_Institutional Context'!B17</f>
        <v>Greece</v>
      </c>
      <c r="C17" s="15"/>
      <c r="D17" s="19" t="s">
        <v>120</v>
      </c>
      <c r="E17" s="19" t="s">
        <v>120</v>
      </c>
      <c r="F17" s="19" t="s">
        <v>1035</v>
      </c>
      <c r="G17" s="19" t="s">
        <v>1035</v>
      </c>
      <c r="H17" s="19" t="s">
        <v>120</v>
      </c>
      <c r="I17" s="19" t="s">
        <v>1035</v>
      </c>
      <c r="J17" s="19" t="s">
        <v>1035</v>
      </c>
      <c r="K17" s="19" t="s">
        <v>120</v>
      </c>
      <c r="L17" s="19" t="s">
        <v>1035</v>
      </c>
      <c r="M17" s="19" t="s">
        <v>1035</v>
      </c>
      <c r="N17" s="19" t="s">
        <v>120</v>
      </c>
      <c r="O17" s="19" t="s">
        <v>1035</v>
      </c>
      <c r="P17" s="19" t="s">
        <v>1035</v>
      </c>
      <c r="Q17" s="19"/>
      <c r="R17" s="19"/>
      <c r="S17" s="19"/>
      <c r="T17" s="59">
        <f t="shared" si="3"/>
        <v>5</v>
      </c>
      <c r="U17" s="59">
        <f t="shared" si="2"/>
        <v>1</v>
      </c>
    </row>
    <row r="18" spans="1:21" ht="45" x14ac:dyDescent="0.25">
      <c r="A18" s="29" t="str">
        <f>'A_Institutional Context'!A18</f>
        <v>HU</v>
      </c>
      <c r="B18" s="29" t="str">
        <f>'A_Institutional Context'!B18</f>
        <v>Hungary</v>
      </c>
      <c r="C18" s="15"/>
      <c r="D18" s="19" t="s">
        <v>120</v>
      </c>
      <c r="E18" s="19" t="s">
        <v>1035</v>
      </c>
      <c r="F18" s="19" t="s">
        <v>120</v>
      </c>
      <c r="G18" s="19" t="s">
        <v>120</v>
      </c>
      <c r="H18" s="19" t="s">
        <v>1035</v>
      </c>
      <c r="I18" s="19" t="s">
        <v>1035</v>
      </c>
      <c r="J18" s="19" t="s">
        <v>1035</v>
      </c>
      <c r="K18" s="19" t="s">
        <v>120</v>
      </c>
      <c r="L18" s="19" t="s">
        <v>1035</v>
      </c>
      <c r="M18" s="19" t="s">
        <v>1035</v>
      </c>
      <c r="N18" s="19" t="s">
        <v>1035</v>
      </c>
      <c r="O18" s="19" t="s">
        <v>1035</v>
      </c>
      <c r="P18" s="19" t="s">
        <v>1035</v>
      </c>
      <c r="Q18" s="19"/>
      <c r="R18" s="19"/>
      <c r="S18" s="19" t="s">
        <v>563</v>
      </c>
      <c r="T18" s="59">
        <f>COUNTIF($D18:$P18,T$3)</f>
        <v>4</v>
      </c>
      <c r="U18" s="59">
        <f t="shared" si="2"/>
        <v>1</v>
      </c>
    </row>
    <row r="19" spans="1:21" ht="15.75" x14ac:dyDescent="0.25">
      <c r="A19" s="34" t="str">
        <f>'A_Institutional Context'!A19</f>
        <v>IS</v>
      </c>
      <c r="B19" s="34" t="str">
        <f>'A_Institutional Context'!B19</f>
        <v>Iceland</v>
      </c>
      <c r="C19" s="42"/>
      <c r="D19" s="25"/>
      <c r="E19" s="25"/>
      <c r="F19" s="25"/>
      <c r="G19" s="25"/>
      <c r="H19" s="25"/>
      <c r="I19" s="25"/>
      <c r="J19" s="25"/>
      <c r="K19" s="25"/>
      <c r="L19" s="25"/>
      <c r="M19" s="25"/>
      <c r="N19" s="25"/>
      <c r="O19" s="25"/>
      <c r="P19" s="25"/>
      <c r="Q19" s="25"/>
      <c r="R19" s="25"/>
      <c r="S19" s="25"/>
      <c r="T19" s="60"/>
      <c r="U19" s="59"/>
    </row>
    <row r="20" spans="1:21" ht="105" x14ac:dyDescent="0.25">
      <c r="A20" s="29" t="str">
        <f>'A_Institutional Context'!A20</f>
        <v>IE</v>
      </c>
      <c r="B20" s="29" t="str">
        <f>'A_Institutional Context'!B20</f>
        <v>Ireland</v>
      </c>
      <c r="C20" s="15"/>
      <c r="D20" s="19" t="s">
        <v>120</v>
      </c>
      <c r="E20" s="19" t="s">
        <v>120</v>
      </c>
      <c r="F20" s="19" t="s">
        <v>120</v>
      </c>
      <c r="G20" s="19" t="s">
        <v>120</v>
      </c>
      <c r="H20" s="19" t="s">
        <v>120</v>
      </c>
      <c r="I20" s="19" t="s">
        <v>1035</v>
      </c>
      <c r="J20" s="19" t="s">
        <v>1035</v>
      </c>
      <c r="K20" s="19" t="s">
        <v>1035</v>
      </c>
      <c r="L20" s="19" t="s">
        <v>1035</v>
      </c>
      <c r="M20" s="19" t="s">
        <v>120</v>
      </c>
      <c r="N20" s="19" t="s">
        <v>1035</v>
      </c>
      <c r="O20" s="19" t="s">
        <v>1035</v>
      </c>
      <c r="P20" s="19" t="s">
        <v>1035</v>
      </c>
      <c r="Q20" s="19"/>
      <c r="R20" s="19"/>
      <c r="S20" s="19" t="s">
        <v>799</v>
      </c>
      <c r="T20" s="59">
        <f t="shared" ref="T20:T22" si="4">COUNTIF($D20:$P20,T$3)</f>
        <v>6</v>
      </c>
      <c r="U20" s="59">
        <f t="shared" ref="U20:U22" si="5">SIGN(COUNTIF($H20:$L20,$B$43))</f>
        <v>1</v>
      </c>
    </row>
    <row r="21" spans="1:21" ht="195" x14ac:dyDescent="0.25">
      <c r="A21" s="29" t="str">
        <f>'A_Institutional Context'!A21</f>
        <v>IT</v>
      </c>
      <c r="B21" s="29" t="str">
        <f>'A_Institutional Context'!B21</f>
        <v>Italy</v>
      </c>
      <c r="C21" s="15"/>
      <c r="D21" s="19" t="s">
        <v>1035</v>
      </c>
      <c r="E21" s="19" t="s">
        <v>120</v>
      </c>
      <c r="F21" s="19" t="s">
        <v>120</v>
      </c>
      <c r="G21" s="19" t="s">
        <v>1035</v>
      </c>
      <c r="H21" s="19" t="s">
        <v>1035</v>
      </c>
      <c r="I21" s="19" t="s">
        <v>1035</v>
      </c>
      <c r="J21" s="19" t="s">
        <v>1035</v>
      </c>
      <c r="K21" s="19" t="s">
        <v>120</v>
      </c>
      <c r="L21" s="19" t="s">
        <v>1035</v>
      </c>
      <c r="M21" s="19" t="s">
        <v>120</v>
      </c>
      <c r="N21" s="19" t="s">
        <v>1035</v>
      </c>
      <c r="O21" s="19" t="s">
        <v>1035</v>
      </c>
      <c r="P21" s="19" t="s">
        <v>1035</v>
      </c>
      <c r="Q21" s="19"/>
      <c r="R21" s="19" t="s">
        <v>806</v>
      </c>
      <c r="S21" s="19" t="s">
        <v>807</v>
      </c>
      <c r="T21" s="59">
        <f t="shared" si="4"/>
        <v>4</v>
      </c>
      <c r="U21" s="59">
        <f t="shared" si="5"/>
        <v>1</v>
      </c>
    </row>
    <row r="22" spans="1:21" ht="60" x14ac:dyDescent="0.25">
      <c r="A22" s="29" t="str">
        <f>'A_Institutional Context'!A22</f>
        <v>LV</v>
      </c>
      <c r="B22" s="29" t="str">
        <f>'A_Institutional Context'!B22</f>
        <v>Latvia</v>
      </c>
      <c r="C22" s="15"/>
      <c r="D22" s="19" t="s">
        <v>1035</v>
      </c>
      <c r="E22" s="19" t="s">
        <v>120</v>
      </c>
      <c r="F22" s="19" t="s">
        <v>120</v>
      </c>
      <c r="G22" s="19" t="s">
        <v>120</v>
      </c>
      <c r="H22" s="19" t="s">
        <v>120</v>
      </c>
      <c r="I22" s="19" t="s">
        <v>1035</v>
      </c>
      <c r="J22" s="19" t="s">
        <v>120</v>
      </c>
      <c r="K22" s="19" t="s">
        <v>120</v>
      </c>
      <c r="L22" s="19" t="s">
        <v>120</v>
      </c>
      <c r="M22" s="19" t="s">
        <v>120</v>
      </c>
      <c r="N22" s="19" t="s">
        <v>120</v>
      </c>
      <c r="O22" s="19" t="s">
        <v>1035</v>
      </c>
      <c r="P22" s="19" t="s">
        <v>1035</v>
      </c>
      <c r="Q22" s="19"/>
      <c r="R22" s="19"/>
      <c r="S22" s="19" t="s">
        <v>822</v>
      </c>
      <c r="T22" s="59">
        <f t="shared" si="4"/>
        <v>9</v>
      </c>
      <c r="U22" s="59">
        <f t="shared" si="5"/>
        <v>1</v>
      </c>
    </row>
    <row r="23" spans="1:21" ht="15.75" x14ac:dyDescent="0.25">
      <c r="A23" s="34" t="str">
        <f>'A_Institutional Context'!A23</f>
        <v>LI</v>
      </c>
      <c r="B23" s="34" t="str">
        <f>'A_Institutional Context'!B23</f>
        <v>Liechtenstein</v>
      </c>
      <c r="C23" s="42"/>
      <c r="D23" s="25"/>
      <c r="E23" s="25"/>
      <c r="F23" s="25"/>
      <c r="G23" s="25"/>
      <c r="H23" s="25"/>
      <c r="I23" s="25"/>
      <c r="J23" s="25"/>
      <c r="K23" s="25"/>
      <c r="L23" s="25"/>
      <c r="M23" s="25"/>
      <c r="N23" s="25"/>
      <c r="O23" s="25"/>
      <c r="P23" s="25"/>
      <c r="Q23" s="25"/>
      <c r="R23" s="25"/>
      <c r="S23" s="25"/>
      <c r="T23" s="60"/>
      <c r="U23" s="59"/>
    </row>
    <row r="24" spans="1:21" ht="90" x14ac:dyDescent="0.25">
      <c r="A24" s="29" t="str">
        <f>'A_Institutional Context'!A24</f>
        <v>LT</v>
      </c>
      <c r="B24" s="29" t="str">
        <f>'A_Institutional Context'!B24</f>
        <v>Lithuania</v>
      </c>
      <c r="C24" s="15"/>
      <c r="D24" s="19" t="s">
        <v>120</v>
      </c>
      <c r="E24" s="19" t="s">
        <v>120</v>
      </c>
      <c r="F24" s="19" t="s">
        <v>120</v>
      </c>
      <c r="G24" s="19" t="s">
        <v>120</v>
      </c>
      <c r="H24" s="19" t="s">
        <v>120</v>
      </c>
      <c r="I24" s="19" t="s">
        <v>1035</v>
      </c>
      <c r="J24" s="19" t="s">
        <v>1035</v>
      </c>
      <c r="K24" s="19" t="s">
        <v>1035</v>
      </c>
      <c r="L24" s="19" t="s">
        <v>1035</v>
      </c>
      <c r="M24" s="19" t="s">
        <v>1035</v>
      </c>
      <c r="N24" s="19" t="s">
        <v>1035</v>
      </c>
      <c r="O24" s="19" t="s">
        <v>1035</v>
      </c>
      <c r="P24" s="19" t="s">
        <v>120</v>
      </c>
      <c r="Q24" s="19" t="s">
        <v>721</v>
      </c>
      <c r="R24" s="19"/>
      <c r="S24" s="19" t="s">
        <v>722</v>
      </c>
      <c r="T24" s="59">
        <f t="shared" ref="T24:T25" si="6">COUNTIF($D24:$P24,T$3)</f>
        <v>6</v>
      </c>
      <c r="U24" s="59">
        <f t="shared" ref="U24:U25" si="7">SIGN(COUNTIF($H24:$L24,$B$43))</f>
        <v>1</v>
      </c>
    </row>
    <row r="25" spans="1:21" ht="15.75" x14ac:dyDescent="0.25">
      <c r="A25" s="29" t="str">
        <f>'A_Institutional Context'!A25</f>
        <v>LU</v>
      </c>
      <c r="B25" s="29" t="str">
        <f>'A_Institutional Context'!B25</f>
        <v>Luxembourg</v>
      </c>
      <c r="C25" s="15"/>
      <c r="D25" s="19" t="s">
        <v>120</v>
      </c>
      <c r="E25" s="19" t="s">
        <v>120</v>
      </c>
      <c r="F25" s="19" t="s">
        <v>1035</v>
      </c>
      <c r="G25" s="19" t="s">
        <v>1035</v>
      </c>
      <c r="H25" s="19" t="s">
        <v>1035</v>
      </c>
      <c r="I25" s="19" t="s">
        <v>1035</v>
      </c>
      <c r="J25" s="19" t="s">
        <v>1035</v>
      </c>
      <c r="K25" s="19" t="s">
        <v>1035</v>
      </c>
      <c r="L25" s="19" t="s">
        <v>1035</v>
      </c>
      <c r="M25" s="19" t="s">
        <v>1035</v>
      </c>
      <c r="N25" s="19" t="s">
        <v>1035</v>
      </c>
      <c r="O25" s="19" t="s">
        <v>1035</v>
      </c>
      <c r="P25" s="19" t="s">
        <v>1035</v>
      </c>
      <c r="Q25" s="19"/>
      <c r="R25" s="19"/>
      <c r="S25" s="19" t="s">
        <v>910</v>
      </c>
      <c r="T25" s="59">
        <f t="shared" si="6"/>
        <v>2</v>
      </c>
      <c r="U25" s="59">
        <f t="shared" si="7"/>
        <v>0</v>
      </c>
    </row>
    <row r="26" spans="1:21" ht="15.75" x14ac:dyDescent="0.25">
      <c r="A26" s="34" t="str">
        <f>'A_Institutional Context'!A26</f>
        <v>MT</v>
      </c>
      <c r="B26" s="34" t="str">
        <f>'A_Institutional Context'!B26</f>
        <v>Malta</v>
      </c>
      <c r="C26" s="42"/>
      <c r="D26" s="25"/>
      <c r="E26" s="25"/>
      <c r="F26" s="25"/>
      <c r="G26" s="25"/>
      <c r="H26" s="25"/>
      <c r="I26" s="25"/>
      <c r="J26" s="25"/>
      <c r="K26" s="25"/>
      <c r="L26" s="25"/>
      <c r="M26" s="25"/>
      <c r="N26" s="25"/>
      <c r="O26" s="25"/>
      <c r="P26" s="25"/>
      <c r="Q26" s="25"/>
      <c r="R26" s="25"/>
      <c r="S26" s="25"/>
      <c r="T26" s="60"/>
      <c r="U26" s="59"/>
    </row>
    <row r="27" spans="1:21" ht="15.75" x14ac:dyDescent="0.25">
      <c r="A27" s="34" t="str">
        <f>'A_Institutional Context'!A27</f>
        <v>NL</v>
      </c>
      <c r="B27" s="34" t="str">
        <f>'A_Institutional Context'!B27</f>
        <v>Netherlands</v>
      </c>
      <c r="C27" s="42"/>
      <c r="D27" s="25"/>
      <c r="E27" s="25"/>
      <c r="F27" s="25"/>
      <c r="G27" s="25"/>
      <c r="H27" s="25"/>
      <c r="I27" s="25"/>
      <c r="J27" s="25"/>
      <c r="K27" s="25"/>
      <c r="L27" s="25"/>
      <c r="M27" s="25"/>
      <c r="N27" s="25"/>
      <c r="O27" s="25"/>
      <c r="P27" s="25"/>
      <c r="Q27" s="25"/>
      <c r="R27" s="25"/>
      <c r="S27" s="25"/>
      <c r="T27" s="60"/>
      <c r="U27" s="59"/>
    </row>
    <row r="28" spans="1:21" ht="120" x14ac:dyDescent="0.25">
      <c r="A28" s="29" t="str">
        <f>'A_Institutional Context'!A28</f>
        <v>NO</v>
      </c>
      <c r="B28" s="29" t="str">
        <f>'A_Institutional Context'!B28</f>
        <v>Norway</v>
      </c>
      <c r="C28" s="15"/>
      <c r="D28" s="19" t="s">
        <v>120</v>
      </c>
      <c r="E28" s="19" t="s">
        <v>120</v>
      </c>
      <c r="F28" s="19" t="s">
        <v>1035</v>
      </c>
      <c r="G28" s="19" t="s">
        <v>1035</v>
      </c>
      <c r="H28" s="19" t="s">
        <v>120</v>
      </c>
      <c r="I28" s="19" t="s">
        <v>120</v>
      </c>
      <c r="J28" s="19" t="s">
        <v>1035</v>
      </c>
      <c r="K28" s="19" t="s">
        <v>120</v>
      </c>
      <c r="L28" s="19" t="s">
        <v>120</v>
      </c>
      <c r="M28" s="19" t="s">
        <v>120</v>
      </c>
      <c r="N28" s="19" t="s">
        <v>120</v>
      </c>
      <c r="O28" s="19" t="s">
        <v>1035</v>
      </c>
      <c r="P28" s="19" t="s">
        <v>120</v>
      </c>
      <c r="Q28" s="19" t="s">
        <v>647</v>
      </c>
      <c r="R28" s="19"/>
      <c r="S28" s="19" t="s">
        <v>648</v>
      </c>
      <c r="T28" s="59">
        <f>COUNTIF($D28:$P28,T$3)</f>
        <v>9</v>
      </c>
      <c r="U28" s="59">
        <f>SIGN(COUNTIF($H28:$L28,$B$43))</f>
        <v>1</v>
      </c>
    </row>
    <row r="29" spans="1:21" ht="15.75" x14ac:dyDescent="0.25">
      <c r="A29" s="34" t="str">
        <f>'A_Institutional Context'!A29</f>
        <v>PL</v>
      </c>
      <c r="B29" s="34" t="str">
        <f>'A_Institutional Context'!B29</f>
        <v>Poland</v>
      </c>
      <c r="C29" s="42"/>
      <c r="D29" s="25"/>
      <c r="E29" s="25"/>
      <c r="F29" s="25"/>
      <c r="G29" s="25"/>
      <c r="H29" s="25"/>
      <c r="I29" s="25"/>
      <c r="J29" s="25"/>
      <c r="K29" s="25"/>
      <c r="L29" s="25"/>
      <c r="M29" s="25"/>
      <c r="N29" s="25"/>
      <c r="O29" s="25"/>
      <c r="P29" s="25"/>
      <c r="Q29" s="25"/>
      <c r="R29" s="25"/>
      <c r="S29" s="25"/>
      <c r="T29" s="59"/>
      <c r="U29" s="59"/>
    </row>
    <row r="30" spans="1:21" ht="210" x14ac:dyDescent="0.25">
      <c r="A30" s="29" t="str">
        <f>'A_Institutional Context'!A30</f>
        <v>PT</v>
      </c>
      <c r="B30" s="29" t="str">
        <f>'A_Institutional Context'!B30</f>
        <v>Portugal</v>
      </c>
      <c r="C30" s="15"/>
      <c r="D30" s="19" t="s">
        <v>120</v>
      </c>
      <c r="E30" s="19" t="s">
        <v>120</v>
      </c>
      <c r="F30" s="19" t="s">
        <v>1035</v>
      </c>
      <c r="G30" s="19" t="s">
        <v>1035</v>
      </c>
      <c r="H30" s="19" t="s">
        <v>1035</v>
      </c>
      <c r="I30" s="19" t="s">
        <v>120</v>
      </c>
      <c r="J30" s="19" t="s">
        <v>1035</v>
      </c>
      <c r="K30" s="19" t="s">
        <v>120</v>
      </c>
      <c r="L30" s="19" t="s">
        <v>120</v>
      </c>
      <c r="M30" s="19" t="s">
        <v>120</v>
      </c>
      <c r="N30" s="19" t="s">
        <v>120</v>
      </c>
      <c r="O30" s="19" t="s">
        <v>1035</v>
      </c>
      <c r="P30" s="19" t="s">
        <v>1035</v>
      </c>
      <c r="Q30" s="19"/>
      <c r="R30" s="19"/>
      <c r="S30" s="19" t="s">
        <v>847</v>
      </c>
      <c r="T30" s="59">
        <f t="shared" ref="T30:T31" si="8">COUNTIF($D30:$P30,T$3)</f>
        <v>7</v>
      </c>
      <c r="U30" s="59">
        <f t="shared" ref="U30:U31" si="9">SIGN(COUNTIF($H30:$L30,$B$43))</f>
        <v>1</v>
      </c>
    </row>
    <row r="31" spans="1:21" ht="30" x14ac:dyDescent="0.25">
      <c r="A31" s="29" t="str">
        <f>'A_Institutional Context'!A31</f>
        <v>RO</v>
      </c>
      <c r="B31" s="29" t="str">
        <f>'A_Institutional Context'!B31</f>
        <v>Romania</v>
      </c>
      <c r="C31" s="15"/>
      <c r="D31" s="19" t="s">
        <v>1035</v>
      </c>
      <c r="E31" s="19" t="s">
        <v>1035</v>
      </c>
      <c r="F31" s="19" t="s">
        <v>120</v>
      </c>
      <c r="G31" s="19" t="s">
        <v>1035</v>
      </c>
      <c r="H31" s="19" t="s">
        <v>120</v>
      </c>
      <c r="I31" s="19" t="s">
        <v>1035</v>
      </c>
      <c r="J31" s="19" t="s">
        <v>1035</v>
      </c>
      <c r="K31" s="19" t="s">
        <v>1035</v>
      </c>
      <c r="L31" s="19" t="s">
        <v>120</v>
      </c>
      <c r="M31" s="19" t="s">
        <v>1035</v>
      </c>
      <c r="N31" s="19" t="s">
        <v>120</v>
      </c>
      <c r="O31" s="19" t="s">
        <v>1035</v>
      </c>
      <c r="P31" s="19" t="s">
        <v>1035</v>
      </c>
      <c r="Q31" s="19"/>
      <c r="R31" s="19"/>
      <c r="S31" s="19" t="s">
        <v>966</v>
      </c>
      <c r="T31" s="59">
        <f t="shared" si="8"/>
        <v>4</v>
      </c>
      <c r="U31" s="59">
        <f t="shared" si="9"/>
        <v>1</v>
      </c>
    </row>
    <row r="32" spans="1:21" ht="15.75" x14ac:dyDescent="0.25">
      <c r="A32" s="34" t="str">
        <f>'A_Institutional Context'!A32</f>
        <v>SK</v>
      </c>
      <c r="B32" s="34" t="str">
        <f>'A_Institutional Context'!B32</f>
        <v>Slovakia</v>
      </c>
      <c r="C32" s="42"/>
      <c r="D32" s="25"/>
      <c r="E32" s="25"/>
      <c r="F32" s="25"/>
      <c r="G32" s="25"/>
      <c r="H32" s="25"/>
      <c r="I32" s="25"/>
      <c r="J32" s="25"/>
      <c r="K32" s="25"/>
      <c r="L32" s="25"/>
      <c r="M32" s="25"/>
      <c r="N32" s="25"/>
      <c r="O32" s="25"/>
      <c r="P32" s="25"/>
      <c r="Q32" s="25"/>
      <c r="R32" s="25"/>
      <c r="S32" s="25"/>
      <c r="T32" s="60"/>
      <c r="U32" s="59"/>
    </row>
    <row r="33" spans="1:21" ht="15.75" x14ac:dyDescent="0.25">
      <c r="A33" s="29" t="str">
        <f>'A_Institutional Context'!A33</f>
        <v>SI</v>
      </c>
      <c r="B33" s="29" t="str">
        <f>'A_Institutional Context'!B33</f>
        <v>Slovenia</v>
      </c>
      <c r="C33" s="15"/>
      <c r="D33" s="19" t="s">
        <v>120</v>
      </c>
      <c r="E33" s="19" t="s">
        <v>120</v>
      </c>
      <c r="F33" s="19" t="s">
        <v>1035</v>
      </c>
      <c r="G33" s="19" t="s">
        <v>1035</v>
      </c>
      <c r="H33" s="19" t="s">
        <v>1035</v>
      </c>
      <c r="I33" s="19" t="s">
        <v>1035</v>
      </c>
      <c r="J33" s="19" t="s">
        <v>1035</v>
      </c>
      <c r="K33" s="19" t="s">
        <v>120</v>
      </c>
      <c r="L33" s="19" t="s">
        <v>1035</v>
      </c>
      <c r="M33" s="19" t="s">
        <v>1035</v>
      </c>
      <c r="N33" s="19" t="s">
        <v>1035</v>
      </c>
      <c r="O33" s="19" t="s">
        <v>1035</v>
      </c>
      <c r="P33" s="19" t="s">
        <v>1035</v>
      </c>
      <c r="Q33" s="19"/>
      <c r="R33" s="19"/>
      <c r="S33" s="19"/>
      <c r="T33" s="59">
        <f t="shared" ref="T33:T34" si="10">COUNTIF($D33:$P33,T$3)</f>
        <v>3</v>
      </c>
      <c r="U33" s="59">
        <f t="shared" ref="U33:U34" si="11">SIGN(COUNTIF($H33:$L33,$B$43))</f>
        <v>1</v>
      </c>
    </row>
    <row r="34" spans="1:21" ht="30" x14ac:dyDescent="0.25">
      <c r="A34" s="29" t="str">
        <f>'A_Institutional Context'!A34</f>
        <v>ES</v>
      </c>
      <c r="B34" s="29" t="str">
        <f>'A_Institutional Context'!B34</f>
        <v>Spain</v>
      </c>
      <c r="C34" s="15"/>
      <c r="D34" s="19" t="s">
        <v>120</v>
      </c>
      <c r="E34" s="19" t="s">
        <v>120</v>
      </c>
      <c r="F34" s="19" t="s">
        <v>120</v>
      </c>
      <c r="G34" s="19" t="s">
        <v>1035</v>
      </c>
      <c r="H34" s="19" t="s">
        <v>1035</v>
      </c>
      <c r="I34" s="19" t="s">
        <v>1035</v>
      </c>
      <c r="J34" s="19" t="s">
        <v>1035</v>
      </c>
      <c r="K34" s="19" t="s">
        <v>1035</v>
      </c>
      <c r="L34" s="19" t="s">
        <v>120</v>
      </c>
      <c r="M34" s="19" t="s">
        <v>1035</v>
      </c>
      <c r="N34" s="19" t="s">
        <v>1035</v>
      </c>
      <c r="O34" s="19" t="s">
        <v>1035</v>
      </c>
      <c r="P34" s="19" t="s">
        <v>1035</v>
      </c>
      <c r="Q34" s="19"/>
      <c r="R34" s="19"/>
      <c r="S34" s="19" t="s">
        <v>672</v>
      </c>
      <c r="T34" s="59">
        <f t="shared" si="10"/>
        <v>4</v>
      </c>
      <c r="U34" s="59">
        <f t="shared" si="11"/>
        <v>1</v>
      </c>
    </row>
    <row r="35" spans="1:21" ht="15.75" x14ac:dyDescent="0.25">
      <c r="A35" s="34" t="str">
        <f>'A_Institutional Context'!A35</f>
        <v>SE</v>
      </c>
      <c r="B35" s="34" t="str">
        <f>'A_Institutional Context'!B35</f>
        <v>Sweden</v>
      </c>
      <c r="C35" s="42"/>
      <c r="D35" s="25"/>
      <c r="E35" s="25"/>
      <c r="F35" s="25"/>
      <c r="G35" s="25"/>
      <c r="H35" s="25"/>
      <c r="I35" s="25"/>
      <c r="J35" s="25"/>
      <c r="K35" s="25"/>
      <c r="L35" s="25"/>
      <c r="M35" s="25"/>
      <c r="N35" s="25"/>
      <c r="O35" s="25"/>
      <c r="P35" s="25"/>
      <c r="Q35" s="25"/>
      <c r="R35" s="25"/>
      <c r="S35" s="25"/>
      <c r="T35" s="60"/>
      <c r="U35" s="59"/>
    </row>
    <row r="36" spans="1:21" ht="75" x14ac:dyDescent="0.25">
      <c r="A36" s="29" t="str">
        <f>'A_Institutional Context'!A36</f>
        <v>CH</v>
      </c>
      <c r="B36" s="29" t="str">
        <f>'A_Institutional Context'!B36</f>
        <v>Switzerland</v>
      </c>
      <c r="C36" s="15"/>
      <c r="D36" s="19" t="s">
        <v>120</v>
      </c>
      <c r="E36" s="19" t="s">
        <v>120</v>
      </c>
      <c r="F36" s="19" t="s">
        <v>120</v>
      </c>
      <c r="G36" s="19" t="s">
        <v>1035</v>
      </c>
      <c r="H36" s="19" t="s">
        <v>120</v>
      </c>
      <c r="I36" s="19" t="s">
        <v>120</v>
      </c>
      <c r="J36" s="19" t="s">
        <v>1035</v>
      </c>
      <c r="K36" s="19" t="s">
        <v>1035</v>
      </c>
      <c r="L36" s="19" t="s">
        <v>1035</v>
      </c>
      <c r="M36" s="19" t="s">
        <v>1035</v>
      </c>
      <c r="N36" s="19" t="s">
        <v>120</v>
      </c>
      <c r="O36" s="19" t="s">
        <v>1035</v>
      </c>
      <c r="P36" s="19" t="s">
        <v>1035</v>
      </c>
      <c r="Q36" s="19"/>
      <c r="R36" s="19" t="s">
        <v>950</v>
      </c>
      <c r="S36" s="19" t="s">
        <v>951</v>
      </c>
      <c r="T36" s="59">
        <f t="shared" ref="T36:T38" si="12">COUNTIF($D36:$P36,T$3)</f>
        <v>6</v>
      </c>
      <c r="U36" s="59">
        <f t="shared" ref="U36:U38" si="13">SIGN(COUNTIF($H36:$L36,$B$43))</f>
        <v>1</v>
      </c>
    </row>
    <row r="37" spans="1:21" ht="135" x14ac:dyDescent="0.25">
      <c r="A37" s="29" t="str">
        <f>'A_Institutional Context'!A37</f>
        <v>TR</v>
      </c>
      <c r="B37" s="29" t="str">
        <f>'A_Institutional Context'!B37</f>
        <v>Turkey</v>
      </c>
      <c r="C37" s="15"/>
      <c r="D37" s="19" t="s">
        <v>120</v>
      </c>
      <c r="E37" s="19" t="s">
        <v>120</v>
      </c>
      <c r="F37" s="19" t="s">
        <v>120</v>
      </c>
      <c r="G37" s="19" t="s">
        <v>120</v>
      </c>
      <c r="H37" s="19" t="s">
        <v>120</v>
      </c>
      <c r="I37" s="19" t="s">
        <v>1035</v>
      </c>
      <c r="J37" s="19" t="s">
        <v>1035</v>
      </c>
      <c r="K37" s="19" t="s">
        <v>1035</v>
      </c>
      <c r="L37" s="19" t="s">
        <v>120</v>
      </c>
      <c r="M37" s="19" t="s">
        <v>120</v>
      </c>
      <c r="N37" s="19" t="s">
        <v>120</v>
      </c>
      <c r="O37" s="19" t="s">
        <v>1035</v>
      </c>
      <c r="P37" s="19" t="s">
        <v>1035</v>
      </c>
      <c r="Q37" s="19"/>
      <c r="R37" s="19" t="s">
        <v>682</v>
      </c>
      <c r="S37" s="19" t="s">
        <v>683</v>
      </c>
      <c r="T37" s="59">
        <f t="shared" si="12"/>
        <v>8</v>
      </c>
      <c r="U37" s="59">
        <f t="shared" si="13"/>
        <v>1</v>
      </c>
    </row>
    <row r="38" spans="1:21" ht="120" x14ac:dyDescent="0.25">
      <c r="A38" s="29" t="str">
        <f>'A_Institutional Context'!A38</f>
        <v>UK</v>
      </c>
      <c r="B38" s="29" t="str">
        <f>'A_Institutional Context'!B38</f>
        <v>United Kingdom</v>
      </c>
      <c r="C38" s="15"/>
      <c r="D38" s="19" t="s">
        <v>120</v>
      </c>
      <c r="E38" s="19" t="s">
        <v>120</v>
      </c>
      <c r="F38" s="19" t="s">
        <v>120</v>
      </c>
      <c r="G38" s="19" t="s">
        <v>120</v>
      </c>
      <c r="H38" s="19" t="s">
        <v>1035</v>
      </c>
      <c r="I38" s="19" t="s">
        <v>1035</v>
      </c>
      <c r="J38" s="19" t="s">
        <v>120</v>
      </c>
      <c r="K38" s="19" t="s">
        <v>1035</v>
      </c>
      <c r="L38" s="19" t="s">
        <v>1035</v>
      </c>
      <c r="M38" s="19" t="s">
        <v>1035</v>
      </c>
      <c r="N38" s="19" t="s">
        <v>1035</v>
      </c>
      <c r="O38" s="19" t="s">
        <v>1035</v>
      </c>
      <c r="P38" s="19" t="s">
        <v>1035</v>
      </c>
      <c r="Q38" s="19"/>
      <c r="R38" s="19"/>
      <c r="S38" s="19" t="s">
        <v>755</v>
      </c>
      <c r="T38" s="59">
        <f t="shared" si="12"/>
        <v>5</v>
      </c>
      <c r="U38" s="59">
        <f t="shared" si="13"/>
        <v>1</v>
      </c>
    </row>
    <row r="39" spans="1:21" ht="15.75" hidden="1" x14ac:dyDescent="0.25">
      <c r="A39" s="29" t="str">
        <f>'A_Institutional Context'!A39</f>
        <v>.</v>
      </c>
      <c r="B39" s="29" t="str">
        <f>'A_Institutional Context'!B39</f>
        <v>.</v>
      </c>
      <c r="C39" s="15"/>
      <c r="D39" s="19"/>
      <c r="E39" s="19"/>
      <c r="F39" s="19"/>
      <c r="G39" s="19"/>
      <c r="H39" s="19"/>
      <c r="I39" s="19"/>
      <c r="J39" s="19"/>
      <c r="K39" s="19"/>
      <c r="L39" s="19"/>
      <c r="M39" s="19"/>
      <c r="N39" s="19"/>
      <c r="O39" s="19"/>
      <c r="P39" s="19"/>
      <c r="Q39" s="19"/>
      <c r="R39" s="19"/>
      <c r="S39" s="19"/>
      <c r="U39" s="59"/>
    </row>
    <row r="40" spans="1:21" ht="15.75" hidden="1" x14ac:dyDescent="0.25">
      <c r="A40" s="29" t="str">
        <f>'A_Institutional Context'!A40</f>
        <v>.</v>
      </c>
      <c r="B40" s="29" t="str">
        <f>'A_Institutional Context'!B40</f>
        <v>.</v>
      </c>
      <c r="C40" s="15"/>
      <c r="D40" s="19"/>
      <c r="E40" s="19"/>
      <c r="F40" s="19"/>
      <c r="G40" s="19"/>
      <c r="H40" s="19"/>
      <c r="I40" s="19"/>
      <c r="J40" s="19"/>
      <c r="K40" s="19"/>
      <c r="L40" s="19"/>
      <c r="M40" s="19"/>
      <c r="N40" s="19"/>
      <c r="O40" s="19"/>
      <c r="P40" s="19"/>
      <c r="Q40" s="19"/>
      <c r="R40" s="19"/>
      <c r="S40" s="19"/>
      <c r="U40" s="59"/>
    </row>
    <row r="41" spans="1:21" x14ac:dyDescent="0.25">
      <c r="B41" s="57" t="s">
        <v>1025</v>
      </c>
      <c r="C41" s="62"/>
      <c r="D41" s="59">
        <f>COUNTA(D$4:D$40)</f>
        <v>25</v>
      </c>
      <c r="E41" s="59">
        <f t="shared" ref="E41:S41" si="14">COUNTA(E$4:E$40)</f>
        <v>25</v>
      </c>
      <c r="F41" s="59">
        <f t="shared" si="14"/>
        <v>25</v>
      </c>
      <c r="G41" s="59">
        <f t="shared" si="14"/>
        <v>25</v>
      </c>
      <c r="H41" s="59">
        <f t="shared" si="14"/>
        <v>25</v>
      </c>
      <c r="I41" s="59">
        <f t="shared" si="14"/>
        <v>25</v>
      </c>
      <c r="J41" s="59">
        <f t="shared" si="14"/>
        <v>25</v>
      </c>
      <c r="K41" s="59">
        <f t="shared" si="14"/>
        <v>25</v>
      </c>
      <c r="L41" s="59">
        <f t="shared" si="14"/>
        <v>25</v>
      </c>
      <c r="M41" s="59">
        <f t="shared" si="14"/>
        <v>25</v>
      </c>
      <c r="N41" s="59">
        <f t="shared" si="14"/>
        <v>25</v>
      </c>
      <c r="O41" s="59">
        <f t="shared" si="14"/>
        <v>25</v>
      </c>
      <c r="P41" s="59">
        <f t="shared" si="14"/>
        <v>25</v>
      </c>
      <c r="Q41" s="59">
        <f t="shared" si="14"/>
        <v>7</v>
      </c>
      <c r="R41" s="59">
        <f t="shared" si="14"/>
        <v>6</v>
      </c>
      <c r="S41" s="59">
        <f t="shared" si="14"/>
        <v>23</v>
      </c>
      <c r="U41" s="59">
        <f>SUM(U4:U40)</f>
        <v>21</v>
      </c>
    </row>
    <row r="42" spans="1:21" x14ac:dyDescent="0.25">
      <c r="B42" s="58" t="s">
        <v>1026</v>
      </c>
      <c r="C42" s="62"/>
      <c r="D42" s="61">
        <f>D41-SUM(D43:D52)</f>
        <v>0</v>
      </c>
      <c r="E42" s="61">
        <f t="shared" ref="E42:P42" si="15">E41-SUM(E43:E52)</f>
        <v>0</v>
      </c>
      <c r="F42" s="61">
        <f t="shared" si="15"/>
        <v>0</v>
      </c>
      <c r="G42" s="61">
        <f t="shared" si="15"/>
        <v>0</v>
      </c>
      <c r="H42" s="61">
        <f t="shared" si="15"/>
        <v>0</v>
      </c>
      <c r="I42" s="61">
        <f t="shared" si="15"/>
        <v>0</v>
      </c>
      <c r="J42" s="61">
        <f t="shared" si="15"/>
        <v>0</v>
      </c>
      <c r="K42" s="61">
        <f t="shared" si="15"/>
        <v>0</v>
      </c>
      <c r="L42" s="61">
        <f t="shared" si="15"/>
        <v>0</v>
      </c>
      <c r="M42" s="61">
        <f t="shared" si="15"/>
        <v>0</v>
      </c>
      <c r="N42" s="61">
        <f t="shared" si="15"/>
        <v>0</v>
      </c>
      <c r="O42" s="61">
        <f t="shared" si="15"/>
        <v>0</v>
      </c>
      <c r="P42" s="61">
        <f t="shared" si="15"/>
        <v>0</v>
      </c>
    </row>
    <row r="43" spans="1:21" x14ac:dyDescent="0.25">
      <c r="B43" s="59" t="str">
        <f>Dropdown_menus!$A2</f>
        <v>Checked</v>
      </c>
      <c r="C43" s="62"/>
      <c r="D43" s="59">
        <f>COUNTIF(D$4:D$40,$B43)</f>
        <v>17</v>
      </c>
      <c r="E43" s="59">
        <f t="shared" ref="E43:P43" si="16">COUNTIF(E$4:E$40,$B43)</f>
        <v>22</v>
      </c>
      <c r="F43" s="59">
        <f t="shared" si="16"/>
        <v>17</v>
      </c>
      <c r="G43" s="59">
        <f t="shared" si="16"/>
        <v>9</v>
      </c>
      <c r="H43" s="59">
        <f t="shared" si="16"/>
        <v>12</v>
      </c>
      <c r="I43" s="59">
        <f t="shared" si="16"/>
        <v>5</v>
      </c>
      <c r="J43" s="59">
        <f t="shared" si="16"/>
        <v>3</v>
      </c>
      <c r="K43" s="59">
        <f t="shared" si="16"/>
        <v>12</v>
      </c>
      <c r="L43" s="59">
        <f t="shared" si="16"/>
        <v>12</v>
      </c>
      <c r="M43" s="59">
        <f t="shared" si="16"/>
        <v>10</v>
      </c>
      <c r="N43" s="59">
        <f t="shared" si="16"/>
        <v>10</v>
      </c>
      <c r="O43" s="59">
        <f t="shared" si="16"/>
        <v>0</v>
      </c>
      <c r="P43" s="59">
        <f t="shared" si="16"/>
        <v>7</v>
      </c>
    </row>
    <row r="44" spans="1:21" x14ac:dyDescent="0.25">
      <c r="B44" s="59" t="str">
        <f>Dropdown_menus!$A3</f>
        <v>Unchecked</v>
      </c>
      <c r="C44" s="62"/>
      <c r="D44" s="59">
        <f t="shared" ref="D44:P44" si="17">COUNTIF(D$4:D$40,$B44)</f>
        <v>8</v>
      </c>
      <c r="E44" s="59">
        <f t="shared" si="17"/>
        <v>3</v>
      </c>
      <c r="F44" s="59">
        <f t="shared" si="17"/>
        <v>8</v>
      </c>
      <c r="G44" s="59">
        <f t="shared" si="17"/>
        <v>16</v>
      </c>
      <c r="H44" s="59">
        <f t="shared" si="17"/>
        <v>13</v>
      </c>
      <c r="I44" s="59">
        <f t="shared" si="17"/>
        <v>20</v>
      </c>
      <c r="J44" s="59">
        <f t="shared" si="17"/>
        <v>22</v>
      </c>
      <c r="K44" s="59">
        <f t="shared" si="17"/>
        <v>13</v>
      </c>
      <c r="L44" s="59">
        <f t="shared" si="17"/>
        <v>13</v>
      </c>
      <c r="M44" s="59">
        <f t="shared" si="17"/>
        <v>15</v>
      </c>
      <c r="N44" s="59">
        <f t="shared" si="17"/>
        <v>15</v>
      </c>
      <c r="O44" s="59">
        <f t="shared" si="17"/>
        <v>25</v>
      </c>
      <c r="P44" s="59">
        <f t="shared" si="17"/>
        <v>18</v>
      </c>
    </row>
  </sheetData>
  <autoFilter ref="A3:S3"/>
  <dataValidations count="1">
    <dataValidation type="list" allowBlank="1" showInputMessage="1" showErrorMessage="1" sqref="D4:P40">
      <formula1>Checkbox</formula1>
    </dataValidation>
  </dataValidation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F41"/>
  <sheetViews>
    <sheetView zoomScale="90" zoomScaleNormal="90" workbookViewId="0">
      <pane xSplit="2" ySplit="3" topLeftCell="D27" activePane="bottomRight" state="frozen"/>
      <selection pane="topRight" activeCell="C1" sqref="C1"/>
      <selection pane="bottomLeft" activeCell="A4" sqref="A4"/>
      <selection pane="bottomRight" activeCell="C4" sqref="C4"/>
    </sheetView>
  </sheetViews>
  <sheetFormatPr defaultColWidth="11.42578125" defaultRowHeight="15" x14ac:dyDescent="0.25"/>
  <cols>
    <col min="1" max="1" width="8.28515625" style="14" customWidth="1"/>
    <col min="2" max="2" width="16.7109375" style="14" customWidth="1"/>
    <col min="3" max="3" width="67.85546875" style="23" customWidth="1"/>
    <col min="4" max="4" width="73.5703125" style="23" customWidth="1"/>
    <col min="5" max="5" width="72" style="23" customWidth="1"/>
    <col min="6" max="6" width="64" style="23" customWidth="1"/>
    <col min="7" max="16384" width="11.42578125" style="23"/>
  </cols>
  <sheetData>
    <row r="1" spans="1:6" s="39" customFormat="1" ht="21" x14ac:dyDescent="0.25">
      <c r="B1" s="22" t="s">
        <v>248</v>
      </c>
    </row>
    <row r="2" spans="1:6" s="14" customFormat="1" x14ac:dyDescent="0.25"/>
    <row r="3" spans="1:6" s="14" customFormat="1" ht="15.75" x14ac:dyDescent="0.25">
      <c r="A3" s="12" t="s">
        <v>332</v>
      </c>
      <c r="B3" s="12" t="s">
        <v>0</v>
      </c>
      <c r="C3" s="12" t="s">
        <v>250</v>
      </c>
      <c r="D3" s="12" t="s">
        <v>15</v>
      </c>
      <c r="E3" s="12" t="s">
        <v>16</v>
      </c>
      <c r="F3" s="12" t="s">
        <v>251</v>
      </c>
    </row>
    <row r="4" spans="1:6" ht="75" x14ac:dyDescent="0.25">
      <c r="A4" s="29" t="str">
        <f>'A_Institutional Context'!A4</f>
        <v>AT-1</v>
      </c>
      <c r="B4" s="29" t="str">
        <f>'A_Institutional Context'!B4</f>
        <v>Austria</v>
      </c>
      <c r="C4" s="19" t="s">
        <v>1020</v>
      </c>
      <c r="D4" s="19" t="s">
        <v>367</v>
      </c>
      <c r="E4" s="19" t="s">
        <v>368</v>
      </c>
      <c r="F4" s="19" t="s">
        <v>369</v>
      </c>
    </row>
    <row r="5" spans="1:6" ht="30" x14ac:dyDescent="0.25">
      <c r="A5" s="29" t="str">
        <f>'A_Institutional Context'!A5</f>
        <v>AT-2</v>
      </c>
      <c r="B5" s="29" t="str">
        <f>'A_Institutional Context'!B5</f>
        <v>Austria</v>
      </c>
      <c r="C5" s="19" t="s">
        <v>383</v>
      </c>
      <c r="D5" s="19" t="s">
        <v>763</v>
      </c>
      <c r="E5" s="19"/>
      <c r="F5" s="19"/>
    </row>
    <row r="6" spans="1:6" ht="45" x14ac:dyDescent="0.25">
      <c r="A6" s="29" t="str">
        <f>'A_Institutional Context'!A6</f>
        <v>BE</v>
      </c>
      <c r="B6" s="29" t="str">
        <f>'A_Institutional Context'!B6</f>
        <v>Belgium</v>
      </c>
      <c r="C6" s="19" t="s">
        <v>403</v>
      </c>
      <c r="D6" s="19" t="s">
        <v>404</v>
      </c>
      <c r="E6" s="19"/>
      <c r="F6" s="19"/>
    </row>
    <row r="7" spans="1:6" x14ac:dyDescent="0.25">
      <c r="A7" s="34" t="str">
        <f>'A_Institutional Context'!A7</f>
        <v>BG</v>
      </c>
      <c r="B7" s="34" t="str">
        <f>'A_Institutional Context'!B7</f>
        <v>Bulgaria</v>
      </c>
      <c r="C7" s="25"/>
      <c r="D7" s="25"/>
      <c r="E7" s="25"/>
      <c r="F7" s="25"/>
    </row>
    <row r="8" spans="1:6" ht="75" x14ac:dyDescent="0.25">
      <c r="A8" s="29" t="str">
        <f>'A_Institutional Context'!A8</f>
        <v>HR</v>
      </c>
      <c r="B8" s="29" t="str">
        <f>'A_Institutional Context'!B8</f>
        <v>Croatia</v>
      </c>
      <c r="C8" s="19" t="s">
        <v>414</v>
      </c>
      <c r="D8" s="19" t="s">
        <v>415</v>
      </c>
      <c r="E8" s="19"/>
      <c r="F8" s="19" t="s">
        <v>416</v>
      </c>
    </row>
    <row r="9" spans="1:6" x14ac:dyDescent="0.25">
      <c r="A9" s="34" t="str">
        <f>'A_Institutional Context'!A9</f>
        <v>CY</v>
      </c>
      <c r="B9" s="34" t="str">
        <f>'A_Institutional Context'!B9</f>
        <v>Cyprus</v>
      </c>
      <c r="C9" s="25"/>
      <c r="D9" s="25"/>
      <c r="E9" s="25"/>
      <c r="F9" s="25"/>
    </row>
    <row r="10" spans="1:6" x14ac:dyDescent="0.25">
      <c r="A10" s="29" t="str">
        <f>'A_Institutional Context'!A10</f>
        <v>CZ</v>
      </c>
      <c r="B10" s="29" t="str">
        <f>'A_Institutional Context'!B10</f>
        <v>Czech Republic</v>
      </c>
      <c r="C10" s="19"/>
      <c r="D10" s="19"/>
      <c r="E10" s="19"/>
      <c r="F10" s="19"/>
    </row>
    <row r="11" spans="1:6" x14ac:dyDescent="0.25">
      <c r="A11" s="34" t="str">
        <f>'A_Institutional Context'!A11</f>
        <v>DK</v>
      </c>
      <c r="B11" s="34" t="str">
        <f>'A_Institutional Context'!B11</f>
        <v>Denmark</v>
      </c>
      <c r="C11" s="25"/>
      <c r="D11" s="25"/>
      <c r="E11" s="25"/>
      <c r="F11" s="25"/>
    </row>
    <row r="12" spans="1:6" s="62" customFormat="1" ht="150" x14ac:dyDescent="0.25">
      <c r="A12" s="69" t="str">
        <f>'A_Institutional Context'!A12</f>
        <v>EE</v>
      </c>
      <c r="B12" s="69" t="str">
        <f>'A_Institutional Context'!B12</f>
        <v>Estonia</v>
      </c>
      <c r="C12" s="38" t="s">
        <v>445</v>
      </c>
      <c r="D12" s="38" t="s">
        <v>446</v>
      </c>
      <c r="E12" s="38"/>
      <c r="F12" s="38" t="s">
        <v>447</v>
      </c>
    </row>
    <row r="13" spans="1:6" s="62" customFormat="1" ht="135" x14ac:dyDescent="0.25">
      <c r="A13" s="69" t="str">
        <f>'A_Institutional Context'!A13</f>
        <v>FI</v>
      </c>
      <c r="B13" s="69" t="str">
        <f>'A_Institutional Context'!B13</f>
        <v>Finland</v>
      </c>
      <c r="C13" s="38" t="s">
        <v>1087</v>
      </c>
      <c r="D13" s="38" t="s">
        <v>1090</v>
      </c>
      <c r="E13" s="38" t="s">
        <v>1088</v>
      </c>
      <c r="F13" s="38" t="s">
        <v>1089</v>
      </c>
    </row>
    <row r="14" spans="1:6" x14ac:dyDescent="0.25">
      <c r="A14" s="29" t="str">
        <f>'A_Institutional Context'!A14</f>
        <v>FR</v>
      </c>
      <c r="B14" s="29" t="str">
        <f>'A_Institutional Context'!B14</f>
        <v>France</v>
      </c>
      <c r="C14" s="19" t="s">
        <v>469</v>
      </c>
      <c r="D14" s="19" t="s">
        <v>470</v>
      </c>
      <c r="E14" s="19" t="s">
        <v>471</v>
      </c>
      <c r="F14" s="19" t="s">
        <v>472</v>
      </c>
    </row>
    <row r="15" spans="1:6" ht="135" x14ac:dyDescent="0.25">
      <c r="A15" s="29" t="str">
        <f>'A_Institutional Context'!A15</f>
        <v>DE-1</v>
      </c>
      <c r="B15" s="29" t="str">
        <f>'A_Institutional Context'!B15</f>
        <v>Germany</v>
      </c>
      <c r="C15" s="19" t="s">
        <v>496</v>
      </c>
      <c r="D15" s="19" t="s">
        <v>497</v>
      </c>
      <c r="E15" s="19" t="s">
        <v>498</v>
      </c>
      <c r="F15" s="19" t="s">
        <v>499</v>
      </c>
    </row>
    <row r="16" spans="1:6" ht="60" x14ac:dyDescent="0.25">
      <c r="A16" s="29" t="str">
        <f>'A_Institutional Context'!A16</f>
        <v>DE-2</v>
      </c>
      <c r="B16" s="29" t="str">
        <f>'A_Institutional Context'!B16</f>
        <v>Germany</v>
      </c>
      <c r="C16" s="19" t="s">
        <v>517</v>
      </c>
      <c r="D16" s="19" t="s">
        <v>518</v>
      </c>
      <c r="E16" s="19" t="s">
        <v>519</v>
      </c>
      <c r="F16" s="19" t="s">
        <v>520</v>
      </c>
    </row>
    <row r="17" spans="1:6" ht="45" x14ac:dyDescent="0.25">
      <c r="A17" s="29" t="str">
        <f>'A_Institutional Context'!A17</f>
        <v>GR</v>
      </c>
      <c r="B17" s="29" t="str">
        <f>'A_Institutional Context'!B17</f>
        <v>Greece</v>
      </c>
      <c r="C17" s="19" t="s">
        <v>541</v>
      </c>
      <c r="D17" s="19" t="s">
        <v>542</v>
      </c>
      <c r="E17" s="19"/>
      <c r="F17" s="19" t="s">
        <v>543</v>
      </c>
    </row>
    <row r="18" spans="1:6" ht="120" x14ac:dyDescent="0.25">
      <c r="A18" s="29" t="str">
        <f>'A_Institutional Context'!A18</f>
        <v>HU</v>
      </c>
      <c r="B18" s="29" t="str">
        <f>'A_Institutional Context'!B18</f>
        <v>Hungary</v>
      </c>
      <c r="C18" s="19" t="s">
        <v>564</v>
      </c>
      <c r="D18" s="19" t="s">
        <v>565</v>
      </c>
      <c r="E18" s="19" t="s">
        <v>1021</v>
      </c>
      <c r="F18" s="19" t="s">
        <v>566</v>
      </c>
    </row>
    <row r="19" spans="1:6" x14ac:dyDescent="0.25">
      <c r="A19" s="34" t="str">
        <f>'A_Institutional Context'!A19</f>
        <v>IS</v>
      </c>
      <c r="B19" s="34" t="str">
        <f>'A_Institutional Context'!B19</f>
        <v>Iceland</v>
      </c>
      <c r="C19" s="25"/>
      <c r="D19" s="25"/>
      <c r="E19" s="25"/>
      <c r="F19" s="25"/>
    </row>
    <row r="20" spans="1:6" ht="105" x14ac:dyDescent="0.25">
      <c r="A20" s="29" t="str">
        <f>'A_Institutional Context'!A20</f>
        <v>IE</v>
      </c>
      <c r="B20" s="29" t="str">
        <f>'A_Institutional Context'!B20</f>
        <v>Ireland</v>
      </c>
      <c r="C20" s="19" t="s">
        <v>576</v>
      </c>
      <c r="D20" s="19" t="s">
        <v>577</v>
      </c>
      <c r="E20" s="19" t="s">
        <v>578</v>
      </c>
      <c r="F20" s="19" t="s">
        <v>579</v>
      </c>
    </row>
    <row r="21" spans="1:6" ht="210" x14ac:dyDescent="0.25">
      <c r="A21" s="29" t="str">
        <f>'A_Institutional Context'!A21</f>
        <v>IT</v>
      </c>
      <c r="B21" s="29" t="str">
        <f>'A_Institutional Context'!B21</f>
        <v>Italy</v>
      </c>
      <c r="C21" s="19" t="s">
        <v>602</v>
      </c>
      <c r="D21" s="19" t="s">
        <v>808</v>
      </c>
      <c r="E21" s="19" t="s">
        <v>809</v>
      </c>
      <c r="F21" s="19" t="s">
        <v>810</v>
      </c>
    </row>
    <row r="22" spans="1:6" ht="225" x14ac:dyDescent="0.25">
      <c r="A22" s="29" t="str">
        <f>'A_Institutional Context'!A22</f>
        <v>LV</v>
      </c>
      <c r="B22" s="29" t="str">
        <f>'A_Institutional Context'!B22</f>
        <v>Latvia</v>
      </c>
      <c r="C22" s="19" t="s">
        <v>623</v>
      </c>
      <c r="D22" s="19" t="s">
        <v>1022</v>
      </c>
      <c r="E22" s="19"/>
      <c r="F22" s="19" t="s">
        <v>823</v>
      </c>
    </row>
    <row r="23" spans="1:6" x14ac:dyDescent="0.25">
      <c r="A23" s="34" t="str">
        <f>'A_Institutional Context'!A23</f>
        <v>LI</v>
      </c>
      <c r="B23" s="34" t="str">
        <f>'A_Institutional Context'!B23</f>
        <v>Liechtenstein</v>
      </c>
      <c r="C23" s="25"/>
      <c r="D23" s="25"/>
      <c r="E23" s="25"/>
      <c r="F23" s="25"/>
    </row>
    <row r="24" spans="1:6" ht="75" x14ac:dyDescent="0.25">
      <c r="A24" s="29" t="str">
        <f>'A_Institutional Context'!A24</f>
        <v>LT</v>
      </c>
      <c r="B24" s="29" t="str">
        <f>'A_Institutional Context'!B24</f>
        <v>Lithuania</v>
      </c>
      <c r="C24" s="19" t="s">
        <v>723</v>
      </c>
      <c r="D24" s="19" t="s">
        <v>724</v>
      </c>
      <c r="E24" s="19" t="s">
        <v>725</v>
      </c>
      <c r="F24" s="19" t="s">
        <v>726</v>
      </c>
    </row>
    <row r="25" spans="1:6" x14ac:dyDescent="0.25">
      <c r="A25" s="29" t="str">
        <f>'A_Institutional Context'!A25</f>
        <v>LU</v>
      </c>
      <c r="B25" s="29" t="str">
        <f>'A_Institutional Context'!B25</f>
        <v>Luxembourg</v>
      </c>
      <c r="C25" s="19"/>
      <c r="D25" s="19"/>
      <c r="E25" s="19"/>
      <c r="F25" s="19"/>
    </row>
    <row r="26" spans="1:6" x14ac:dyDescent="0.25">
      <c r="A26" s="34" t="str">
        <f>'A_Institutional Context'!A26</f>
        <v>MT</v>
      </c>
      <c r="B26" s="34" t="str">
        <f>'A_Institutional Context'!B26</f>
        <v>Malta</v>
      </c>
      <c r="C26" s="25"/>
      <c r="D26" s="25"/>
      <c r="E26" s="25"/>
      <c r="F26" s="25"/>
    </row>
    <row r="27" spans="1:6" x14ac:dyDescent="0.25">
      <c r="A27" s="34" t="str">
        <f>'A_Institutional Context'!A27</f>
        <v>NL</v>
      </c>
      <c r="B27" s="34" t="str">
        <f>'A_Institutional Context'!B27</f>
        <v>Netherlands</v>
      </c>
      <c r="C27" s="25"/>
      <c r="D27" s="25"/>
      <c r="E27" s="25"/>
      <c r="F27" s="25"/>
    </row>
    <row r="28" spans="1:6" x14ac:dyDescent="0.25">
      <c r="A28" s="29" t="str">
        <f>'A_Institutional Context'!A28</f>
        <v>NO</v>
      </c>
      <c r="B28" s="29" t="str">
        <f>'A_Institutional Context'!B28</f>
        <v>Norway</v>
      </c>
      <c r="C28" s="19" t="s">
        <v>649</v>
      </c>
      <c r="D28" s="19" t="s">
        <v>649</v>
      </c>
      <c r="E28" s="19" t="s">
        <v>650</v>
      </c>
      <c r="F28" s="19" t="s">
        <v>651</v>
      </c>
    </row>
    <row r="29" spans="1:6" x14ac:dyDescent="0.25">
      <c r="A29" s="34" t="str">
        <f>'A_Institutional Context'!A29</f>
        <v>PL</v>
      </c>
      <c r="B29" s="34" t="str">
        <f>'A_Institutional Context'!B29</f>
        <v>Poland</v>
      </c>
      <c r="C29" s="25"/>
      <c r="D29" s="25"/>
      <c r="E29" s="25"/>
      <c r="F29" s="25"/>
    </row>
    <row r="30" spans="1:6" ht="105" x14ac:dyDescent="0.25">
      <c r="A30" s="29" t="str">
        <f>'A_Institutional Context'!A30</f>
        <v>PT</v>
      </c>
      <c r="B30" s="29" t="str">
        <f>'A_Institutional Context'!B30</f>
        <v>Portugal</v>
      </c>
      <c r="C30" s="19" t="s">
        <v>848</v>
      </c>
      <c r="D30" s="19" t="s">
        <v>709</v>
      </c>
      <c r="E30" s="19" t="s">
        <v>710</v>
      </c>
      <c r="F30" s="19" t="s">
        <v>711</v>
      </c>
    </row>
    <row r="31" spans="1:6" ht="60" x14ac:dyDescent="0.25">
      <c r="A31" s="29" t="str">
        <f>'A_Institutional Context'!A31</f>
        <v>RO</v>
      </c>
      <c r="B31" s="29" t="str">
        <f>'A_Institutional Context'!B31</f>
        <v>Romania</v>
      </c>
      <c r="C31" s="19" t="s">
        <v>967</v>
      </c>
      <c r="D31" s="19" t="s">
        <v>968</v>
      </c>
      <c r="E31" s="19" t="s">
        <v>969</v>
      </c>
      <c r="F31" s="19" t="s">
        <v>970</v>
      </c>
    </row>
    <row r="32" spans="1:6" x14ac:dyDescent="0.25">
      <c r="A32" s="34" t="str">
        <f>'A_Institutional Context'!A32</f>
        <v>SK</v>
      </c>
      <c r="B32" s="34" t="str">
        <f>'A_Institutional Context'!B32</f>
        <v>Slovakia</v>
      </c>
      <c r="C32" s="25"/>
      <c r="D32" s="25"/>
      <c r="E32" s="25"/>
      <c r="F32" s="25"/>
    </row>
    <row r="33" spans="1:6" x14ac:dyDescent="0.25">
      <c r="A33" s="29" t="str">
        <f>'A_Institutional Context'!A33</f>
        <v>SI</v>
      </c>
      <c r="B33" s="29" t="str">
        <f>'A_Institutional Context'!B33</f>
        <v>Slovenia</v>
      </c>
      <c r="C33" s="19" t="s">
        <v>661</v>
      </c>
      <c r="D33" s="19"/>
      <c r="E33" s="19"/>
      <c r="F33" s="19"/>
    </row>
    <row r="34" spans="1:6" x14ac:dyDescent="0.25">
      <c r="A34" s="29" t="str">
        <f>'A_Institutional Context'!A34</f>
        <v>ES</v>
      </c>
      <c r="B34" s="29" t="str">
        <f>'A_Institutional Context'!B34</f>
        <v>Spain</v>
      </c>
      <c r="C34" s="19"/>
      <c r="D34" s="19"/>
      <c r="E34" s="19"/>
      <c r="F34" s="19"/>
    </row>
    <row r="35" spans="1:6" x14ac:dyDescent="0.25">
      <c r="A35" s="34" t="str">
        <f>'A_Institutional Context'!A35</f>
        <v>SE</v>
      </c>
      <c r="B35" s="34" t="str">
        <f>'A_Institutional Context'!B35</f>
        <v>Sweden</v>
      </c>
      <c r="C35" s="25"/>
      <c r="D35" s="25"/>
      <c r="E35" s="25"/>
      <c r="F35" s="25"/>
    </row>
    <row r="36" spans="1:6" ht="90" x14ac:dyDescent="0.25">
      <c r="A36" s="29" t="str">
        <f>'A_Institutional Context'!A36</f>
        <v>CH</v>
      </c>
      <c r="B36" s="29" t="str">
        <f>'A_Institutional Context'!B36</f>
        <v>Switzerland</v>
      </c>
      <c r="C36" s="19" t="s">
        <v>952</v>
      </c>
      <c r="D36" s="19" t="s">
        <v>953</v>
      </c>
      <c r="E36" s="19" t="s">
        <v>954</v>
      </c>
      <c r="F36" s="19" t="s">
        <v>955</v>
      </c>
    </row>
    <row r="37" spans="1:6" ht="45" x14ac:dyDescent="0.25">
      <c r="A37" s="29" t="str">
        <f>'A_Institutional Context'!A37</f>
        <v>TR</v>
      </c>
      <c r="B37" s="29" t="str">
        <f>'A_Institutional Context'!B37</f>
        <v>Turkey</v>
      </c>
      <c r="D37" s="19" t="s">
        <v>684</v>
      </c>
      <c r="E37" s="19" t="s">
        <v>685</v>
      </c>
      <c r="F37" s="19" t="s">
        <v>686</v>
      </c>
    </row>
    <row r="38" spans="1:6" ht="165" x14ac:dyDescent="0.25">
      <c r="A38" s="29" t="str">
        <f>'A_Institutional Context'!A38</f>
        <v>UK</v>
      </c>
      <c r="B38" s="29" t="str">
        <f>'A_Institutional Context'!B38</f>
        <v>United Kingdom</v>
      </c>
      <c r="C38" s="19" t="s">
        <v>882</v>
      </c>
      <c r="D38" s="19" t="s">
        <v>883</v>
      </c>
      <c r="E38" s="19" t="s">
        <v>884</v>
      </c>
      <c r="F38" s="19" t="s">
        <v>756</v>
      </c>
    </row>
    <row r="39" spans="1:6" hidden="1" x14ac:dyDescent="0.25">
      <c r="A39" s="29" t="str">
        <f>'A_Institutional Context'!A39</f>
        <v>.</v>
      </c>
      <c r="B39" s="29" t="str">
        <f>'A_Institutional Context'!B39</f>
        <v>.</v>
      </c>
      <c r="C39" s="19"/>
      <c r="D39" s="19"/>
      <c r="E39" s="19"/>
      <c r="F39" s="19"/>
    </row>
    <row r="40" spans="1:6" hidden="1" x14ac:dyDescent="0.25">
      <c r="A40" s="29" t="str">
        <f>'A_Institutional Context'!A40</f>
        <v>.</v>
      </c>
      <c r="B40" s="29" t="str">
        <f>'A_Institutional Context'!B40</f>
        <v>.</v>
      </c>
      <c r="C40" s="19"/>
      <c r="D40" s="19"/>
      <c r="E40" s="19"/>
      <c r="F40" s="19"/>
    </row>
    <row r="41" spans="1:6" x14ac:dyDescent="0.25">
      <c r="B41" s="57" t="s">
        <v>1025</v>
      </c>
      <c r="C41" s="59">
        <f t="shared" ref="C41" si="0">COUNTA(C$4:C$40)</f>
        <v>21</v>
      </c>
      <c r="D41" s="59">
        <f>COUNTA(D$4:D$40)</f>
        <v>21</v>
      </c>
      <c r="E41" s="59">
        <f t="shared" ref="E41:F41" si="1">COUNTA(E$4:E$40)</f>
        <v>15</v>
      </c>
      <c r="F41" s="59">
        <f t="shared" si="1"/>
        <v>19</v>
      </c>
    </row>
  </sheetData>
  <autoFilter ref="A3:E3"/>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41"/>
  <sheetViews>
    <sheetView zoomScale="90" zoomScaleNormal="90" workbookViewId="0">
      <pane xSplit="2" ySplit="3" topLeftCell="C4" activePane="bottomRight" state="frozen"/>
      <selection pane="topRight" activeCell="C1" sqref="C1"/>
      <selection pane="bottomLeft" activeCell="A4" sqref="A4"/>
      <selection pane="bottomRight" activeCell="C4" sqref="C4"/>
    </sheetView>
  </sheetViews>
  <sheetFormatPr defaultColWidth="11.42578125" defaultRowHeight="15" x14ac:dyDescent="0.25"/>
  <cols>
    <col min="1" max="1" width="7.85546875" style="14" customWidth="1"/>
    <col min="2" max="2" width="16.7109375" style="14" customWidth="1"/>
    <col min="3" max="3" width="143.5703125" style="23" customWidth="1"/>
    <col min="4" max="16384" width="11.42578125" style="23"/>
  </cols>
  <sheetData>
    <row r="1" spans="1:3" s="39" customFormat="1" ht="21" x14ac:dyDescent="0.25">
      <c r="B1" s="22" t="s">
        <v>249</v>
      </c>
    </row>
    <row r="2" spans="1:3" s="14" customFormat="1" x14ac:dyDescent="0.25"/>
    <row r="3" spans="1:3" s="14" customFormat="1" ht="15.75" x14ac:dyDescent="0.25">
      <c r="A3" s="12" t="s">
        <v>332</v>
      </c>
      <c r="B3" s="12" t="s">
        <v>0</v>
      </c>
      <c r="C3" s="18" t="s">
        <v>17</v>
      </c>
    </row>
    <row r="4" spans="1:3" x14ac:dyDescent="0.25">
      <c r="A4" s="29" t="str">
        <f>'A_Institutional Context'!A4</f>
        <v>AT-1</v>
      </c>
      <c r="B4" s="29" t="str">
        <f>'A_Institutional Context'!B4</f>
        <v>Austria</v>
      </c>
      <c r="C4" s="19"/>
    </row>
    <row r="5" spans="1:3" x14ac:dyDescent="0.25">
      <c r="A5" s="29" t="str">
        <f>'A_Institutional Context'!A5</f>
        <v>AT-2</v>
      </c>
      <c r="B5" s="29" t="str">
        <f>'A_Institutional Context'!B5</f>
        <v>Austria</v>
      </c>
      <c r="C5" s="19"/>
    </row>
    <row r="6" spans="1:3" x14ac:dyDescent="0.25">
      <c r="A6" s="29" t="str">
        <f>'A_Institutional Context'!A6</f>
        <v>BE</v>
      </c>
      <c r="B6" s="29" t="str">
        <f>'A_Institutional Context'!B6</f>
        <v>Belgium</v>
      </c>
      <c r="C6" s="19"/>
    </row>
    <row r="7" spans="1:3" x14ac:dyDescent="0.25">
      <c r="A7" s="34" t="str">
        <f>'A_Institutional Context'!A7</f>
        <v>BG</v>
      </c>
      <c r="B7" s="34" t="str">
        <f>'A_Institutional Context'!B7</f>
        <v>Bulgaria</v>
      </c>
      <c r="C7" s="25"/>
    </row>
    <row r="8" spans="1:3" x14ac:dyDescent="0.25">
      <c r="A8" s="29" t="str">
        <f>'A_Institutional Context'!A8</f>
        <v>HR</v>
      </c>
      <c r="B8" s="29" t="str">
        <f>'A_Institutional Context'!B8</f>
        <v>Croatia</v>
      </c>
      <c r="C8" s="19"/>
    </row>
    <row r="9" spans="1:3" x14ac:dyDescent="0.25">
      <c r="A9" s="34" t="str">
        <f>'A_Institutional Context'!A9</f>
        <v>CY</v>
      </c>
      <c r="B9" s="34" t="str">
        <f>'A_Institutional Context'!B9</f>
        <v>Cyprus</v>
      </c>
      <c r="C9" s="25"/>
    </row>
    <row r="10" spans="1:3" x14ac:dyDescent="0.25">
      <c r="A10" s="29" t="str">
        <f>'A_Institutional Context'!A10</f>
        <v>CZ</v>
      </c>
      <c r="B10" s="29" t="str">
        <f>'A_Institutional Context'!B10</f>
        <v>Czech Republic</v>
      </c>
      <c r="C10" s="19"/>
    </row>
    <row r="11" spans="1:3" x14ac:dyDescent="0.25">
      <c r="A11" s="34" t="str">
        <f>'A_Institutional Context'!A11</f>
        <v>DK</v>
      </c>
      <c r="B11" s="34" t="str">
        <f>'A_Institutional Context'!B11</f>
        <v>Denmark</v>
      </c>
      <c r="C11" s="25"/>
    </row>
    <row r="12" spans="1:3" x14ac:dyDescent="0.25">
      <c r="A12" s="29" t="str">
        <f>'A_Institutional Context'!A12</f>
        <v>EE</v>
      </c>
      <c r="B12" s="29" t="str">
        <f>'A_Institutional Context'!B12</f>
        <v>Estonia</v>
      </c>
      <c r="C12" s="19" t="s">
        <v>115</v>
      </c>
    </row>
    <row r="13" spans="1:3" ht="75" x14ac:dyDescent="0.25">
      <c r="A13" s="29" t="str">
        <f>'A_Institutional Context'!A13</f>
        <v>FI</v>
      </c>
      <c r="B13" s="29" t="str">
        <f>'A_Institutional Context'!B13</f>
        <v>Finland</v>
      </c>
      <c r="C13" s="19" t="s">
        <v>1091</v>
      </c>
    </row>
    <row r="14" spans="1:3" x14ac:dyDescent="0.25">
      <c r="A14" s="29" t="str">
        <f>'A_Institutional Context'!A14</f>
        <v>FR</v>
      </c>
      <c r="B14" s="29" t="str">
        <f>'A_Institutional Context'!B14</f>
        <v>France</v>
      </c>
      <c r="C14" s="19"/>
    </row>
    <row r="15" spans="1:3" ht="45" x14ac:dyDescent="0.25">
      <c r="A15" s="29" t="str">
        <f>'A_Institutional Context'!A15</f>
        <v>DE-1</v>
      </c>
      <c r="B15" s="29" t="str">
        <f>'A_Institutional Context'!B15</f>
        <v>Germany</v>
      </c>
      <c r="C15" s="19" t="s">
        <v>1023</v>
      </c>
    </row>
    <row r="16" spans="1:3" ht="45" x14ac:dyDescent="0.25">
      <c r="A16" s="29" t="str">
        <f>'A_Institutional Context'!A16</f>
        <v>DE-2</v>
      </c>
      <c r="B16" s="29" t="str">
        <f>'A_Institutional Context'!B16</f>
        <v>Germany</v>
      </c>
      <c r="C16" s="19" t="s">
        <v>1024</v>
      </c>
    </row>
    <row r="17" spans="1:3" x14ac:dyDescent="0.25">
      <c r="A17" s="29" t="str">
        <f>'A_Institutional Context'!A17</f>
        <v>GR</v>
      </c>
      <c r="B17" s="29" t="str">
        <f>'A_Institutional Context'!B17</f>
        <v>Greece</v>
      </c>
      <c r="C17" s="19"/>
    </row>
    <row r="18" spans="1:3" x14ac:dyDescent="0.25">
      <c r="A18" s="29" t="str">
        <f>'A_Institutional Context'!A18</f>
        <v>HU</v>
      </c>
      <c r="B18" s="29" t="str">
        <f>'A_Institutional Context'!B18</f>
        <v>Hungary</v>
      </c>
      <c r="C18" s="19" t="s">
        <v>567</v>
      </c>
    </row>
    <row r="19" spans="1:3" x14ac:dyDescent="0.25">
      <c r="A19" s="34" t="str">
        <f>'A_Institutional Context'!A19</f>
        <v>IS</v>
      </c>
      <c r="B19" s="34" t="str">
        <f>'A_Institutional Context'!B19</f>
        <v>Iceland</v>
      </c>
      <c r="C19" s="25"/>
    </row>
    <row r="20" spans="1:3" x14ac:dyDescent="0.25">
      <c r="A20" s="29" t="str">
        <f>'A_Institutional Context'!A20</f>
        <v>IE</v>
      </c>
      <c r="B20" s="29" t="str">
        <f>'A_Institutional Context'!B20</f>
        <v>Ireland</v>
      </c>
      <c r="C20" s="19" t="s">
        <v>580</v>
      </c>
    </row>
    <row r="21" spans="1:3" x14ac:dyDescent="0.25">
      <c r="A21" s="29" t="str">
        <f>'A_Institutional Context'!A21</f>
        <v>IT</v>
      </c>
      <c r="B21" s="29" t="str">
        <f>'A_Institutional Context'!B21</f>
        <v>Italy</v>
      </c>
      <c r="C21" s="19"/>
    </row>
    <row r="22" spans="1:3" x14ac:dyDescent="0.25">
      <c r="A22" s="29" t="str">
        <f>'A_Institutional Context'!A22</f>
        <v>LV</v>
      </c>
      <c r="B22" s="29" t="str">
        <f>'A_Institutional Context'!B22</f>
        <v>Latvia</v>
      </c>
      <c r="C22" s="19" t="s">
        <v>624</v>
      </c>
    </row>
    <row r="23" spans="1:3" x14ac:dyDescent="0.25">
      <c r="A23" s="34" t="str">
        <f>'A_Institutional Context'!A23</f>
        <v>LI</v>
      </c>
      <c r="B23" s="34" t="str">
        <f>'A_Institutional Context'!B23</f>
        <v>Liechtenstein</v>
      </c>
      <c r="C23" s="25"/>
    </row>
    <row r="24" spans="1:3" x14ac:dyDescent="0.25">
      <c r="A24" s="29" t="str">
        <f>'A_Institutional Context'!A24</f>
        <v>LT</v>
      </c>
      <c r="B24" s="29" t="str">
        <f>'A_Institutional Context'!B24</f>
        <v>Lithuania</v>
      </c>
      <c r="C24" s="19"/>
    </row>
    <row r="25" spans="1:3" x14ac:dyDescent="0.25">
      <c r="A25" s="29" t="str">
        <f>'A_Institutional Context'!A25</f>
        <v>LU</v>
      </c>
      <c r="B25" s="29" t="str">
        <f>'A_Institutional Context'!B25</f>
        <v>Luxembourg</v>
      </c>
      <c r="C25" s="19"/>
    </row>
    <row r="26" spans="1:3" x14ac:dyDescent="0.25">
      <c r="A26" s="34" t="str">
        <f>'A_Institutional Context'!A26</f>
        <v>MT</v>
      </c>
      <c r="B26" s="34" t="str">
        <f>'A_Institutional Context'!B26</f>
        <v>Malta</v>
      </c>
      <c r="C26" s="25"/>
    </row>
    <row r="27" spans="1:3" x14ac:dyDescent="0.25">
      <c r="A27" s="34" t="str">
        <f>'A_Institutional Context'!A27</f>
        <v>NL</v>
      </c>
      <c r="B27" s="34" t="str">
        <f>'A_Institutional Context'!B27</f>
        <v>Netherlands</v>
      </c>
      <c r="C27" s="25"/>
    </row>
    <row r="28" spans="1:3" x14ac:dyDescent="0.25">
      <c r="A28" s="29" t="str">
        <f>'A_Institutional Context'!A28</f>
        <v>NO</v>
      </c>
      <c r="B28" s="29" t="str">
        <f>'A_Institutional Context'!B28</f>
        <v>Norway</v>
      </c>
      <c r="C28" s="19"/>
    </row>
    <row r="29" spans="1:3" x14ac:dyDescent="0.25">
      <c r="A29" s="34" t="str">
        <f>'A_Institutional Context'!A29</f>
        <v>PL</v>
      </c>
      <c r="B29" s="34" t="str">
        <f>'A_Institutional Context'!B29</f>
        <v>Poland</v>
      </c>
      <c r="C29" s="25"/>
    </row>
    <row r="30" spans="1:3" x14ac:dyDescent="0.25">
      <c r="A30" s="29" t="str">
        <f>'A_Institutional Context'!A30</f>
        <v>PT</v>
      </c>
      <c r="B30" s="29" t="str">
        <f>'A_Institutional Context'!B30</f>
        <v>Portugal</v>
      </c>
      <c r="C30" s="19"/>
    </row>
    <row r="31" spans="1:3" x14ac:dyDescent="0.25">
      <c r="A31" s="29" t="str">
        <f>'A_Institutional Context'!A31</f>
        <v>RO</v>
      </c>
      <c r="B31" s="29" t="str">
        <f>'A_Institutional Context'!B31</f>
        <v>Romania</v>
      </c>
      <c r="C31" s="19"/>
    </row>
    <row r="32" spans="1:3" x14ac:dyDescent="0.25">
      <c r="A32" s="34" t="str">
        <f>'A_Institutional Context'!A32</f>
        <v>SK</v>
      </c>
      <c r="B32" s="34" t="str">
        <f>'A_Institutional Context'!B32</f>
        <v>Slovakia</v>
      </c>
      <c r="C32" s="25"/>
    </row>
    <row r="33" spans="1:3" ht="60" x14ac:dyDescent="0.25">
      <c r="A33" s="29" t="str">
        <f>'A_Institutional Context'!A33</f>
        <v>SI</v>
      </c>
      <c r="B33" s="29" t="str">
        <f>'A_Institutional Context'!B33</f>
        <v>Slovenia</v>
      </c>
      <c r="C33" s="38" t="s">
        <v>662</v>
      </c>
    </row>
    <row r="34" spans="1:3" x14ac:dyDescent="0.25">
      <c r="A34" s="29" t="str">
        <f>'A_Institutional Context'!A34</f>
        <v>ES</v>
      </c>
      <c r="B34" s="29" t="str">
        <f>'A_Institutional Context'!B34</f>
        <v>Spain</v>
      </c>
      <c r="C34" s="19"/>
    </row>
    <row r="35" spans="1:3" x14ac:dyDescent="0.25">
      <c r="A35" s="34" t="str">
        <f>'A_Institutional Context'!A35</f>
        <v>SE</v>
      </c>
      <c r="B35" s="34" t="str">
        <f>'A_Institutional Context'!B35</f>
        <v>Sweden</v>
      </c>
      <c r="C35" s="25"/>
    </row>
    <row r="36" spans="1:3" x14ac:dyDescent="0.25">
      <c r="A36" s="29" t="str">
        <f>'A_Institutional Context'!A36</f>
        <v>CH</v>
      </c>
      <c r="B36" s="29" t="str">
        <f>'A_Institutional Context'!B36</f>
        <v>Switzerland</v>
      </c>
      <c r="C36" s="19" t="s">
        <v>957</v>
      </c>
    </row>
    <row r="37" spans="1:3" x14ac:dyDescent="0.25">
      <c r="A37" s="29" t="str">
        <f>'A_Institutional Context'!A37</f>
        <v>TR</v>
      </c>
      <c r="B37" s="29" t="str">
        <f>'A_Institutional Context'!B37</f>
        <v>Turkey</v>
      </c>
      <c r="C37" s="19"/>
    </row>
    <row r="38" spans="1:3" x14ac:dyDescent="0.25">
      <c r="A38" s="29" t="str">
        <f>'A_Institutional Context'!A38</f>
        <v>UK</v>
      </c>
      <c r="B38" s="29" t="str">
        <f>'A_Institutional Context'!B38</f>
        <v>United Kingdom</v>
      </c>
      <c r="C38" s="19"/>
    </row>
    <row r="39" spans="1:3" hidden="1" x14ac:dyDescent="0.25">
      <c r="A39" s="29" t="str">
        <f>'A_Institutional Context'!A39</f>
        <v>.</v>
      </c>
      <c r="B39" s="29" t="str">
        <f>'A_Institutional Context'!B39</f>
        <v>.</v>
      </c>
      <c r="C39" s="19"/>
    </row>
    <row r="40" spans="1:3" hidden="1" x14ac:dyDescent="0.25">
      <c r="A40" s="29" t="str">
        <f>'A_Institutional Context'!A40</f>
        <v>.</v>
      </c>
      <c r="B40" s="29" t="str">
        <f>'A_Institutional Context'!B40</f>
        <v>.</v>
      </c>
      <c r="C40" s="19"/>
    </row>
    <row r="41" spans="1:3" x14ac:dyDescent="0.25">
      <c r="B41" s="57" t="s">
        <v>1025</v>
      </c>
      <c r="C41" s="59">
        <f t="shared" ref="C41" si="0">COUNTA(C$4:C$40)</f>
        <v>9</v>
      </c>
    </row>
  </sheetData>
  <autoFilter ref="A3:B3"/>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45"/>
  <sheetViews>
    <sheetView tabSelected="1" zoomScale="90" zoomScaleNormal="90" workbookViewId="0">
      <pane xSplit="2" ySplit="3" topLeftCell="C4" activePane="bottomRight" state="frozen"/>
      <selection pane="topRight" activeCell="C1" sqref="C1"/>
      <selection pane="bottomLeft" activeCell="A4" sqref="A4"/>
      <selection pane="bottomRight" activeCell="C4" sqref="C4"/>
    </sheetView>
  </sheetViews>
  <sheetFormatPr defaultColWidth="11.42578125" defaultRowHeight="15" x14ac:dyDescent="0.25"/>
  <cols>
    <col min="1" max="1" width="8.140625" style="14" customWidth="1"/>
    <col min="2" max="2" width="17.42578125" style="27" customWidth="1"/>
    <col min="3" max="3" width="17.42578125" style="23" bestFit="1" customWidth="1"/>
    <col min="4" max="4" width="19.28515625" style="23" bestFit="1" customWidth="1"/>
    <col min="5" max="5" width="45.42578125" style="23" customWidth="1"/>
    <col min="6" max="6" width="53.42578125" style="23" customWidth="1"/>
    <col min="7" max="7" width="17.5703125" style="23" bestFit="1" customWidth="1"/>
    <col min="8" max="8" width="22.42578125" style="23" customWidth="1"/>
    <col min="9" max="9" width="36.7109375" style="23" customWidth="1"/>
    <col min="10" max="10" width="91.5703125" style="23" customWidth="1"/>
    <col min="11" max="16384" width="11.42578125" style="23"/>
  </cols>
  <sheetData>
    <row r="1" spans="1:10" s="21" customFormat="1" ht="21" x14ac:dyDescent="0.25">
      <c r="B1" s="26" t="s">
        <v>19</v>
      </c>
      <c r="I1" s="14"/>
    </row>
    <row r="2" spans="1:10" s="14" customFormat="1" x14ac:dyDescent="0.25">
      <c r="B2" s="27"/>
    </row>
    <row r="3" spans="1:10" s="14" customFormat="1" ht="31.5" x14ac:dyDescent="0.25">
      <c r="A3" s="12" t="s">
        <v>332</v>
      </c>
      <c r="B3" s="28" t="s">
        <v>0</v>
      </c>
      <c r="C3" s="28" t="s">
        <v>23</v>
      </c>
      <c r="D3" s="28" t="s">
        <v>24</v>
      </c>
      <c r="E3" s="28" t="s">
        <v>25</v>
      </c>
      <c r="F3" s="28" t="s">
        <v>26</v>
      </c>
      <c r="G3" s="28" t="s">
        <v>1109</v>
      </c>
      <c r="H3" s="28" t="s">
        <v>27</v>
      </c>
      <c r="I3" s="28" t="s">
        <v>28</v>
      </c>
      <c r="J3" s="28" t="s">
        <v>29</v>
      </c>
    </row>
    <row r="4" spans="1:10" ht="105" x14ac:dyDescent="0.25">
      <c r="A4" s="29" t="str">
        <f>'A_Institutional Context'!A4</f>
        <v>AT-1</v>
      </c>
      <c r="B4" s="29" t="str">
        <f>'A_Institutional Context'!B4</f>
        <v>Austria</v>
      </c>
      <c r="C4" s="19" t="s">
        <v>114</v>
      </c>
      <c r="D4" s="19">
        <v>2012</v>
      </c>
      <c r="E4" s="30" t="s">
        <v>980</v>
      </c>
      <c r="G4" s="19" t="s">
        <v>123</v>
      </c>
      <c r="H4" s="19">
        <v>2012</v>
      </c>
      <c r="I4" s="32" t="s">
        <v>344</v>
      </c>
      <c r="J4" s="19" t="s">
        <v>343</v>
      </c>
    </row>
    <row r="5" spans="1:10" x14ac:dyDescent="0.25">
      <c r="A5" s="34" t="str">
        <f>'A_Institutional Context'!A5</f>
        <v>AT-2</v>
      </c>
      <c r="B5" s="34" t="str">
        <f>'A_Institutional Context'!B5</f>
        <v>Austria</v>
      </c>
      <c r="C5" s="25"/>
      <c r="D5" s="25"/>
      <c r="E5" s="25"/>
      <c r="F5" s="25"/>
      <c r="G5" s="25"/>
      <c r="H5" s="25"/>
      <c r="I5" s="70"/>
      <c r="J5" s="25"/>
    </row>
    <row r="6" spans="1:10" ht="105" x14ac:dyDescent="0.25">
      <c r="A6" s="29" t="str">
        <f>'A_Institutional Context'!A6</f>
        <v>BE</v>
      </c>
      <c r="B6" s="29" t="str">
        <f>'A_Institutional Context'!B6</f>
        <v>Belgium</v>
      </c>
      <c r="C6" s="19" t="s">
        <v>114</v>
      </c>
      <c r="D6" s="19">
        <v>2010</v>
      </c>
      <c r="E6" s="19" t="s">
        <v>385</v>
      </c>
      <c r="F6" s="19" t="s">
        <v>386</v>
      </c>
      <c r="G6" s="19" t="s">
        <v>123</v>
      </c>
      <c r="H6" s="19">
        <v>2017</v>
      </c>
      <c r="I6" s="33" t="s">
        <v>387</v>
      </c>
      <c r="J6" s="19" t="s">
        <v>388</v>
      </c>
    </row>
    <row r="7" spans="1:10" ht="30" x14ac:dyDescent="0.25">
      <c r="A7" s="34" t="str">
        <f>'A_Institutional Context'!A7</f>
        <v>BG</v>
      </c>
      <c r="B7" s="34" t="str">
        <f>'A_Institutional Context'!B7</f>
        <v>Bulgaria</v>
      </c>
      <c r="C7" s="25"/>
      <c r="D7" s="25"/>
      <c r="E7" s="25"/>
      <c r="F7" s="25"/>
      <c r="G7" s="25" t="s">
        <v>123</v>
      </c>
      <c r="H7" s="25"/>
      <c r="I7" s="25"/>
      <c r="J7" s="25"/>
    </row>
    <row r="8" spans="1:10" x14ac:dyDescent="0.25">
      <c r="A8" s="29" t="str">
        <f>'A_Institutional Context'!A8</f>
        <v>HR</v>
      </c>
      <c r="B8" s="29" t="str">
        <f>'A_Institutional Context'!B8</f>
        <v>Croatia</v>
      </c>
      <c r="C8" s="19" t="s">
        <v>115</v>
      </c>
      <c r="D8" s="19"/>
      <c r="E8" s="19"/>
      <c r="F8" s="19"/>
      <c r="G8" s="19" t="s">
        <v>115</v>
      </c>
      <c r="H8" s="19"/>
      <c r="I8" s="19"/>
      <c r="J8" s="19"/>
    </row>
    <row r="9" spans="1:10" x14ac:dyDescent="0.25">
      <c r="A9" s="34" t="str">
        <f>'A_Institutional Context'!A9</f>
        <v>CY</v>
      </c>
      <c r="B9" s="34" t="str">
        <f>'A_Institutional Context'!B9</f>
        <v>Cyprus</v>
      </c>
      <c r="C9" s="25"/>
      <c r="D9" s="25"/>
      <c r="E9" s="25"/>
      <c r="F9" s="25"/>
      <c r="G9" s="25"/>
      <c r="H9" s="25"/>
      <c r="I9" s="25"/>
      <c r="J9" s="25"/>
    </row>
    <row r="10" spans="1:10" ht="90" x14ac:dyDescent="0.25">
      <c r="A10" s="29" t="str">
        <f>'A_Institutional Context'!A10</f>
        <v>CZ</v>
      </c>
      <c r="B10" s="29" t="str">
        <f>'A_Institutional Context'!B10</f>
        <v>Czech Republic</v>
      </c>
      <c r="C10" s="19" t="s">
        <v>114</v>
      </c>
      <c r="D10" s="19">
        <v>2015</v>
      </c>
      <c r="E10" s="19" t="s">
        <v>981</v>
      </c>
      <c r="F10" s="19"/>
      <c r="G10" s="19" t="s">
        <v>123</v>
      </c>
      <c r="H10" s="19">
        <v>2017</v>
      </c>
      <c r="I10" s="19" t="s">
        <v>418</v>
      </c>
      <c r="J10" s="19"/>
    </row>
    <row r="11" spans="1:10" x14ac:dyDescent="0.25">
      <c r="A11" s="34" t="str">
        <f>'A_Institutional Context'!A11</f>
        <v>DK</v>
      </c>
      <c r="B11" s="34" t="str">
        <f>'A_Institutional Context'!B11</f>
        <v>Denmark</v>
      </c>
      <c r="C11" s="25"/>
      <c r="D11" s="25"/>
      <c r="E11" s="25"/>
      <c r="F11" s="25"/>
      <c r="G11" s="25"/>
      <c r="H11" s="25"/>
      <c r="I11" s="25"/>
      <c r="J11" s="25"/>
    </row>
    <row r="12" spans="1:10" ht="165" x14ac:dyDescent="0.25">
      <c r="A12" s="29" t="str">
        <f>'A_Institutional Context'!A12</f>
        <v>EE</v>
      </c>
      <c r="B12" s="29" t="str">
        <f>'A_Institutional Context'!B12</f>
        <v>Estonia</v>
      </c>
      <c r="C12" s="19" t="s">
        <v>114</v>
      </c>
      <c r="D12" s="19" t="s">
        <v>435</v>
      </c>
      <c r="E12" s="19" t="s">
        <v>436</v>
      </c>
      <c r="F12" s="19"/>
      <c r="G12" s="19" t="s">
        <v>124</v>
      </c>
      <c r="H12" s="19" t="s">
        <v>437</v>
      </c>
      <c r="I12" s="19" t="s">
        <v>438</v>
      </c>
      <c r="J12" s="19"/>
    </row>
    <row r="13" spans="1:10" ht="409.5" x14ac:dyDescent="0.25">
      <c r="A13" s="69" t="str">
        <f>'A_Institutional Context'!A13</f>
        <v>FI</v>
      </c>
      <c r="B13" s="69" t="str">
        <f>'A_Institutional Context'!B13</f>
        <v>Finland</v>
      </c>
      <c r="C13" s="38" t="s">
        <v>114</v>
      </c>
      <c r="D13" s="38" t="s">
        <v>1069</v>
      </c>
      <c r="E13" s="38" t="s">
        <v>1070</v>
      </c>
      <c r="F13" s="38" t="s">
        <v>1071</v>
      </c>
      <c r="G13" s="38" t="s">
        <v>124</v>
      </c>
      <c r="H13" s="38">
        <v>2014</v>
      </c>
      <c r="I13" s="38" t="s">
        <v>1072</v>
      </c>
      <c r="J13" s="38" t="s">
        <v>1073</v>
      </c>
    </row>
    <row r="14" spans="1:10" ht="90" x14ac:dyDescent="0.25">
      <c r="A14" s="29" t="str">
        <f>'A_Institutional Context'!A14</f>
        <v>FR</v>
      </c>
      <c r="B14" s="29" t="str">
        <f>'A_Institutional Context'!B14</f>
        <v>France</v>
      </c>
      <c r="C14" s="19" t="s">
        <v>114</v>
      </c>
      <c r="D14" s="19">
        <v>2007</v>
      </c>
      <c r="E14" s="19" t="s">
        <v>449</v>
      </c>
      <c r="F14" s="19"/>
      <c r="G14" s="19" t="s">
        <v>123</v>
      </c>
      <c r="H14" s="19">
        <v>2011</v>
      </c>
      <c r="I14" s="19" t="s">
        <v>450</v>
      </c>
      <c r="J14" s="19"/>
    </row>
    <row r="15" spans="1:10" ht="214.5" customHeight="1" x14ac:dyDescent="0.25">
      <c r="A15" s="29" t="str">
        <f>'A_Institutional Context'!A15</f>
        <v>DE-1</v>
      </c>
      <c r="B15" s="29" t="str">
        <f>'A_Institutional Context'!B15</f>
        <v>Germany</v>
      </c>
      <c r="C15" s="19" t="s">
        <v>114</v>
      </c>
      <c r="D15" s="19" t="s">
        <v>474</v>
      </c>
      <c r="E15" s="19" t="s">
        <v>475</v>
      </c>
      <c r="F15" s="19"/>
      <c r="G15" s="19" t="s">
        <v>124</v>
      </c>
      <c r="H15" s="19">
        <v>2015</v>
      </c>
      <c r="I15" s="19" t="s">
        <v>984</v>
      </c>
      <c r="J15" s="19"/>
    </row>
    <row r="16" spans="1:10" x14ac:dyDescent="0.25">
      <c r="A16" s="34" t="str">
        <f>'A_Institutional Context'!A16</f>
        <v>DE-2</v>
      </c>
      <c r="B16" s="34" t="str">
        <f>'A_Institutional Context'!B16</f>
        <v>Germany</v>
      </c>
      <c r="C16" s="25"/>
      <c r="D16" s="25"/>
      <c r="E16" s="25"/>
      <c r="F16" s="25"/>
      <c r="G16" s="25"/>
      <c r="H16" s="25"/>
      <c r="I16" s="25"/>
      <c r="J16" s="25"/>
    </row>
    <row r="17" spans="1:10" ht="210.75" customHeight="1" x14ac:dyDescent="0.25">
      <c r="A17" s="29" t="str">
        <f>'A_Institutional Context'!A17</f>
        <v>GR</v>
      </c>
      <c r="B17" s="29" t="str">
        <f>'A_Institutional Context'!B17</f>
        <v>Greece</v>
      </c>
      <c r="C17" s="19" t="s">
        <v>114</v>
      </c>
      <c r="D17" s="19">
        <v>2016</v>
      </c>
      <c r="E17" s="19" t="s">
        <v>523</v>
      </c>
      <c r="F17" s="19" t="s">
        <v>524</v>
      </c>
      <c r="G17" s="19" t="s">
        <v>115</v>
      </c>
      <c r="H17" s="19"/>
      <c r="I17" s="19"/>
      <c r="J17" s="19" t="s">
        <v>785</v>
      </c>
    </row>
    <row r="18" spans="1:10" ht="60" x14ac:dyDescent="0.25">
      <c r="A18" s="29" t="str">
        <f>'A_Institutional Context'!A18</f>
        <v>HU</v>
      </c>
      <c r="B18" s="29" t="str">
        <f>'A_Institutional Context'!B18</f>
        <v>Hungary</v>
      </c>
      <c r="C18" s="19" t="s">
        <v>114</v>
      </c>
      <c r="D18" s="19">
        <v>2017</v>
      </c>
      <c r="E18" s="19" t="s">
        <v>547</v>
      </c>
      <c r="F18" s="19" t="s">
        <v>548</v>
      </c>
      <c r="G18" s="19" t="s">
        <v>115</v>
      </c>
      <c r="H18" s="19"/>
      <c r="I18" s="19"/>
      <c r="J18" s="19" t="s">
        <v>549</v>
      </c>
    </row>
    <row r="19" spans="1:10" x14ac:dyDescent="0.25">
      <c r="A19" s="34" t="str">
        <f>'A_Institutional Context'!A19</f>
        <v>IS</v>
      </c>
      <c r="B19" s="34" t="str">
        <f>'A_Institutional Context'!B19</f>
        <v>Iceland</v>
      </c>
      <c r="C19" s="25"/>
      <c r="D19" s="25"/>
      <c r="E19" s="25"/>
      <c r="F19" s="25"/>
      <c r="G19" s="25"/>
      <c r="H19" s="25"/>
      <c r="I19" s="25"/>
      <c r="J19" s="25"/>
    </row>
    <row r="20" spans="1:10" ht="90" x14ac:dyDescent="0.25">
      <c r="A20" s="29" t="str">
        <f>'A_Institutional Context'!A20</f>
        <v>IE</v>
      </c>
      <c r="B20" s="29" t="str">
        <f>'A_Institutional Context'!B20</f>
        <v>Ireland</v>
      </c>
      <c r="C20" s="19" t="s">
        <v>114</v>
      </c>
      <c r="D20" s="19">
        <v>2012</v>
      </c>
      <c r="E20" s="19" t="s">
        <v>982</v>
      </c>
      <c r="F20" s="19"/>
      <c r="G20" s="19" t="s">
        <v>115</v>
      </c>
      <c r="H20" s="19"/>
      <c r="I20" s="19"/>
      <c r="J20" s="19"/>
    </row>
    <row r="21" spans="1:10" ht="242.25" customHeight="1" x14ac:dyDescent="0.25">
      <c r="A21" s="29" t="str">
        <f>'A_Institutional Context'!A21</f>
        <v>IT</v>
      </c>
      <c r="B21" s="29" t="str">
        <f>'A_Institutional Context'!B21</f>
        <v>Italy</v>
      </c>
      <c r="C21" s="19" t="s">
        <v>114</v>
      </c>
      <c r="D21" s="19">
        <v>2015</v>
      </c>
      <c r="E21" s="19" t="s">
        <v>582</v>
      </c>
      <c r="F21" s="19" t="s">
        <v>985</v>
      </c>
      <c r="G21" s="19" t="s">
        <v>115</v>
      </c>
      <c r="H21" s="19" t="s">
        <v>583</v>
      </c>
      <c r="I21" s="19" t="s">
        <v>584</v>
      </c>
      <c r="J21" s="19" t="s">
        <v>585</v>
      </c>
    </row>
    <row r="22" spans="1:10" ht="195" x14ac:dyDescent="0.25">
      <c r="A22" s="29" t="str">
        <f>'A_Institutional Context'!A22</f>
        <v>LV</v>
      </c>
      <c r="B22" s="29" t="str">
        <f>'A_Institutional Context'!B22</f>
        <v>Latvia</v>
      </c>
      <c r="C22" s="35" t="s">
        <v>114</v>
      </c>
      <c r="D22" s="35" t="s">
        <v>811</v>
      </c>
      <c r="E22" s="35" t="s">
        <v>605</v>
      </c>
      <c r="F22" s="19" t="s">
        <v>812</v>
      </c>
      <c r="G22" s="19" t="s">
        <v>124</v>
      </c>
      <c r="H22" s="19" t="s">
        <v>813</v>
      </c>
      <c r="I22" s="19" t="s">
        <v>606</v>
      </c>
      <c r="J22" s="19" t="s">
        <v>607</v>
      </c>
    </row>
    <row r="23" spans="1:10" x14ac:dyDescent="0.25">
      <c r="A23" s="34" t="str">
        <f>'A_Institutional Context'!A23</f>
        <v>LI</v>
      </c>
      <c r="B23" s="34" t="str">
        <f>'A_Institutional Context'!B23</f>
        <v>Liechtenstein</v>
      </c>
      <c r="C23" s="25"/>
      <c r="D23" s="25"/>
      <c r="E23" s="25"/>
      <c r="F23" s="25"/>
      <c r="G23" s="25"/>
      <c r="H23" s="25"/>
      <c r="I23" s="25"/>
      <c r="J23" s="25"/>
    </row>
    <row r="24" spans="1:10" ht="302.25" customHeight="1" x14ac:dyDescent="0.25">
      <c r="A24" s="29" t="str">
        <f>'A_Institutional Context'!A24</f>
        <v>LT</v>
      </c>
      <c r="B24" s="29" t="str">
        <f>'A_Institutional Context'!B24</f>
        <v>Lithuania</v>
      </c>
      <c r="C24" s="19" t="s">
        <v>114</v>
      </c>
      <c r="D24" s="19">
        <v>2012</v>
      </c>
      <c r="E24" s="19" t="s">
        <v>824</v>
      </c>
      <c r="F24" s="19" t="s">
        <v>713</v>
      </c>
      <c r="G24" s="19" t="s">
        <v>124</v>
      </c>
      <c r="H24" s="19">
        <v>2016</v>
      </c>
      <c r="I24" s="19" t="s">
        <v>825</v>
      </c>
      <c r="J24" s="19" t="s">
        <v>983</v>
      </c>
    </row>
    <row r="25" spans="1:10" ht="60" x14ac:dyDescent="0.25">
      <c r="A25" s="29" t="str">
        <f>'A_Institutional Context'!A25</f>
        <v>LU</v>
      </c>
      <c r="B25" s="29" t="str">
        <f>'A_Institutional Context'!B25</f>
        <v>Luxembourg</v>
      </c>
      <c r="C25" s="19" t="s">
        <v>114</v>
      </c>
      <c r="D25" s="19">
        <v>2011</v>
      </c>
      <c r="E25" s="19" t="s">
        <v>893</v>
      </c>
      <c r="F25" s="19"/>
      <c r="G25" s="19"/>
      <c r="H25" s="19" t="s">
        <v>894</v>
      </c>
      <c r="I25" s="19"/>
      <c r="J25" s="19"/>
    </row>
    <row r="26" spans="1:10" x14ac:dyDescent="0.25">
      <c r="A26" s="34" t="str">
        <f>'A_Institutional Context'!A26</f>
        <v>MT</v>
      </c>
      <c r="B26" s="34" t="str">
        <f>'A_Institutional Context'!B26</f>
        <v>Malta</v>
      </c>
      <c r="C26" s="25"/>
      <c r="D26" s="25"/>
      <c r="E26" s="25"/>
      <c r="F26" s="25"/>
      <c r="G26" s="25"/>
      <c r="H26" s="25"/>
      <c r="I26" s="25"/>
      <c r="J26" s="25"/>
    </row>
    <row r="27" spans="1:10" x14ac:dyDescent="0.25">
      <c r="A27" s="34" t="str">
        <f>'A_Institutional Context'!A27</f>
        <v>NL</v>
      </c>
      <c r="B27" s="34" t="str">
        <f>'A_Institutional Context'!B27</f>
        <v>Netherlands</v>
      </c>
      <c r="C27" s="25"/>
      <c r="D27" s="25"/>
      <c r="E27" s="25"/>
      <c r="F27" s="25"/>
      <c r="G27" s="25"/>
      <c r="H27" s="25"/>
      <c r="I27" s="25"/>
      <c r="J27" s="25"/>
    </row>
    <row r="28" spans="1:10" ht="60" x14ac:dyDescent="0.25">
      <c r="A28" s="29" t="str">
        <f>'A_Institutional Context'!A28</f>
        <v>NO</v>
      </c>
      <c r="B28" s="29" t="str">
        <f>'A_Institutional Context'!B28</f>
        <v>Norway</v>
      </c>
      <c r="C28" s="19" t="s">
        <v>114</v>
      </c>
      <c r="D28" s="19">
        <v>2013</v>
      </c>
      <c r="E28" s="19" t="s">
        <v>628</v>
      </c>
      <c r="F28" s="19"/>
      <c r="G28" s="19" t="s">
        <v>115</v>
      </c>
      <c r="H28" s="19"/>
      <c r="I28" s="19"/>
      <c r="J28" s="19" t="s">
        <v>629</v>
      </c>
    </row>
    <row r="29" spans="1:10" ht="75" x14ac:dyDescent="0.25">
      <c r="A29" s="69" t="str">
        <f>'A_Institutional Context'!A29</f>
        <v>PL</v>
      </c>
      <c r="B29" s="69" t="str">
        <f>'A_Institutional Context'!B29</f>
        <v>Poland</v>
      </c>
      <c r="C29" s="38" t="s">
        <v>114</v>
      </c>
      <c r="D29" s="38">
        <v>2013</v>
      </c>
      <c r="E29" s="38" t="s">
        <v>1093</v>
      </c>
      <c r="F29" s="38" t="s">
        <v>1094</v>
      </c>
      <c r="G29" s="38" t="s">
        <v>115</v>
      </c>
      <c r="H29" s="38"/>
      <c r="I29" s="38"/>
      <c r="J29" s="38"/>
    </row>
    <row r="30" spans="1:10" ht="150" x14ac:dyDescent="0.25">
      <c r="A30" s="29" t="str">
        <f>'A_Institutional Context'!A30</f>
        <v>PT</v>
      </c>
      <c r="B30" s="29" t="str">
        <f>'A_Institutional Context'!B30</f>
        <v>Portugal</v>
      </c>
      <c r="C30" s="19" t="s">
        <v>114</v>
      </c>
      <c r="D30" s="19">
        <v>2015</v>
      </c>
      <c r="E30" s="19" t="s">
        <v>838</v>
      </c>
      <c r="F30" s="19" t="s">
        <v>688</v>
      </c>
      <c r="G30" s="19" t="s">
        <v>115</v>
      </c>
      <c r="H30" s="19"/>
      <c r="I30" s="19"/>
      <c r="J30" s="19" t="s">
        <v>839</v>
      </c>
    </row>
    <row r="31" spans="1:10" ht="165" x14ac:dyDescent="0.25">
      <c r="A31" s="29" t="str">
        <f>'A_Institutional Context'!A31</f>
        <v>RO</v>
      </c>
      <c r="B31" s="29" t="str">
        <f>'A_Institutional Context'!B31</f>
        <v>Romania</v>
      </c>
      <c r="C31" s="19" t="s">
        <v>114</v>
      </c>
      <c r="D31" s="19">
        <v>2016</v>
      </c>
      <c r="E31" s="19" t="s">
        <v>959</v>
      </c>
      <c r="F31" s="19" t="s">
        <v>960</v>
      </c>
      <c r="G31" s="19" t="s">
        <v>124</v>
      </c>
      <c r="H31" s="19">
        <v>2016</v>
      </c>
      <c r="I31" s="19" t="s">
        <v>959</v>
      </c>
      <c r="J31" s="19" t="s">
        <v>961</v>
      </c>
    </row>
    <row r="32" spans="1:10" x14ac:dyDescent="0.25">
      <c r="A32" s="34" t="str">
        <f>'A_Institutional Context'!A32</f>
        <v>SK</v>
      </c>
      <c r="B32" s="34" t="str">
        <f>'A_Institutional Context'!B32</f>
        <v>Slovakia</v>
      </c>
      <c r="C32" s="25"/>
      <c r="D32" s="25"/>
      <c r="E32" s="25"/>
      <c r="F32" s="25"/>
      <c r="G32" s="25"/>
      <c r="H32" s="25"/>
      <c r="I32" s="25"/>
      <c r="J32" s="25"/>
    </row>
    <row r="33" spans="1:10" ht="75" x14ac:dyDescent="0.25">
      <c r="A33" s="29" t="str">
        <f>'A_Institutional Context'!A33</f>
        <v>SI</v>
      </c>
      <c r="B33" s="29" t="str">
        <f>'A_Institutional Context'!B33</f>
        <v>Slovenia</v>
      </c>
      <c r="C33" s="19" t="s">
        <v>114</v>
      </c>
      <c r="D33" s="19">
        <v>2016</v>
      </c>
      <c r="E33" s="19" t="s">
        <v>986</v>
      </c>
      <c r="F33" s="19"/>
      <c r="G33" s="19" t="s">
        <v>115</v>
      </c>
      <c r="H33" s="19"/>
      <c r="I33" s="19"/>
      <c r="J33" s="19"/>
    </row>
    <row r="34" spans="1:10" ht="135" x14ac:dyDescent="0.25">
      <c r="A34" s="29" t="str">
        <f>'A_Institutional Context'!A34</f>
        <v>ES</v>
      </c>
      <c r="B34" s="29" t="str">
        <f>'A_Institutional Context'!B34</f>
        <v>Spain</v>
      </c>
      <c r="C34" s="19" t="s">
        <v>114</v>
      </c>
      <c r="D34" s="19">
        <v>2006</v>
      </c>
      <c r="E34" s="19" t="s">
        <v>854</v>
      </c>
      <c r="F34" s="19"/>
      <c r="G34" s="19" t="s">
        <v>123</v>
      </c>
      <c r="H34" s="19">
        <v>2014</v>
      </c>
      <c r="I34" s="19" t="s">
        <v>855</v>
      </c>
      <c r="J34" s="19"/>
    </row>
    <row r="35" spans="1:10" x14ac:dyDescent="0.25">
      <c r="A35" s="34" t="str">
        <f>'A_Institutional Context'!A35</f>
        <v>SE</v>
      </c>
      <c r="B35" s="34" t="str">
        <f>'A_Institutional Context'!B35</f>
        <v>Sweden</v>
      </c>
      <c r="C35" s="25"/>
      <c r="D35" s="25"/>
      <c r="E35" s="25"/>
      <c r="F35" s="25"/>
      <c r="G35" s="25"/>
      <c r="H35" s="25"/>
      <c r="I35" s="25"/>
      <c r="J35" s="25"/>
    </row>
    <row r="36" spans="1:10" ht="150" x14ac:dyDescent="0.25">
      <c r="A36" s="29" t="str">
        <f>'A_Institutional Context'!A36</f>
        <v>CH</v>
      </c>
      <c r="B36" s="29" t="str">
        <f>'A_Institutional Context'!B36</f>
        <v>Switzerland</v>
      </c>
      <c r="C36" s="19" t="s">
        <v>114</v>
      </c>
      <c r="D36" s="19" t="s">
        <v>988</v>
      </c>
      <c r="E36" s="19" t="s">
        <v>987</v>
      </c>
      <c r="F36" s="19" t="s">
        <v>918</v>
      </c>
      <c r="G36" s="19" t="s">
        <v>124</v>
      </c>
      <c r="H36" s="19">
        <v>2014</v>
      </c>
      <c r="I36" s="19" t="s">
        <v>919</v>
      </c>
      <c r="J36" s="19" t="s">
        <v>989</v>
      </c>
    </row>
    <row r="37" spans="1:10" ht="120" x14ac:dyDescent="0.25">
      <c r="A37" s="29" t="str">
        <f>'A_Institutional Context'!A37</f>
        <v>TR</v>
      </c>
      <c r="B37" s="29" t="str">
        <f>'A_Institutional Context'!B37</f>
        <v>Turkey</v>
      </c>
      <c r="C37" s="19" t="s">
        <v>114</v>
      </c>
      <c r="D37" s="19">
        <v>2011</v>
      </c>
      <c r="E37" s="19" t="s">
        <v>861</v>
      </c>
      <c r="F37" s="19" t="s">
        <v>862</v>
      </c>
      <c r="G37" s="19" t="s">
        <v>124</v>
      </c>
      <c r="H37" s="19">
        <v>2011</v>
      </c>
      <c r="I37" s="19" t="s">
        <v>861</v>
      </c>
      <c r="J37" s="19"/>
    </row>
    <row r="38" spans="1:10" ht="300" x14ac:dyDescent="0.25">
      <c r="A38" s="29" t="str">
        <f>'A_Institutional Context'!A38</f>
        <v>UK</v>
      </c>
      <c r="B38" s="29" t="str">
        <f>'A_Institutional Context'!B38</f>
        <v>United Kingdom</v>
      </c>
      <c r="C38" s="19" t="s">
        <v>114</v>
      </c>
      <c r="D38" s="19">
        <v>2008</v>
      </c>
      <c r="E38" s="19" t="s">
        <v>873</v>
      </c>
      <c r="F38" s="19" t="s">
        <v>874</v>
      </c>
      <c r="G38" s="19" t="s">
        <v>123</v>
      </c>
      <c r="H38" s="19" t="s">
        <v>875</v>
      </c>
      <c r="I38" s="19" t="s">
        <v>876</v>
      </c>
      <c r="J38" s="19" t="s">
        <v>729</v>
      </c>
    </row>
    <row r="39" spans="1:10" hidden="1" x14ac:dyDescent="0.25">
      <c r="A39" s="29" t="str">
        <f>'A_Institutional Context'!A39</f>
        <v>.</v>
      </c>
      <c r="B39" s="29" t="str">
        <f>'A_Institutional Context'!B39</f>
        <v>.</v>
      </c>
      <c r="C39" s="19"/>
      <c r="D39" s="19"/>
      <c r="E39" s="19"/>
      <c r="F39" s="19"/>
      <c r="G39" s="19"/>
      <c r="H39" s="19"/>
      <c r="I39" s="19"/>
      <c r="J39" s="19"/>
    </row>
    <row r="40" spans="1:10" hidden="1" x14ac:dyDescent="0.25">
      <c r="A40" s="29" t="str">
        <f>'A_Institutional Context'!A40</f>
        <v>.</v>
      </c>
      <c r="B40" s="29" t="str">
        <f>'A_Institutional Context'!B40</f>
        <v>.</v>
      </c>
      <c r="C40" s="19"/>
      <c r="D40" s="19"/>
      <c r="E40" s="19"/>
      <c r="F40" s="19"/>
      <c r="G40" s="19"/>
      <c r="H40" s="19"/>
      <c r="I40" s="19"/>
      <c r="J40" s="19"/>
    </row>
    <row r="41" spans="1:10" s="54" customFormat="1" x14ac:dyDescent="0.25">
      <c r="A41" s="53"/>
      <c r="B41" s="57" t="s">
        <v>1025</v>
      </c>
      <c r="C41" s="59">
        <f>COUNTA(C$4:C$40)</f>
        <v>24</v>
      </c>
      <c r="D41" s="59">
        <f t="shared" ref="D41:J41" si="0">COUNTA(D$4:D$40)</f>
        <v>23</v>
      </c>
      <c r="E41" s="59">
        <f t="shared" si="0"/>
        <v>23</v>
      </c>
      <c r="F41" s="59">
        <f t="shared" si="0"/>
        <v>13</v>
      </c>
      <c r="G41" s="59">
        <f t="shared" si="0"/>
        <v>24</v>
      </c>
      <c r="H41" s="59">
        <f t="shared" si="0"/>
        <v>16</v>
      </c>
      <c r="I41" s="59">
        <f t="shared" si="0"/>
        <v>15</v>
      </c>
      <c r="J41" s="59">
        <f t="shared" si="0"/>
        <v>13</v>
      </c>
    </row>
    <row r="42" spans="1:10" s="56" customFormat="1" x14ac:dyDescent="0.25">
      <c r="A42" s="55"/>
      <c r="B42" s="58" t="s">
        <v>1026</v>
      </c>
      <c r="C42" s="61">
        <f>C41-SUM(C43:C52)</f>
        <v>0</v>
      </c>
      <c r="G42" s="61">
        <f>G41-SUM(G43:G45)</f>
        <v>24</v>
      </c>
    </row>
    <row r="43" spans="1:10" s="54" customFormat="1" x14ac:dyDescent="0.25">
      <c r="A43" s="53"/>
      <c r="B43" s="59" t="str">
        <f>Dropdown_menus!$B2</f>
        <v>Yes</v>
      </c>
      <c r="C43" s="59">
        <f>COUNTIF(C$4:C$40,B43)</f>
        <v>23</v>
      </c>
      <c r="G43" s="59">
        <f>COUNTIF(G$4:G$40,#REF!)</f>
        <v>0</v>
      </c>
    </row>
    <row r="44" spans="1:10" s="54" customFormat="1" x14ac:dyDescent="0.25">
      <c r="A44" s="53"/>
      <c r="B44" s="59" t="str">
        <f>Dropdown_menus!$B3</f>
        <v>No</v>
      </c>
      <c r="C44" s="59">
        <f>COUNTIF(C$4:C$40,B44)</f>
        <v>1</v>
      </c>
      <c r="G44" s="59">
        <f>COUNTIF(G$4:G$40,#REF!)</f>
        <v>0</v>
      </c>
    </row>
    <row r="45" spans="1:10" x14ac:dyDescent="0.25">
      <c r="G45" s="59">
        <f>COUNTIF(G$4:G$40,#REF!)</f>
        <v>0</v>
      </c>
    </row>
  </sheetData>
  <dataValidations count="2">
    <dataValidation type="list" allowBlank="1" showInputMessage="1" showErrorMessage="1" sqref="C4:C40">
      <formula1>Yes_No</formula1>
    </dataValidation>
    <dataValidation type="list" allowBlank="1" showInputMessage="1" showErrorMessage="1" sqref="G4:G40">
      <formula1>NAP_3</formula1>
    </dataValidation>
  </dataValidation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11"/>
  <sheetViews>
    <sheetView workbookViewId="0">
      <selection activeCell="A5" sqref="A5"/>
    </sheetView>
  </sheetViews>
  <sheetFormatPr defaultColWidth="9.140625" defaultRowHeight="15.75" x14ac:dyDescent="0.25"/>
  <cols>
    <col min="1" max="1" width="183.7109375" style="6" customWidth="1"/>
    <col min="2" max="16384" width="9.140625" style="5"/>
  </cols>
  <sheetData>
    <row r="1" spans="1:2" ht="18.75" x14ac:dyDescent="0.25">
      <c r="A1" s="8" t="s">
        <v>252</v>
      </c>
    </row>
    <row r="2" spans="1:2" x14ac:dyDescent="0.25">
      <c r="A2" s="7"/>
    </row>
    <row r="3" spans="1:2" ht="31.5" x14ac:dyDescent="0.25">
      <c r="A3" s="7" t="s">
        <v>256</v>
      </c>
      <c r="B3" s="11"/>
    </row>
    <row r="4" spans="1:2" ht="63" x14ac:dyDescent="0.25">
      <c r="A4" s="7" t="s">
        <v>336</v>
      </c>
      <c r="B4" s="11"/>
    </row>
    <row r="5" spans="1:2" ht="78.75" x14ac:dyDescent="0.25">
      <c r="A5" s="7" t="s">
        <v>257</v>
      </c>
      <c r="B5" s="11"/>
    </row>
    <row r="6" spans="1:2" ht="31.5" x14ac:dyDescent="0.25">
      <c r="A6" s="7" t="s">
        <v>258</v>
      </c>
      <c r="B6" s="11"/>
    </row>
    <row r="7" spans="1:2" ht="47.25" x14ac:dyDescent="0.25">
      <c r="A7" s="7" t="s">
        <v>259</v>
      </c>
      <c r="B7" s="11"/>
    </row>
    <row r="8" spans="1:2" ht="78.75" x14ac:dyDescent="0.25">
      <c r="A8" s="7" t="s">
        <v>263</v>
      </c>
      <c r="B8" s="9"/>
    </row>
    <row r="9" spans="1:2" ht="47.25" x14ac:dyDescent="0.25">
      <c r="A9" s="7" t="s">
        <v>262</v>
      </c>
      <c r="B9" s="10"/>
    </row>
    <row r="10" spans="1:2" ht="126" x14ac:dyDescent="0.25">
      <c r="A10" s="7" t="s">
        <v>264</v>
      </c>
      <c r="B10" s="10"/>
    </row>
    <row r="11" spans="1:2" ht="94.5" x14ac:dyDescent="0.25">
      <c r="A11" s="6" t="s">
        <v>265</v>
      </c>
    </row>
  </sheetData>
  <pageMargins left="0.7" right="0.7" top="0.75" bottom="0.75" header="0.3" footer="0.3"/>
  <pageSetup paperSize="9" scale="7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9"/>
  <sheetViews>
    <sheetView workbookViewId="0">
      <selection activeCell="G1" sqref="G1:G1048576"/>
    </sheetView>
  </sheetViews>
  <sheetFormatPr defaultColWidth="9.140625" defaultRowHeight="15" x14ac:dyDescent="0.25"/>
  <cols>
    <col min="1" max="2" width="12.28515625" bestFit="1" customWidth="1"/>
    <col min="3" max="3" width="25.7109375" bestFit="1" customWidth="1"/>
    <col min="4" max="4" width="28.28515625" bestFit="1" customWidth="1"/>
    <col min="5" max="5" width="27.42578125" customWidth="1"/>
    <col min="6" max="7" width="36.7109375" customWidth="1"/>
    <col min="8" max="9" width="27.42578125" customWidth="1"/>
  </cols>
  <sheetData>
    <row r="1" spans="1:9" ht="31.5" x14ac:dyDescent="0.25">
      <c r="A1" s="3" t="s">
        <v>121</v>
      </c>
      <c r="B1" s="3" t="s">
        <v>122</v>
      </c>
      <c r="C1" s="3" t="s">
        <v>127</v>
      </c>
      <c r="D1" s="3" t="s">
        <v>125</v>
      </c>
      <c r="E1" s="3" t="s">
        <v>126</v>
      </c>
      <c r="F1" s="3" t="s">
        <v>135</v>
      </c>
      <c r="G1" s="3" t="s">
        <v>12</v>
      </c>
      <c r="H1" s="3" t="s">
        <v>13</v>
      </c>
      <c r="I1" s="3" t="s">
        <v>14</v>
      </c>
    </row>
    <row r="2" spans="1:9" x14ac:dyDescent="0.25">
      <c r="A2" s="4" t="s">
        <v>120</v>
      </c>
      <c r="B2" s="4" t="s">
        <v>114</v>
      </c>
      <c r="C2" s="4" t="s">
        <v>123</v>
      </c>
      <c r="D2" s="4" t="s">
        <v>116</v>
      </c>
      <c r="E2" s="4" t="s">
        <v>128</v>
      </c>
      <c r="F2" s="1" t="s">
        <v>136</v>
      </c>
      <c r="G2" s="1" t="s">
        <v>143</v>
      </c>
      <c r="H2" s="1" t="s">
        <v>186</v>
      </c>
      <c r="I2" s="1" t="s">
        <v>148</v>
      </c>
    </row>
    <row r="3" spans="1:9" x14ac:dyDescent="0.25">
      <c r="A3" s="4" t="s">
        <v>1035</v>
      </c>
      <c r="B3" s="4" t="s">
        <v>115</v>
      </c>
      <c r="C3" s="4" t="s">
        <v>124</v>
      </c>
      <c r="D3" s="4" t="s">
        <v>117</v>
      </c>
      <c r="E3" s="4" t="s">
        <v>129</v>
      </c>
      <c r="F3" s="1" t="s">
        <v>137</v>
      </c>
      <c r="G3" s="1" t="s">
        <v>199</v>
      </c>
      <c r="H3" s="1" t="s">
        <v>145</v>
      </c>
      <c r="I3" s="1" t="s">
        <v>149</v>
      </c>
    </row>
    <row r="4" spans="1:9" x14ac:dyDescent="0.25">
      <c r="C4" s="4" t="s">
        <v>115</v>
      </c>
      <c r="D4" s="4" t="s">
        <v>118</v>
      </c>
      <c r="E4" s="4" t="s">
        <v>130</v>
      </c>
      <c r="F4" s="1" t="s">
        <v>138</v>
      </c>
      <c r="G4" s="1" t="s">
        <v>144</v>
      </c>
      <c r="H4" s="1" t="s">
        <v>146</v>
      </c>
      <c r="I4" s="1" t="s">
        <v>150</v>
      </c>
    </row>
    <row r="5" spans="1:9" x14ac:dyDescent="0.25">
      <c r="D5" s="4" t="s">
        <v>119</v>
      </c>
      <c r="E5" s="4" t="s">
        <v>131</v>
      </c>
      <c r="F5" s="1" t="s">
        <v>139</v>
      </c>
      <c r="H5" s="1" t="s">
        <v>147</v>
      </c>
      <c r="I5" s="1" t="s">
        <v>151</v>
      </c>
    </row>
    <row r="6" spans="1:9" x14ac:dyDescent="0.25">
      <c r="E6" s="4" t="s">
        <v>255</v>
      </c>
      <c r="F6" s="1" t="s">
        <v>140</v>
      </c>
      <c r="I6" s="1" t="s">
        <v>152</v>
      </c>
    </row>
    <row r="7" spans="1:9" x14ac:dyDescent="0.25">
      <c r="E7" s="4" t="s">
        <v>132</v>
      </c>
      <c r="F7" s="1" t="s">
        <v>141</v>
      </c>
      <c r="I7" s="1" t="s">
        <v>153</v>
      </c>
    </row>
    <row r="8" spans="1:9" x14ac:dyDescent="0.25">
      <c r="E8" s="2" t="s">
        <v>133</v>
      </c>
      <c r="F8" s="4" t="s">
        <v>142</v>
      </c>
      <c r="I8" s="1" t="s">
        <v>154</v>
      </c>
    </row>
    <row r="9" spans="1:9" x14ac:dyDescent="0.25">
      <c r="E9" s="4" t="s">
        <v>134</v>
      </c>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1"/>
  <sheetViews>
    <sheetView zoomScale="90" zoomScaleNormal="90" workbookViewId="0">
      <pane xSplit="2" ySplit="3" topLeftCell="C35" activePane="bottomRight" state="frozen"/>
      <selection pane="topRight" activeCell="C1" sqref="C1"/>
      <selection pane="bottomLeft" activeCell="A4" sqref="A4"/>
      <selection pane="bottomRight" activeCell="C31" sqref="C31"/>
    </sheetView>
  </sheetViews>
  <sheetFormatPr defaultColWidth="11.42578125" defaultRowHeight="15" x14ac:dyDescent="0.25"/>
  <cols>
    <col min="1" max="1" width="8.28515625" style="14" customWidth="1"/>
    <col min="2" max="2" width="13.28515625" style="14" customWidth="1"/>
    <col min="3" max="3" width="200" style="23" customWidth="1"/>
    <col min="4" max="4" width="80.140625" style="23" hidden="1" customWidth="1"/>
    <col min="5" max="5" width="74.5703125" style="23" hidden="1" customWidth="1"/>
    <col min="6" max="16384" width="11.42578125" style="23"/>
  </cols>
  <sheetData>
    <row r="1" spans="1:5" s="21" customFormat="1" ht="21" x14ac:dyDescent="0.25">
      <c r="B1" s="22" t="s">
        <v>20</v>
      </c>
    </row>
    <row r="2" spans="1:5" s="14" customFormat="1" x14ac:dyDescent="0.25"/>
    <row r="3" spans="1:5" s="14" customFormat="1" ht="15.75" x14ac:dyDescent="0.25">
      <c r="A3" s="12" t="s">
        <v>332</v>
      </c>
      <c r="B3" s="12" t="s">
        <v>0</v>
      </c>
      <c r="C3" s="12" t="s">
        <v>253</v>
      </c>
      <c r="D3" s="13" t="s">
        <v>260</v>
      </c>
      <c r="E3" s="13" t="s">
        <v>261</v>
      </c>
    </row>
    <row r="4" spans="1:5" ht="195" x14ac:dyDescent="0.25">
      <c r="A4" s="29" t="str">
        <f>'A_Institutional Context'!A4</f>
        <v>AT-1</v>
      </c>
      <c r="B4" s="29" t="str">
        <f>'A_Institutional Context'!B4</f>
        <v>Austria</v>
      </c>
      <c r="C4" s="23" t="s">
        <v>759</v>
      </c>
      <c r="D4" s="36"/>
      <c r="E4" s="36"/>
    </row>
    <row r="5" spans="1:5" x14ac:dyDescent="0.25">
      <c r="A5" s="34" t="str">
        <f>'A_Institutional Context'!A5</f>
        <v>AT-2</v>
      </c>
      <c r="B5" s="34" t="str">
        <f>'A_Institutional Context'!B5</f>
        <v>Austria</v>
      </c>
      <c r="C5" s="25"/>
      <c r="D5" s="36"/>
      <c r="E5" s="36"/>
    </row>
    <row r="6" spans="1:5" ht="300" x14ac:dyDescent="0.25">
      <c r="A6" s="29" t="str">
        <f>'A_Institutional Context'!A6</f>
        <v>BE</v>
      </c>
      <c r="B6" s="29" t="str">
        <f>'A_Institutional Context'!B6</f>
        <v>Belgium</v>
      </c>
      <c r="C6" s="19" t="s">
        <v>389</v>
      </c>
      <c r="D6" s="36"/>
      <c r="E6" s="36"/>
    </row>
    <row r="7" spans="1:5" x14ac:dyDescent="0.25">
      <c r="A7" s="34" t="str">
        <f>'A_Institutional Context'!A7</f>
        <v>BG</v>
      </c>
      <c r="B7" s="34" t="str">
        <f>'A_Institutional Context'!B7</f>
        <v>Bulgaria</v>
      </c>
      <c r="C7" s="25"/>
      <c r="D7" s="36"/>
      <c r="E7" s="36"/>
    </row>
    <row r="8" spans="1:5" x14ac:dyDescent="0.25">
      <c r="A8" s="29" t="str">
        <f>'A_Institutional Context'!A8</f>
        <v>HR</v>
      </c>
      <c r="B8" s="29" t="str">
        <f>'A_Institutional Context'!B8</f>
        <v>Croatia</v>
      </c>
      <c r="C8" s="38"/>
      <c r="D8" s="36"/>
      <c r="E8" s="36"/>
    </row>
    <row r="9" spans="1:5" x14ac:dyDescent="0.25">
      <c r="A9" s="34" t="str">
        <f>'A_Institutional Context'!A9</f>
        <v>CY</v>
      </c>
      <c r="B9" s="34" t="str">
        <f>'A_Institutional Context'!B9</f>
        <v>Cyprus</v>
      </c>
      <c r="C9" s="25"/>
      <c r="D9" s="36"/>
      <c r="E9" s="36"/>
    </row>
    <row r="10" spans="1:5" ht="30" x14ac:dyDescent="0.25">
      <c r="A10" s="29" t="str">
        <f>'A_Institutional Context'!A10</f>
        <v>CZ</v>
      </c>
      <c r="B10" s="29" t="str">
        <f>'A_Institutional Context'!B10</f>
        <v>Czech Republic</v>
      </c>
      <c r="C10" s="19" t="s">
        <v>419</v>
      </c>
      <c r="D10" s="36"/>
      <c r="E10" s="36"/>
    </row>
    <row r="11" spans="1:5" x14ac:dyDescent="0.25">
      <c r="A11" s="34" t="str">
        <f>'A_Institutional Context'!A11</f>
        <v>DK</v>
      </c>
      <c r="B11" s="34" t="str">
        <f>'A_Institutional Context'!B11</f>
        <v>Denmark</v>
      </c>
      <c r="C11" s="25"/>
      <c r="D11" s="36"/>
      <c r="E11" s="36"/>
    </row>
    <row r="12" spans="1:5" ht="409.5" x14ac:dyDescent="0.25">
      <c r="A12" s="29" t="str">
        <f>'A_Institutional Context'!A12</f>
        <v>EE</v>
      </c>
      <c r="B12" s="29" t="str">
        <f>'A_Institutional Context'!B12</f>
        <v>Estonia</v>
      </c>
      <c r="C12" s="19" t="s">
        <v>990</v>
      </c>
      <c r="D12" s="36"/>
      <c r="E12" s="36"/>
    </row>
    <row r="13" spans="1:5" s="62" customFormat="1" ht="409.5" x14ac:dyDescent="0.25">
      <c r="A13" s="69" t="str">
        <f>'A_Institutional Context'!A13</f>
        <v>FI</v>
      </c>
      <c r="B13" s="69" t="str">
        <f>'A_Institutional Context'!B13</f>
        <v>Finland</v>
      </c>
      <c r="C13" s="38" t="s">
        <v>1074</v>
      </c>
      <c r="D13" s="38"/>
      <c r="E13" s="38"/>
    </row>
    <row r="14" spans="1:5" ht="30" x14ac:dyDescent="0.25">
      <c r="A14" s="29" t="str">
        <f>'A_Institutional Context'!A14</f>
        <v>FR</v>
      </c>
      <c r="B14" s="29" t="str">
        <f>'A_Institutional Context'!B14</f>
        <v>France</v>
      </c>
      <c r="C14" s="19" t="s">
        <v>451</v>
      </c>
      <c r="D14" s="36"/>
      <c r="E14" s="36"/>
    </row>
    <row r="15" spans="1:5" ht="165" x14ac:dyDescent="0.25">
      <c r="A15" s="29" t="str">
        <f>'A_Institutional Context'!A15</f>
        <v>DE-1</v>
      </c>
      <c r="B15" s="29" t="str">
        <f>'A_Institutional Context'!B15</f>
        <v>Germany</v>
      </c>
      <c r="C15" s="19" t="s">
        <v>775</v>
      </c>
      <c r="D15" s="36"/>
      <c r="E15" s="36"/>
    </row>
    <row r="16" spans="1:5" x14ac:dyDescent="0.25">
      <c r="A16" s="34" t="str">
        <f>'A_Institutional Context'!A16</f>
        <v>DE-2</v>
      </c>
      <c r="B16" s="34" t="str">
        <f>'A_Institutional Context'!B16</f>
        <v>Germany</v>
      </c>
      <c r="C16" s="25"/>
      <c r="D16" s="36"/>
      <c r="E16" s="36"/>
    </row>
    <row r="17" spans="1:5" ht="180" x14ac:dyDescent="0.25">
      <c r="A17" s="29" t="str">
        <f>'A_Institutional Context'!A17</f>
        <v>GR</v>
      </c>
      <c r="B17" s="29" t="str">
        <f>'A_Institutional Context'!B17</f>
        <v>Greece</v>
      </c>
      <c r="C17" s="19" t="s">
        <v>786</v>
      </c>
      <c r="D17" s="36"/>
      <c r="E17" s="36"/>
    </row>
    <row r="18" spans="1:5" ht="30" x14ac:dyDescent="0.25">
      <c r="A18" s="29" t="str">
        <f>'A_Institutional Context'!A18</f>
        <v>HU</v>
      </c>
      <c r="B18" s="29" t="str">
        <f>'A_Institutional Context'!B18</f>
        <v>Hungary</v>
      </c>
      <c r="C18" s="19" t="s">
        <v>550</v>
      </c>
      <c r="D18" s="36"/>
      <c r="E18" s="36"/>
    </row>
    <row r="19" spans="1:5" x14ac:dyDescent="0.25">
      <c r="A19" s="34" t="str">
        <f>'A_Institutional Context'!A19</f>
        <v>IS</v>
      </c>
      <c r="B19" s="34" t="str">
        <f>'A_Institutional Context'!B19</f>
        <v>Iceland</v>
      </c>
      <c r="C19" s="25"/>
      <c r="D19" s="36"/>
      <c r="E19" s="36"/>
    </row>
    <row r="20" spans="1:5" ht="45" x14ac:dyDescent="0.25">
      <c r="A20" s="29" t="str">
        <f>'A_Institutional Context'!A20</f>
        <v>IE</v>
      </c>
      <c r="B20" s="29" t="str">
        <f>'A_Institutional Context'!B20</f>
        <v>Ireland</v>
      </c>
      <c r="C20" s="19" t="s">
        <v>794</v>
      </c>
      <c r="D20" s="36"/>
      <c r="E20" s="36"/>
    </row>
    <row r="21" spans="1:5" ht="105" x14ac:dyDescent="0.25">
      <c r="A21" s="29" t="str">
        <f>'A_Institutional Context'!A21</f>
        <v>IT</v>
      </c>
      <c r="B21" s="29" t="str">
        <f>'A_Institutional Context'!B21</f>
        <v>Italy</v>
      </c>
      <c r="C21" s="19" t="s">
        <v>800</v>
      </c>
      <c r="D21" s="36"/>
      <c r="E21" s="36"/>
    </row>
    <row r="22" spans="1:5" ht="375" x14ac:dyDescent="0.25">
      <c r="A22" s="29" t="str">
        <f>'A_Institutional Context'!A22</f>
        <v>LV</v>
      </c>
      <c r="B22" s="29" t="str">
        <f>'A_Institutional Context'!B22</f>
        <v>Latvia</v>
      </c>
      <c r="C22" s="37" t="s">
        <v>1058</v>
      </c>
      <c r="D22" s="36"/>
      <c r="E22" s="36"/>
    </row>
    <row r="23" spans="1:5" x14ac:dyDescent="0.25">
      <c r="A23" s="34" t="str">
        <f>'A_Institutional Context'!A23</f>
        <v>LI</v>
      </c>
      <c r="B23" s="34" t="str">
        <f>'A_Institutional Context'!B23</f>
        <v>Liechtenstein</v>
      </c>
      <c r="C23" s="25"/>
      <c r="D23" s="36"/>
      <c r="E23" s="36"/>
    </row>
    <row r="24" spans="1:5" ht="285" x14ac:dyDescent="0.25">
      <c r="A24" s="29" t="str">
        <f>'A_Institutional Context'!A24</f>
        <v>LT</v>
      </c>
      <c r="B24" s="29" t="str">
        <f>'A_Institutional Context'!B24</f>
        <v>Lithuania</v>
      </c>
      <c r="C24" s="19" t="s">
        <v>826</v>
      </c>
      <c r="D24" s="36"/>
      <c r="E24" s="36"/>
    </row>
    <row r="25" spans="1:5" ht="135" x14ac:dyDescent="0.25">
      <c r="A25" s="29" t="str">
        <f>'A_Institutional Context'!A25</f>
        <v>LU</v>
      </c>
      <c r="B25" s="29" t="str">
        <f>'A_Institutional Context'!B25</f>
        <v>Luxembourg</v>
      </c>
      <c r="C25" s="19" t="s">
        <v>895</v>
      </c>
      <c r="D25" s="36"/>
      <c r="E25" s="36"/>
    </row>
    <row r="26" spans="1:5" x14ac:dyDescent="0.25">
      <c r="A26" s="34" t="str">
        <f>'A_Institutional Context'!A26</f>
        <v>MT</v>
      </c>
      <c r="B26" s="34" t="str">
        <f>'A_Institutional Context'!B26</f>
        <v>Malta</v>
      </c>
      <c r="C26" s="25"/>
      <c r="D26" s="36"/>
      <c r="E26" s="36"/>
    </row>
    <row r="27" spans="1:5" x14ac:dyDescent="0.25">
      <c r="A27" s="34" t="str">
        <f>'A_Institutional Context'!A27</f>
        <v>NL</v>
      </c>
      <c r="B27" s="34" t="str">
        <f>'A_Institutional Context'!B27</f>
        <v>Netherlands</v>
      </c>
      <c r="C27" s="25"/>
      <c r="D27" s="36"/>
      <c r="E27" s="36"/>
    </row>
    <row r="28" spans="1:5" ht="75" x14ac:dyDescent="0.25">
      <c r="A28" s="29" t="str">
        <f>'A_Institutional Context'!A28</f>
        <v>NO</v>
      </c>
      <c r="B28" s="29" t="str">
        <f>'A_Institutional Context'!B28</f>
        <v>Norway</v>
      </c>
      <c r="C28" s="19" t="s">
        <v>830</v>
      </c>
      <c r="D28" s="36"/>
      <c r="E28" s="36"/>
    </row>
    <row r="29" spans="1:5" s="62" customFormat="1" ht="30" x14ac:dyDescent="0.25">
      <c r="A29" s="69" t="str">
        <f>'A_Institutional Context'!A29</f>
        <v>PL</v>
      </c>
      <c r="B29" s="69" t="str">
        <f>'A_Institutional Context'!B29</f>
        <v>Poland</v>
      </c>
      <c r="C29" s="38" t="s">
        <v>1095</v>
      </c>
      <c r="D29" s="38"/>
      <c r="E29" s="38"/>
    </row>
    <row r="30" spans="1:5" ht="105" x14ac:dyDescent="0.25">
      <c r="A30" s="29" t="str">
        <f>'A_Institutional Context'!A30</f>
        <v>PT</v>
      </c>
      <c r="B30" s="29" t="str">
        <f>'A_Institutional Context'!B30</f>
        <v>Portugal</v>
      </c>
      <c r="C30" s="19" t="s">
        <v>840</v>
      </c>
      <c r="D30" s="36"/>
      <c r="E30" s="36"/>
    </row>
    <row r="31" spans="1:5" x14ac:dyDescent="0.25">
      <c r="A31" s="29" t="str">
        <f>'A_Institutional Context'!A31</f>
        <v>RO</v>
      </c>
      <c r="B31" s="29" t="str">
        <f>'A_Institutional Context'!B31</f>
        <v>Romania</v>
      </c>
      <c r="C31" s="38"/>
      <c r="D31" s="36"/>
      <c r="E31" s="36"/>
    </row>
    <row r="32" spans="1:5" x14ac:dyDescent="0.25">
      <c r="A32" s="34" t="str">
        <f>'A_Institutional Context'!A32</f>
        <v>SK</v>
      </c>
      <c r="B32" s="34" t="str">
        <f>'A_Institutional Context'!B32</f>
        <v>Slovakia</v>
      </c>
      <c r="C32" s="25"/>
      <c r="D32" s="36"/>
      <c r="E32" s="36"/>
    </row>
    <row r="33" spans="1:5" ht="75" x14ac:dyDescent="0.25">
      <c r="A33" s="29" t="str">
        <f>'A_Institutional Context'!A33</f>
        <v>SI</v>
      </c>
      <c r="B33" s="29" t="str">
        <f>'A_Institutional Context'!B33</f>
        <v>Slovenia</v>
      </c>
      <c r="C33" s="37" t="s">
        <v>849</v>
      </c>
      <c r="D33" s="36"/>
      <c r="E33" s="36"/>
    </row>
    <row r="34" spans="1:5" ht="409.5" x14ac:dyDescent="0.25">
      <c r="A34" s="29" t="str">
        <f>'A_Institutional Context'!A34</f>
        <v>ES</v>
      </c>
      <c r="B34" s="29" t="str">
        <f>'A_Institutional Context'!B34</f>
        <v>Spain</v>
      </c>
      <c r="C34" s="19" t="s">
        <v>896</v>
      </c>
      <c r="D34" s="36"/>
      <c r="E34" s="36"/>
    </row>
    <row r="35" spans="1:5" x14ac:dyDescent="0.25">
      <c r="A35" s="34" t="str">
        <f>'A_Institutional Context'!A35</f>
        <v>SE</v>
      </c>
      <c r="B35" s="34" t="str">
        <f>'A_Institutional Context'!B35</f>
        <v>Sweden</v>
      </c>
      <c r="C35" s="25"/>
      <c r="D35" s="36"/>
      <c r="E35" s="36"/>
    </row>
    <row r="36" spans="1:5" ht="165" x14ac:dyDescent="0.25">
      <c r="A36" s="29" t="str">
        <f>'A_Institutional Context'!A36</f>
        <v>CH</v>
      </c>
      <c r="B36" s="29" t="str">
        <f>'A_Institutional Context'!B36</f>
        <v>Switzerland</v>
      </c>
      <c r="C36" s="19" t="s">
        <v>916</v>
      </c>
      <c r="D36" s="36"/>
      <c r="E36" s="36"/>
    </row>
    <row r="37" spans="1:5" ht="165" x14ac:dyDescent="0.25">
      <c r="A37" s="29" t="str">
        <f>'A_Institutional Context'!A37</f>
        <v>TR</v>
      </c>
      <c r="B37" s="29" t="str">
        <f>'A_Institutional Context'!B37</f>
        <v>Turkey</v>
      </c>
      <c r="C37" s="19" t="s">
        <v>863</v>
      </c>
      <c r="D37" s="36"/>
      <c r="E37" s="36"/>
    </row>
    <row r="38" spans="1:5" ht="45" x14ac:dyDescent="0.25">
      <c r="A38" s="29" t="str">
        <f>'A_Institutional Context'!A38</f>
        <v>UK</v>
      </c>
      <c r="B38" s="29" t="str">
        <f>'A_Institutional Context'!B38</f>
        <v>United Kingdom</v>
      </c>
      <c r="C38" s="19" t="s">
        <v>730</v>
      </c>
      <c r="D38" s="36"/>
      <c r="E38" s="36"/>
    </row>
    <row r="39" spans="1:5" hidden="1" x14ac:dyDescent="0.25">
      <c r="A39" s="29" t="str">
        <f>'A_Institutional Context'!A39</f>
        <v>.</v>
      </c>
      <c r="B39" s="29" t="str">
        <f>'A_Institutional Context'!B39</f>
        <v>.</v>
      </c>
      <c r="C39" s="19"/>
      <c r="D39" s="36"/>
      <c r="E39" s="36"/>
    </row>
    <row r="40" spans="1:5" hidden="1" x14ac:dyDescent="0.25">
      <c r="A40" s="29" t="str">
        <f>'A_Institutional Context'!A40</f>
        <v>.</v>
      </c>
      <c r="B40" s="29" t="str">
        <f>'A_Institutional Context'!B40</f>
        <v>.</v>
      </c>
      <c r="C40" s="19"/>
      <c r="D40" s="36"/>
      <c r="E40" s="36"/>
    </row>
    <row r="41" spans="1:5" x14ac:dyDescent="0.25">
      <c r="B41" s="57" t="s">
        <v>1025</v>
      </c>
      <c r="C41" s="59">
        <f>COUNTA(C$4:C$40)</f>
        <v>22</v>
      </c>
    </row>
  </sheetData>
  <autoFilter ref="A3:C3"/>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47"/>
  <sheetViews>
    <sheetView zoomScale="90" zoomScaleNormal="90" workbookViewId="0">
      <pane xSplit="2" ySplit="3" topLeftCell="D4" activePane="bottomRight" state="frozen"/>
      <selection pane="topRight" activeCell="C1" sqref="C1"/>
      <selection pane="bottomLeft" activeCell="A4" sqref="A4"/>
      <selection pane="bottomRight" activeCell="K34" sqref="K34"/>
    </sheetView>
  </sheetViews>
  <sheetFormatPr defaultColWidth="11.42578125" defaultRowHeight="15" x14ac:dyDescent="0.25"/>
  <cols>
    <col min="1" max="1" width="8.42578125" style="14" customWidth="1"/>
    <col min="2" max="2" width="14.28515625" style="14" customWidth="1"/>
    <col min="3" max="3" width="19.7109375" style="23" customWidth="1"/>
    <col min="4" max="4" width="21.5703125" style="23" customWidth="1"/>
    <col min="5" max="5" width="18.28515625" style="23" customWidth="1"/>
    <col min="6" max="6" width="18" style="23" customWidth="1"/>
    <col min="7" max="7" width="19.42578125" style="23" customWidth="1"/>
    <col min="8" max="8" width="18.140625" style="23" customWidth="1"/>
    <col min="9" max="9" width="17.5703125" style="23" customWidth="1"/>
    <col min="10" max="10" width="18.7109375" style="23" customWidth="1"/>
    <col min="11" max="11" width="37.140625" style="23" customWidth="1"/>
    <col min="12" max="12" width="104.140625" style="23" customWidth="1"/>
    <col min="13" max="16384" width="11.42578125" style="23"/>
  </cols>
  <sheetData>
    <row r="1" spans="1:12" s="21" customFormat="1" ht="21" x14ac:dyDescent="0.25">
      <c r="B1" s="22" t="s">
        <v>20</v>
      </c>
    </row>
    <row r="2" spans="1:12" s="14" customFormat="1" x14ac:dyDescent="0.25"/>
    <row r="3" spans="1:12" s="14" customFormat="1" ht="78.75" x14ac:dyDescent="0.25">
      <c r="A3" s="12" t="s">
        <v>332</v>
      </c>
      <c r="B3" s="12" t="s">
        <v>0</v>
      </c>
      <c r="C3" s="12" t="s">
        <v>1139</v>
      </c>
      <c r="D3" s="12" t="s">
        <v>1140</v>
      </c>
      <c r="E3" s="12" t="s">
        <v>1141</v>
      </c>
      <c r="F3" s="12" t="s">
        <v>1142</v>
      </c>
      <c r="G3" s="12" t="s">
        <v>1128</v>
      </c>
      <c r="H3" s="12" t="s">
        <v>30</v>
      </c>
      <c r="I3" s="12" t="s">
        <v>31</v>
      </c>
      <c r="J3" s="12" t="s">
        <v>32</v>
      </c>
      <c r="K3" s="12" t="s">
        <v>33</v>
      </c>
      <c r="L3" s="12" t="s">
        <v>34</v>
      </c>
    </row>
    <row r="4" spans="1:12" ht="30" x14ac:dyDescent="0.25">
      <c r="A4" s="29" t="str">
        <f>'A_Institutional Context'!A4</f>
        <v>AT-1</v>
      </c>
      <c r="B4" s="29" t="str">
        <f>'A_Institutional Context'!B4</f>
        <v>Austria</v>
      </c>
      <c r="C4" s="38" t="s">
        <v>118</v>
      </c>
      <c r="D4" s="38" t="s">
        <v>117</v>
      </c>
      <c r="E4" s="38" t="s">
        <v>118</v>
      </c>
      <c r="F4" s="38" t="s">
        <v>116</v>
      </c>
      <c r="G4" s="38" t="s">
        <v>117</v>
      </c>
      <c r="H4" s="38" t="s">
        <v>117</v>
      </c>
      <c r="I4" s="38" t="s">
        <v>116</v>
      </c>
      <c r="J4" s="38" t="s">
        <v>116</v>
      </c>
      <c r="K4" s="19" t="s">
        <v>345</v>
      </c>
      <c r="L4" s="19" t="s">
        <v>346</v>
      </c>
    </row>
    <row r="5" spans="1:12" x14ac:dyDescent="0.25">
      <c r="A5" s="34" t="str">
        <f>'A_Institutional Context'!A5</f>
        <v>AT-2</v>
      </c>
      <c r="B5" s="34" t="str">
        <f>'A_Institutional Context'!B5</f>
        <v>Austria</v>
      </c>
      <c r="C5" s="25"/>
      <c r="D5" s="25"/>
      <c r="E5" s="25"/>
      <c r="F5" s="25"/>
      <c r="G5" s="25"/>
      <c r="H5" s="25"/>
      <c r="I5" s="25"/>
      <c r="J5" s="25"/>
      <c r="K5" s="25"/>
      <c r="L5" s="25"/>
    </row>
    <row r="6" spans="1:12" ht="120" x14ac:dyDescent="0.25">
      <c r="A6" s="29" t="str">
        <f>'A_Institutional Context'!A6</f>
        <v>BE</v>
      </c>
      <c r="B6" s="29" t="str">
        <f>'A_Institutional Context'!B6</f>
        <v>Belgium</v>
      </c>
      <c r="C6" s="38" t="s">
        <v>116</v>
      </c>
      <c r="D6" s="38" t="s">
        <v>116</v>
      </c>
      <c r="E6" s="38" t="s">
        <v>117</v>
      </c>
      <c r="F6" s="38" t="s">
        <v>118</v>
      </c>
      <c r="G6" s="38" t="s">
        <v>116</v>
      </c>
      <c r="H6" s="38" t="s">
        <v>116</v>
      </c>
      <c r="I6" s="38" t="s">
        <v>116</v>
      </c>
      <c r="J6" s="38" t="s">
        <v>119</v>
      </c>
      <c r="K6" s="19"/>
      <c r="L6" s="19" t="s">
        <v>1124</v>
      </c>
    </row>
    <row r="7" spans="1:12" x14ac:dyDescent="0.25">
      <c r="A7" s="34" t="str">
        <f>'A_Institutional Context'!A7</f>
        <v>BG</v>
      </c>
      <c r="B7" s="34" t="str">
        <f>'A_Institutional Context'!B7</f>
        <v>Bulgaria</v>
      </c>
      <c r="C7" s="25"/>
      <c r="D7" s="25"/>
      <c r="E7" s="25"/>
      <c r="F7" s="25"/>
      <c r="G7" s="25"/>
      <c r="H7" s="25"/>
      <c r="I7" s="25"/>
      <c r="J7" s="25"/>
      <c r="K7" s="25"/>
      <c r="L7" s="25"/>
    </row>
    <row r="8" spans="1:12" ht="45" x14ac:dyDescent="0.25">
      <c r="A8" s="29" t="str">
        <f>'A_Institutional Context'!A8</f>
        <v>HR</v>
      </c>
      <c r="B8" s="29" t="str">
        <f>'A_Institutional Context'!B8</f>
        <v>Croatia</v>
      </c>
      <c r="C8" s="19" t="s">
        <v>116</v>
      </c>
      <c r="D8" s="19" t="s">
        <v>118</v>
      </c>
      <c r="E8" s="19" t="s">
        <v>118</v>
      </c>
      <c r="F8" s="19" t="s">
        <v>118</v>
      </c>
      <c r="G8" s="19" t="s">
        <v>116</v>
      </c>
      <c r="H8" s="19" t="s">
        <v>116</v>
      </c>
      <c r="I8" s="19" t="s">
        <v>116</v>
      </c>
      <c r="J8" s="19"/>
      <c r="K8" s="19"/>
      <c r="L8" s="19" t="s">
        <v>405</v>
      </c>
    </row>
    <row r="9" spans="1:12" x14ac:dyDescent="0.25">
      <c r="A9" s="34" t="str">
        <f>'A_Institutional Context'!A9</f>
        <v>CY</v>
      </c>
      <c r="B9" s="34" t="str">
        <f>'A_Institutional Context'!B9</f>
        <v>Cyprus</v>
      </c>
      <c r="C9" s="25"/>
      <c r="D9" s="25"/>
      <c r="E9" s="25"/>
      <c r="F9" s="25"/>
      <c r="G9" s="25"/>
      <c r="H9" s="25"/>
      <c r="I9" s="25"/>
      <c r="J9" s="25"/>
      <c r="K9" s="25"/>
      <c r="L9" s="25"/>
    </row>
    <row r="10" spans="1:12" ht="45" x14ac:dyDescent="0.25">
      <c r="A10" s="29" t="str">
        <f>'A_Institutional Context'!A10</f>
        <v>CZ</v>
      </c>
      <c r="B10" s="29" t="str">
        <f>'A_Institutional Context'!B10</f>
        <v>Czech Republic</v>
      </c>
      <c r="C10" s="38" t="s">
        <v>117</v>
      </c>
      <c r="D10" s="19" t="s">
        <v>119</v>
      </c>
      <c r="E10" s="19" t="s">
        <v>116</v>
      </c>
      <c r="F10" s="19" t="s">
        <v>117</v>
      </c>
      <c r="G10" s="19" t="s">
        <v>117</v>
      </c>
      <c r="H10" s="19" t="s">
        <v>117</v>
      </c>
      <c r="I10" s="19" t="s">
        <v>116</v>
      </c>
      <c r="J10" s="19" t="s">
        <v>118</v>
      </c>
      <c r="K10" s="19"/>
      <c r="L10" s="38" t="s">
        <v>1054</v>
      </c>
    </row>
    <row r="11" spans="1:12" x14ac:dyDescent="0.25">
      <c r="A11" s="34" t="str">
        <f>'A_Institutional Context'!A11</f>
        <v>DK</v>
      </c>
      <c r="B11" s="34" t="str">
        <f>'A_Institutional Context'!B11</f>
        <v>Denmark</v>
      </c>
      <c r="C11" s="25"/>
      <c r="D11" s="25"/>
      <c r="E11" s="25"/>
      <c r="F11" s="25"/>
      <c r="G11" s="25"/>
      <c r="H11" s="25"/>
      <c r="I11" s="25"/>
      <c r="J11" s="25"/>
      <c r="K11" s="25"/>
      <c r="L11" s="25"/>
    </row>
    <row r="12" spans="1:12" ht="30" x14ac:dyDescent="0.25">
      <c r="A12" s="29" t="str">
        <f>'A_Institutional Context'!A12</f>
        <v>EE</v>
      </c>
      <c r="B12" s="29" t="str">
        <f>'A_Institutional Context'!B12</f>
        <v>Estonia</v>
      </c>
      <c r="C12" s="19" t="s">
        <v>116</v>
      </c>
      <c r="D12" s="19" t="s">
        <v>116</v>
      </c>
      <c r="E12" s="19" t="s">
        <v>116</v>
      </c>
      <c r="F12" s="19" t="s">
        <v>116</v>
      </c>
      <c r="G12" s="19" t="s">
        <v>117</v>
      </c>
      <c r="H12" s="19" t="s">
        <v>117</v>
      </c>
      <c r="I12" s="19" t="s">
        <v>116</v>
      </c>
      <c r="J12" s="19"/>
      <c r="K12" s="19"/>
      <c r="L12" s="38" t="s">
        <v>1055</v>
      </c>
    </row>
    <row r="13" spans="1:12" s="62" customFormat="1" ht="45" x14ac:dyDescent="0.25">
      <c r="A13" s="69" t="str">
        <f>'A_Institutional Context'!A13</f>
        <v>FI</v>
      </c>
      <c r="B13" s="69" t="str">
        <f>'A_Institutional Context'!B13</f>
        <v>Finland</v>
      </c>
      <c r="C13" s="38" t="s">
        <v>117</v>
      </c>
      <c r="D13" s="38" t="s">
        <v>116</v>
      </c>
      <c r="E13" s="38" t="s">
        <v>116</v>
      </c>
      <c r="F13" s="38" t="s">
        <v>117</v>
      </c>
      <c r="G13" s="38" t="s">
        <v>116</v>
      </c>
      <c r="H13" s="38" t="s">
        <v>116</v>
      </c>
      <c r="I13" s="38" t="s">
        <v>116</v>
      </c>
      <c r="J13" s="38"/>
      <c r="K13" s="38"/>
      <c r="L13" s="38" t="s">
        <v>1098</v>
      </c>
    </row>
    <row r="14" spans="1:12" ht="45" x14ac:dyDescent="0.25">
      <c r="A14" s="29" t="str">
        <f>'A_Institutional Context'!A14</f>
        <v>FR</v>
      </c>
      <c r="B14" s="29" t="str">
        <f>'A_Institutional Context'!B14</f>
        <v>France</v>
      </c>
      <c r="C14" s="19" t="s">
        <v>116</v>
      </c>
      <c r="D14" s="19" t="s">
        <v>116</v>
      </c>
      <c r="E14" s="19" t="s">
        <v>116</v>
      </c>
      <c r="F14" s="19" t="s">
        <v>116</v>
      </c>
      <c r="G14" s="19" t="s">
        <v>116</v>
      </c>
      <c r="H14" s="19" t="s">
        <v>116</v>
      </c>
      <c r="I14" s="19" t="s">
        <v>116</v>
      </c>
      <c r="J14" s="19" t="s">
        <v>116</v>
      </c>
      <c r="K14" s="19" t="s">
        <v>452</v>
      </c>
      <c r="L14" s="19" t="s">
        <v>453</v>
      </c>
    </row>
    <row r="15" spans="1:12" ht="75" x14ac:dyDescent="0.25">
      <c r="A15" s="29" t="str">
        <f>'A_Institutional Context'!A15</f>
        <v>DE-1</v>
      </c>
      <c r="B15" s="29" t="str">
        <f>'A_Institutional Context'!B15</f>
        <v>Germany</v>
      </c>
      <c r="C15" s="19" t="s">
        <v>116</v>
      </c>
      <c r="D15" s="19" t="s">
        <v>116</v>
      </c>
      <c r="E15" s="19" t="s">
        <v>116</v>
      </c>
      <c r="F15" s="19" t="s">
        <v>116</v>
      </c>
      <c r="G15" s="19" t="s">
        <v>117</v>
      </c>
      <c r="H15" s="19" t="s">
        <v>116</v>
      </c>
      <c r="I15" s="19" t="s">
        <v>116</v>
      </c>
      <c r="J15" s="19" t="s">
        <v>117</v>
      </c>
      <c r="K15" s="19"/>
      <c r="L15" s="19" t="s">
        <v>776</v>
      </c>
    </row>
    <row r="16" spans="1:12" x14ac:dyDescent="0.25">
      <c r="A16" s="34" t="str">
        <f>'A_Institutional Context'!A16</f>
        <v>DE-2</v>
      </c>
      <c r="B16" s="34" t="str">
        <f>'A_Institutional Context'!B16</f>
        <v>Germany</v>
      </c>
      <c r="C16" s="25"/>
      <c r="D16" s="25"/>
      <c r="E16" s="25"/>
      <c r="F16" s="25"/>
      <c r="G16" s="25"/>
      <c r="H16" s="25"/>
      <c r="I16" s="25"/>
      <c r="J16" s="25"/>
      <c r="K16" s="25"/>
      <c r="L16" s="25"/>
    </row>
    <row r="17" spans="1:12" ht="30" x14ac:dyDescent="0.25">
      <c r="A17" s="29" t="str">
        <f>'A_Institutional Context'!A17</f>
        <v>GR</v>
      </c>
      <c r="B17" s="29" t="str">
        <f>'A_Institutional Context'!B17</f>
        <v>Greece</v>
      </c>
      <c r="C17" s="19" t="s">
        <v>118</v>
      </c>
      <c r="D17" s="19" t="s">
        <v>116</v>
      </c>
      <c r="E17" s="19" t="s">
        <v>118</v>
      </c>
      <c r="F17" s="19" t="s">
        <v>117</v>
      </c>
      <c r="G17" s="19" t="s">
        <v>116</v>
      </c>
      <c r="H17" s="19" t="s">
        <v>116</v>
      </c>
      <c r="I17" s="19" t="s">
        <v>116</v>
      </c>
      <c r="J17" s="19"/>
      <c r="K17" s="19"/>
      <c r="L17" s="19" t="s">
        <v>525</v>
      </c>
    </row>
    <row r="18" spans="1:12" ht="30" x14ac:dyDescent="0.25">
      <c r="A18" s="29" t="str">
        <f>'A_Institutional Context'!A18</f>
        <v>HU</v>
      </c>
      <c r="B18" s="29" t="str">
        <f>'A_Institutional Context'!B18</f>
        <v>Hungary</v>
      </c>
      <c r="C18" s="19" t="s">
        <v>116</v>
      </c>
      <c r="D18" s="19" t="s">
        <v>116</v>
      </c>
      <c r="E18" s="19" t="s">
        <v>117</v>
      </c>
      <c r="F18" s="19" t="s">
        <v>117</v>
      </c>
      <c r="G18" s="19" t="s">
        <v>117</v>
      </c>
      <c r="H18" s="19" t="s">
        <v>117</v>
      </c>
      <c r="I18" s="19" t="s">
        <v>116</v>
      </c>
      <c r="J18" s="19" t="s">
        <v>118</v>
      </c>
      <c r="K18" s="19"/>
      <c r="L18" s="19" t="s">
        <v>793</v>
      </c>
    </row>
    <row r="19" spans="1:12" x14ac:dyDescent="0.25">
      <c r="A19" s="34" t="str">
        <f>'A_Institutional Context'!A19</f>
        <v>IS</v>
      </c>
      <c r="B19" s="34" t="str">
        <f>'A_Institutional Context'!B19</f>
        <v>Iceland</v>
      </c>
      <c r="C19" s="25"/>
      <c r="D19" s="25"/>
      <c r="E19" s="25"/>
      <c r="F19" s="25"/>
      <c r="G19" s="25"/>
      <c r="H19" s="25"/>
      <c r="I19" s="25"/>
      <c r="J19" s="25"/>
      <c r="K19" s="25"/>
      <c r="L19" s="25"/>
    </row>
    <row r="20" spans="1:12" ht="30" x14ac:dyDescent="0.25">
      <c r="A20" s="29" t="str">
        <f>'A_Institutional Context'!A20</f>
        <v>IE</v>
      </c>
      <c r="B20" s="29" t="str">
        <f>'A_Institutional Context'!B20</f>
        <v>Ireland</v>
      </c>
      <c r="C20" s="19" t="s">
        <v>118</v>
      </c>
      <c r="D20" s="19" t="s">
        <v>116</v>
      </c>
      <c r="E20" s="19" t="s">
        <v>118</v>
      </c>
      <c r="F20" s="19" t="s">
        <v>116</v>
      </c>
      <c r="G20" s="19" t="s">
        <v>117</v>
      </c>
      <c r="H20" s="19" t="s">
        <v>116</v>
      </c>
      <c r="I20" s="19" t="s">
        <v>116</v>
      </c>
      <c r="J20" s="19" t="s">
        <v>119</v>
      </c>
      <c r="K20" s="19"/>
      <c r="L20" s="38" t="s">
        <v>1056</v>
      </c>
    </row>
    <row r="21" spans="1:12" ht="75" x14ac:dyDescent="0.25">
      <c r="A21" s="29" t="str">
        <f>'A_Institutional Context'!A21</f>
        <v>IT</v>
      </c>
      <c r="B21" s="29" t="str">
        <f>'A_Institutional Context'!B21</f>
        <v>Italy</v>
      </c>
      <c r="C21" s="19" t="s">
        <v>116</v>
      </c>
      <c r="D21" s="19" t="s">
        <v>116</v>
      </c>
      <c r="E21" s="19" t="s">
        <v>118</v>
      </c>
      <c r="F21" s="19" t="s">
        <v>116</v>
      </c>
      <c r="G21" s="19" t="s">
        <v>116</v>
      </c>
      <c r="H21" s="19" t="s">
        <v>116</v>
      </c>
      <c r="I21" s="19" t="s">
        <v>116</v>
      </c>
      <c r="J21" s="19" t="s">
        <v>119</v>
      </c>
      <c r="K21" s="19"/>
      <c r="L21" s="19" t="s">
        <v>586</v>
      </c>
    </row>
    <row r="22" spans="1:12" ht="15.75" customHeight="1" x14ac:dyDescent="0.25">
      <c r="A22" s="29" t="str">
        <f>'A_Institutional Context'!A22</f>
        <v>LV</v>
      </c>
      <c r="B22" s="29" t="str">
        <f>'A_Institutional Context'!B22</f>
        <v>Latvia</v>
      </c>
      <c r="C22" s="38" t="s">
        <v>116</v>
      </c>
      <c r="D22" s="19" t="s">
        <v>116</v>
      </c>
      <c r="E22" s="19" t="s">
        <v>117</v>
      </c>
      <c r="F22" s="19" t="s">
        <v>116</v>
      </c>
      <c r="G22" s="19" t="s">
        <v>117</v>
      </c>
      <c r="H22" s="19" t="s">
        <v>116</v>
      </c>
      <c r="I22" s="19" t="s">
        <v>117</v>
      </c>
      <c r="J22" s="19" t="s">
        <v>117</v>
      </c>
      <c r="K22" s="19" t="s">
        <v>1114</v>
      </c>
      <c r="L22" s="38" t="s">
        <v>1057</v>
      </c>
    </row>
    <row r="23" spans="1:12" x14ac:dyDescent="0.25">
      <c r="A23" s="34" t="str">
        <f>'A_Institutional Context'!A23</f>
        <v>LI</v>
      </c>
      <c r="B23" s="34" t="str">
        <f>'A_Institutional Context'!B23</f>
        <v>Liechtenstein</v>
      </c>
      <c r="C23" s="25"/>
      <c r="D23" s="25"/>
      <c r="E23" s="25"/>
      <c r="F23" s="25"/>
      <c r="G23" s="25"/>
      <c r="H23" s="25"/>
      <c r="I23" s="25"/>
      <c r="J23" s="25"/>
      <c r="K23" s="25"/>
      <c r="L23" s="25"/>
    </row>
    <row r="24" spans="1:12" ht="30" x14ac:dyDescent="0.25">
      <c r="A24" s="29" t="str">
        <f>'A_Institutional Context'!A24</f>
        <v>LT</v>
      </c>
      <c r="B24" s="29" t="str">
        <f>'A_Institutional Context'!B24</f>
        <v>Lithuania</v>
      </c>
      <c r="C24" s="19" t="s">
        <v>116</v>
      </c>
      <c r="D24" s="19" t="s">
        <v>117</v>
      </c>
      <c r="E24" s="19" t="s">
        <v>116</v>
      </c>
      <c r="F24" s="19" t="s">
        <v>117</v>
      </c>
      <c r="G24" s="19" t="s">
        <v>116</v>
      </c>
      <c r="H24" s="19" t="s">
        <v>116</v>
      </c>
      <c r="I24" s="19" t="s">
        <v>117</v>
      </c>
      <c r="J24" s="19" t="s">
        <v>116</v>
      </c>
      <c r="K24" s="38"/>
      <c r="L24" s="19" t="s">
        <v>714</v>
      </c>
    </row>
    <row r="25" spans="1:12" ht="30" x14ac:dyDescent="0.25">
      <c r="A25" s="29" t="str">
        <f>'A_Institutional Context'!A25</f>
        <v>LU</v>
      </c>
      <c r="B25" s="29" t="str">
        <f>'A_Institutional Context'!B25</f>
        <v>Luxembourg</v>
      </c>
      <c r="C25" s="19" t="s">
        <v>118</v>
      </c>
      <c r="D25" s="19" t="s">
        <v>117</v>
      </c>
      <c r="E25" s="19" t="s">
        <v>118</v>
      </c>
      <c r="F25" s="19" t="s">
        <v>117</v>
      </c>
      <c r="G25" s="19" t="s">
        <v>116</v>
      </c>
      <c r="H25" s="19" t="s">
        <v>116</v>
      </c>
      <c r="I25" s="19" t="s">
        <v>116</v>
      </c>
      <c r="J25" s="19" t="s">
        <v>119</v>
      </c>
      <c r="K25" s="19"/>
      <c r="L25" s="38" t="s">
        <v>898</v>
      </c>
    </row>
    <row r="26" spans="1:12" x14ac:dyDescent="0.25">
      <c r="A26" s="34" t="str">
        <f>'A_Institutional Context'!A26</f>
        <v>MT</v>
      </c>
      <c r="B26" s="34" t="str">
        <f>'A_Institutional Context'!B26</f>
        <v>Malta</v>
      </c>
      <c r="C26" s="25"/>
      <c r="D26" s="25"/>
      <c r="E26" s="25"/>
      <c r="F26" s="25"/>
      <c r="G26" s="25"/>
      <c r="H26" s="25"/>
      <c r="I26" s="25"/>
      <c r="J26" s="25"/>
      <c r="K26" s="25"/>
      <c r="L26" s="25"/>
    </row>
    <row r="27" spans="1:12" x14ac:dyDescent="0.25">
      <c r="A27" s="34" t="str">
        <f>'A_Institutional Context'!A27</f>
        <v>NL</v>
      </c>
      <c r="B27" s="34" t="str">
        <f>'A_Institutional Context'!B27</f>
        <v>Netherlands</v>
      </c>
      <c r="C27" s="25"/>
      <c r="D27" s="25"/>
      <c r="E27" s="25"/>
      <c r="F27" s="25"/>
      <c r="G27" s="25"/>
      <c r="H27" s="25"/>
      <c r="I27" s="25"/>
      <c r="J27" s="25"/>
      <c r="K27" s="25"/>
      <c r="L27" s="25"/>
    </row>
    <row r="28" spans="1:12" ht="75" x14ac:dyDescent="0.25">
      <c r="A28" s="29" t="str">
        <f>'A_Institutional Context'!A28</f>
        <v>NO</v>
      </c>
      <c r="B28" s="29" t="str">
        <f>'A_Institutional Context'!B28</f>
        <v>Norway</v>
      </c>
      <c r="C28" s="19" t="s">
        <v>116</v>
      </c>
      <c r="D28" s="19" t="s">
        <v>119</v>
      </c>
      <c r="E28" s="19" t="s">
        <v>116</v>
      </c>
      <c r="F28" s="19" t="s">
        <v>117</v>
      </c>
      <c r="G28" s="19" t="s">
        <v>117</v>
      </c>
      <c r="H28" s="19" t="s">
        <v>116</v>
      </c>
      <c r="I28" s="19" t="s">
        <v>117</v>
      </c>
      <c r="J28" s="19" t="s">
        <v>116</v>
      </c>
      <c r="K28" s="19" t="s">
        <v>831</v>
      </c>
      <c r="L28" s="19" t="s">
        <v>832</v>
      </c>
    </row>
    <row r="29" spans="1:12" s="62" customFormat="1" ht="30" x14ac:dyDescent="0.25">
      <c r="A29" s="69" t="str">
        <f>'A_Institutional Context'!A29</f>
        <v>PL</v>
      </c>
      <c r="B29" s="69" t="str">
        <f>'A_Institutional Context'!B29</f>
        <v>Poland</v>
      </c>
      <c r="C29" s="38" t="s">
        <v>118</v>
      </c>
      <c r="D29" s="38" t="s">
        <v>118</v>
      </c>
      <c r="E29" s="38" t="s">
        <v>116</v>
      </c>
      <c r="F29" s="38" t="s">
        <v>116</v>
      </c>
      <c r="G29" s="38" t="s">
        <v>116</v>
      </c>
      <c r="H29" s="38" t="s">
        <v>116</v>
      </c>
      <c r="I29" s="38" t="s">
        <v>117</v>
      </c>
      <c r="J29" s="38"/>
      <c r="K29" s="38"/>
      <c r="L29" s="38"/>
    </row>
    <row r="30" spans="1:12" ht="105" x14ac:dyDescent="0.25">
      <c r="A30" s="29" t="str">
        <f>'A_Institutional Context'!A30</f>
        <v>PT</v>
      </c>
      <c r="B30" s="29" t="str">
        <f>'A_Institutional Context'!B30</f>
        <v>Portugal</v>
      </c>
      <c r="C30" s="19" t="s">
        <v>118</v>
      </c>
      <c r="D30" s="19" t="s">
        <v>116</v>
      </c>
      <c r="E30" s="19" t="s">
        <v>116</v>
      </c>
      <c r="F30" s="19" t="s">
        <v>117</v>
      </c>
      <c r="G30" s="19" t="s">
        <v>116</v>
      </c>
      <c r="H30" s="19" t="s">
        <v>116</v>
      </c>
      <c r="I30" s="19" t="s">
        <v>117</v>
      </c>
      <c r="J30" s="19" t="s">
        <v>118</v>
      </c>
      <c r="K30" s="19"/>
      <c r="L30" s="37" t="s">
        <v>841</v>
      </c>
    </row>
    <row r="31" spans="1:12" ht="45" x14ac:dyDescent="0.25">
      <c r="A31" s="29" t="str">
        <f>'A_Institutional Context'!A31</f>
        <v>RO</v>
      </c>
      <c r="B31" s="29" t="str">
        <f>'A_Institutional Context'!B31</f>
        <v>Romania</v>
      </c>
      <c r="C31" s="19" t="s">
        <v>116</v>
      </c>
      <c r="D31" s="19" t="s">
        <v>118</v>
      </c>
      <c r="E31" s="19" t="s">
        <v>116</v>
      </c>
      <c r="F31" s="19" t="s">
        <v>117</v>
      </c>
      <c r="G31" s="19" t="s">
        <v>117</v>
      </c>
      <c r="H31" s="19" t="s">
        <v>117</v>
      </c>
      <c r="I31" s="19" t="s">
        <v>117</v>
      </c>
      <c r="J31" s="19"/>
      <c r="K31" s="19"/>
      <c r="L31" s="19" t="s">
        <v>962</v>
      </c>
    </row>
    <row r="32" spans="1:12" x14ac:dyDescent="0.25">
      <c r="A32" s="34" t="str">
        <f>'A_Institutional Context'!A32</f>
        <v>SK</v>
      </c>
      <c r="B32" s="34" t="str">
        <f>'A_Institutional Context'!B32</f>
        <v>Slovakia</v>
      </c>
      <c r="C32" s="25"/>
      <c r="D32" s="25"/>
      <c r="E32" s="25"/>
      <c r="F32" s="25"/>
      <c r="G32" s="25"/>
      <c r="H32" s="25"/>
      <c r="I32" s="25"/>
      <c r="J32" s="25"/>
      <c r="K32" s="25"/>
      <c r="L32" s="25"/>
    </row>
    <row r="33" spans="1:12" ht="30" x14ac:dyDescent="0.25">
      <c r="A33" s="29" t="str">
        <f>'A_Institutional Context'!A33</f>
        <v>SI</v>
      </c>
      <c r="B33" s="29" t="str">
        <f>'A_Institutional Context'!B33</f>
        <v>Slovenia</v>
      </c>
      <c r="C33" s="19" t="s">
        <v>116</v>
      </c>
      <c r="D33" s="19" t="s">
        <v>116</v>
      </c>
      <c r="E33" s="19" t="s">
        <v>116</v>
      </c>
      <c r="F33" s="19" t="s">
        <v>117</v>
      </c>
      <c r="G33" s="19" t="s">
        <v>116</v>
      </c>
      <c r="H33" s="19" t="s">
        <v>116</v>
      </c>
      <c r="I33" s="19" t="s">
        <v>116</v>
      </c>
      <c r="J33" s="19"/>
      <c r="K33" s="19"/>
      <c r="L33" s="19" t="s">
        <v>655</v>
      </c>
    </row>
    <row r="34" spans="1:12" ht="30" x14ac:dyDescent="0.25">
      <c r="A34" s="29" t="str">
        <f>'A_Institutional Context'!A34</f>
        <v>ES</v>
      </c>
      <c r="B34" s="29" t="str">
        <f>'A_Institutional Context'!B34</f>
        <v>Spain</v>
      </c>
      <c r="C34" s="19" t="s">
        <v>117</v>
      </c>
      <c r="D34" s="19" t="s">
        <v>118</v>
      </c>
      <c r="E34" s="19" t="s">
        <v>116</v>
      </c>
      <c r="F34" s="19" t="s">
        <v>117</v>
      </c>
      <c r="G34" s="19" t="s">
        <v>117</v>
      </c>
      <c r="H34" s="19" t="s">
        <v>116</v>
      </c>
      <c r="I34" s="38" t="s">
        <v>116</v>
      </c>
      <c r="J34" s="19" t="s">
        <v>116</v>
      </c>
      <c r="K34" s="38"/>
      <c r="L34" s="19" t="s">
        <v>664</v>
      </c>
    </row>
    <row r="35" spans="1:12" x14ac:dyDescent="0.25">
      <c r="A35" s="34" t="str">
        <f>'A_Institutional Context'!A35</f>
        <v>SE</v>
      </c>
      <c r="B35" s="34" t="str">
        <f>'A_Institutional Context'!B35</f>
        <v>Sweden</v>
      </c>
      <c r="C35" s="25"/>
      <c r="D35" s="25"/>
      <c r="E35" s="25"/>
      <c r="F35" s="25"/>
      <c r="G35" s="25"/>
      <c r="H35" s="25"/>
      <c r="I35" s="25"/>
      <c r="J35" s="25"/>
      <c r="K35" s="25"/>
      <c r="L35" s="25"/>
    </row>
    <row r="36" spans="1:12" ht="30" x14ac:dyDescent="0.25">
      <c r="A36" s="29" t="str">
        <f>'A_Institutional Context'!A36</f>
        <v>CH</v>
      </c>
      <c r="B36" s="29" t="str">
        <f>'A_Institutional Context'!B36</f>
        <v>Switzerland</v>
      </c>
      <c r="C36" s="19" t="s">
        <v>116</v>
      </c>
      <c r="D36" s="19" t="s">
        <v>116</v>
      </c>
      <c r="E36" s="19" t="s">
        <v>116</v>
      </c>
      <c r="F36" s="19" t="s">
        <v>117</v>
      </c>
      <c r="G36" s="19" t="s">
        <v>117</v>
      </c>
      <c r="H36" s="19" t="s">
        <v>117</v>
      </c>
      <c r="I36" s="19" t="s">
        <v>116</v>
      </c>
      <c r="J36" s="19" t="s">
        <v>118</v>
      </c>
      <c r="K36" s="19"/>
      <c r="L36" s="19" t="s">
        <v>920</v>
      </c>
    </row>
    <row r="37" spans="1:12" ht="30" x14ac:dyDescent="0.25">
      <c r="A37" s="29" t="str">
        <f>'A_Institutional Context'!A37</f>
        <v>TR</v>
      </c>
      <c r="B37" s="29" t="str">
        <f>'A_Institutional Context'!B37</f>
        <v>Turkey</v>
      </c>
      <c r="C37" s="19" t="s">
        <v>116</v>
      </c>
      <c r="D37" s="19" t="s">
        <v>116</v>
      </c>
      <c r="E37" s="19" t="s">
        <v>116</v>
      </c>
      <c r="F37" s="19" t="s">
        <v>118</v>
      </c>
      <c r="G37" s="19" t="s">
        <v>116</v>
      </c>
      <c r="H37" s="19" t="s">
        <v>116</v>
      </c>
      <c r="I37" s="19" t="s">
        <v>116</v>
      </c>
      <c r="J37" s="19" t="s">
        <v>118</v>
      </c>
      <c r="K37" s="19"/>
      <c r="L37" s="38" t="s">
        <v>1059</v>
      </c>
    </row>
    <row r="38" spans="1:12" ht="30" x14ac:dyDescent="0.25">
      <c r="A38" s="29" t="str">
        <f>'A_Institutional Context'!A38</f>
        <v>UK</v>
      </c>
      <c r="B38" s="29" t="str">
        <f>'A_Institutional Context'!B38</f>
        <v>United Kingdom</v>
      </c>
      <c r="C38" s="38" t="s">
        <v>116</v>
      </c>
      <c r="D38" s="38" t="s">
        <v>118</v>
      </c>
      <c r="E38" s="38" t="s">
        <v>116</v>
      </c>
      <c r="F38" s="38" t="s">
        <v>118</v>
      </c>
      <c r="G38" s="38" t="s">
        <v>118</v>
      </c>
      <c r="H38" s="38" t="s">
        <v>118</v>
      </c>
      <c r="I38" s="38" t="s">
        <v>116</v>
      </c>
      <c r="J38" s="19"/>
      <c r="K38" s="19"/>
      <c r="L38" s="19" t="s">
        <v>731</v>
      </c>
    </row>
    <row r="39" spans="1:12" hidden="1" x14ac:dyDescent="0.25">
      <c r="A39" s="29" t="str">
        <f>'A_Institutional Context'!A39</f>
        <v>.</v>
      </c>
      <c r="B39" s="29" t="str">
        <f>'A_Institutional Context'!B39</f>
        <v>.</v>
      </c>
      <c r="C39" s="19"/>
      <c r="D39" s="19"/>
      <c r="E39" s="19"/>
      <c r="F39" s="19"/>
      <c r="G39" s="19"/>
      <c r="H39" s="19"/>
      <c r="I39" s="19"/>
      <c r="J39" s="19"/>
      <c r="K39" s="19"/>
      <c r="L39" s="19"/>
    </row>
    <row r="40" spans="1:12" hidden="1" x14ac:dyDescent="0.25">
      <c r="A40" s="29" t="str">
        <f>'A_Institutional Context'!A40</f>
        <v>.</v>
      </c>
      <c r="B40" s="29" t="str">
        <f>'A_Institutional Context'!B40</f>
        <v>.</v>
      </c>
      <c r="C40" s="19"/>
      <c r="D40" s="19"/>
      <c r="E40" s="19"/>
      <c r="F40" s="19"/>
      <c r="G40" s="19"/>
      <c r="H40" s="19"/>
      <c r="I40" s="19"/>
      <c r="J40" s="19"/>
      <c r="K40" s="19"/>
      <c r="L40" s="19"/>
    </row>
    <row r="41" spans="1:12" x14ac:dyDescent="0.25">
      <c r="B41" s="57" t="s">
        <v>1025</v>
      </c>
      <c r="C41" s="59">
        <f>COUNTA(C$4:C$40)</f>
        <v>24</v>
      </c>
      <c r="D41" s="59">
        <f t="shared" ref="D41:L41" si="0">COUNTA(D$4:D$40)</f>
        <v>24</v>
      </c>
      <c r="E41" s="59">
        <f t="shared" si="0"/>
        <v>24</v>
      </c>
      <c r="F41" s="59">
        <f t="shared" si="0"/>
        <v>24</v>
      </c>
      <c r="G41" s="59">
        <f t="shared" si="0"/>
        <v>24</v>
      </c>
      <c r="H41" s="59">
        <f t="shared" si="0"/>
        <v>24</v>
      </c>
      <c r="I41" s="59">
        <f t="shared" si="0"/>
        <v>24</v>
      </c>
      <c r="J41" s="59">
        <f t="shared" si="0"/>
        <v>16</v>
      </c>
      <c r="K41" s="59">
        <f t="shared" si="0"/>
        <v>4</v>
      </c>
      <c r="L41" s="59">
        <f t="shared" si="0"/>
        <v>23</v>
      </c>
    </row>
    <row r="42" spans="1:12" x14ac:dyDescent="0.25">
      <c r="B42" s="58" t="s">
        <v>1026</v>
      </c>
      <c r="C42" s="61">
        <f>C41-SUM(C$43:C$46)</f>
        <v>0</v>
      </c>
      <c r="D42" s="61">
        <f t="shared" ref="D42:J42" si="1">D41-SUM(D$43:D$46)</f>
        <v>0</v>
      </c>
      <c r="E42" s="61">
        <f t="shared" si="1"/>
        <v>0</v>
      </c>
      <c r="F42" s="61">
        <f t="shared" si="1"/>
        <v>0</v>
      </c>
      <c r="G42" s="61">
        <f t="shared" si="1"/>
        <v>0</v>
      </c>
      <c r="H42" s="61">
        <f t="shared" si="1"/>
        <v>0</v>
      </c>
      <c r="I42" s="61">
        <f t="shared" si="1"/>
        <v>0</v>
      </c>
      <c r="J42" s="61">
        <f t="shared" si="1"/>
        <v>0</v>
      </c>
      <c r="K42" s="60"/>
      <c r="L42" s="60"/>
    </row>
    <row r="43" spans="1:12" ht="30" x14ac:dyDescent="0.25">
      <c r="B43" s="59" t="str">
        <f>Dropdown_menus!$D2</f>
        <v>Very important</v>
      </c>
      <c r="C43" s="59">
        <f>COUNTIF(C$4:C$40,$B43)</f>
        <v>15</v>
      </c>
      <c r="D43" s="59">
        <f t="shared" ref="D43:J43" si="2">COUNTIF(D$4:D$40,$B43)</f>
        <v>14</v>
      </c>
      <c r="E43" s="59">
        <f t="shared" si="2"/>
        <v>15</v>
      </c>
      <c r="F43" s="59">
        <f t="shared" si="2"/>
        <v>8</v>
      </c>
      <c r="G43" s="59">
        <f t="shared" si="2"/>
        <v>12</v>
      </c>
      <c r="H43" s="59">
        <f t="shared" si="2"/>
        <v>17</v>
      </c>
      <c r="I43" s="59">
        <f t="shared" si="2"/>
        <v>18</v>
      </c>
      <c r="J43" s="59">
        <f t="shared" si="2"/>
        <v>5</v>
      </c>
      <c r="K43" s="60"/>
      <c r="L43" s="60"/>
    </row>
    <row r="44" spans="1:12" ht="30" x14ac:dyDescent="0.25">
      <c r="B44" s="59" t="str">
        <f>Dropdown_menus!$D3</f>
        <v>Somewhat important</v>
      </c>
      <c r="C44" s="59">
        <f t="shared" ref="C44:J46" si="3">COUNTIF(C$4:C$40,$B44)</f>
        <v>3</v>
      </c>
      <c r="D44" s="59">
        <f t="shared" si="3"/>
        <v>3</v>
      </c>
      <c r="E44" s="59">
        <f t="shared" si="3"/>
        <v>3</v>
      </c>
      <c r="F44" s="59">
        <f t="shared" si="3"/>
        <v>12</v>
      </c>
      <c r="G44" s="59">
        <f t="shared" si="3"/>
        <v>11</v>
      </c>
      <c r="H44" s="59">
        <f t="shared" si="3"/>
        <v>6</v>
      </c>
      <c r="I44" s="59">
        <f t="shared" si="3"/>
        <v>6</v>
      </c>
      <c r="J44" s="59">
        <f t="shared" si="3"/>
        <v>2</v>
      </c>
      <c r="K44" s="60"/>
      <c r="L44" s="60"/>
    </row>
    <row r="45" spans="1:12" ht="45" x14ac:dyDescent="0.25">
      <c r="B45" s="59" t="str">
        <f>Dropdown_menus!$D4</f>
        <v>Not important or not available</v>
      </c>
      <c r="C45" s="59">
        <f t="shared" si="3"/>
        <v>6</v>
      </c>
      <c r="D45" s="59">
        <f t="shared" si="3"/>
        <v>5</v>
      </c>
      <c r="E45" s="59">
        <f t="shared" si="3"/>
        <v>6</v>
      </c>
      <c r="F45" s="59">
        <f t="shared" si="3"/>
        <v>4</v>
      </c>
      <c r="G45" s="59">
        <f t="shared" si="3"/>
        <v>1</v>
      </c>
      <c r="H45" s="59">
        <f t="shared" si="3"/>
        <v>1</v>
      </c>
      <c r="I45" s="59">
        <f t="shared" si="3"/>
        <v>0</v>
      </c>
      <c r="J45" s="59">
        <f t="shared" si="3"/>
        <v>5</v>
      </c>
      <c r="K45" s="60"/>
      <c r="L45" s="60"/>
    </row>
    <row r="46" spans="1:12" x14ac:dyDescent="0.25">
      <c r="B46" s="59" t="str">
        <f>Dropdown_menus!$D5</f>
        <v xml:space="preserve">Don`t know </v>
      </c>
      <c r="C46" s="59">
        <f t="shared" si="3"/>
        <v>0</v>
      </c>
      <c r="D46" s="59">
        <f t="shared" si="3"/>
        <v>2</v>
      </c>
      <c r="E46" s="59">
        <f t="shared" si="3"/>
        <v>0</v>
      </c>
      <c r="F46" s="59">
        <f t="shared" si="3"/>
        <v>0</v>
      </c>
      <c r="G46" s="59">
        <f t="shared" si="3"/>
        <v>0</v>
      </c>
      <c r="H46" s="59">
        <f t="shared" si="3"/>
        <v>0</v>
      </c>
      <c r="I46" s="59">
        <f t="shared" si="3"/>
        <v>0</v>
      </c>
      <c r="J46" s="59">
        <f t="shared" si="3"/>
        <v>4</v>
      </c>
      <c r="K46" s="60"/>
      <c r="L46" s="60"/>
    </row>
    <row r="47" spans="1:12" x14ac:dyDescent="0.25">
      <c r="B47" s="59" t="s">
        <v>1110</v>
      </c>
      <c r="C47" s="59">
        <f>3*C$43+C$44</f>
        <v>48</v>
      </c>
      <c r="D47" s="59">
        <f t="shared" ref="D47:J47" si="4">3*D$43+D$44</f>
        <v>45</v>
      </c>
      <c r="E47" s="59">
        <f t="shared" si="4"/>
        <v>48</v>
      </c>
      <c r="F47" s="59">
        <f t="shared" si="4"/>
        <v>36</v>
      </c>
      <c r="G47" s="59">
        <f t="shared" si="4"/>
        <v>47</v>
      </c>
      <c r="H47" s="59">
        <f t="shared" si="4"/>
        <v>57</v>
      </c>
      <c r="I47" s="59">
        <f t="shared" si="4"/>
        <v>60</v>
      </c>
      <c r="J47" s="59">
        <f t="shared" si="4"/>
        <v>17</v>
      </c>
    </row>
  </sheetData>
  <autoFilter ref="A3:I3"/>
  <dataValidations count="1">
    <dataValidation type="list" allowBlank="1" showInputMessage="1" showErrorMessage="1" sqref="C4:J40">
      <formula1>Importance_4</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B44"/>
  <sheetViews>
    <sheetView zoomScale="90" zoomScaleNormal="90" workbookViewId="0">
      <pane xSplit="2" ySplit="3" topLeftCell="V4" activePane="bottomRight" state="frozen"/>
      <selection pane="topRight" activeCell="C1" sqref="C1"/>
      <selection pane="bottomLeft" activeCell="A4" sqref="A4"/>
      <selection pane="bottomRight" activeCell="U43" sqref="U43"/>
    </sheetView>
  </sheetViews>
  <sheetFormatPr defaultColWidth="11.42578125" defaultRowHeight="15" x14ac:dyDescent="0.25"/>
  <cols>
    <col min="1" max="1" width="7.7109375" style="14" customWidth="1"/>
    <col min="2" max="2" width="16" style="14" bestFit="1" customWidth="1"/>
    <col min="3" max="3" width="31.5703125" style="23" customWidth="1"/>
    <col min="4" max="6" width="16.7109375" style="23" customWidth="1"/>
    <col min="7" max="7" width="12.140625" style="23" customWidth="1"/>
    <col min="8" max="8" width="12.42578125" style="23" customWidth="1"/>
    <col min="9" max="9" width="12.140625" style="23" customWidth="1"/>
    <col min="10" max="10" width="15.85546875" style="23" customWidth="1"/>
    <col min="11" max="11" width="12.85546875" style="23" customWidth="1"/>
    <col min="12" max="12" width="12.140625" style="23" customWidth="1"/>
    <col min="13" max="13" width="12.28515625" style="23" customWidth="1"/>
    <col min="14" max="14" width="12.42578125" style="23" customWidth="1"/>
    <col min="15" max="16" width="12" style="23" customWidth="1"/>
    <col min="17" max="17" width="14.28515625" style="23" customWidth="1"/>
    <col min="18" max="18" width="12" style="23" bestFit="1" customWidth="1"/>
    <col min="19" max="19" width="13.140625" style="23" bestFit="1" customWidth="1"/>
    <col min="20" max="20" width="12" style="23" bestFit="1" customWidth="1"/>
    <col min="21" max="21" width="12.28515625" style="23" customWidth="1"/>
    <col min="22" max="22" width="12.42578125" style="23" customWidth="1"/>
    <col min="23" max="23" width="19.5703125" style="23" customWidth="1"/>
    <col min="24" max="24" width="16.7109375" style="23" customWidth="1"/>
    <col min="25" max="25" width="25.28515625" style="23" customWidth="1"/>
    <col min="26" max="26" width="12.42578125" style="23" customWidth="1"/>
    <col min="27" max="27" width="38.85546875" style="23" customWidth="1"/>
    <col min="28" max="28" width="11.42578125" style="54"/>
    <col min="29" max="16384" width="11.42578125" style="23"/>
  </cols>
  <sheetData>
    <row r="1" spans="1:28" s="39" customFormat="1" ht="21" x14ac:dyDescent="0.25">
      <c r="B1" s="22" t="s">
        <v>20</v>
      </c>
      <c r="AB1" s="22"/>
    </row>
    <row r="2" spans="1:28" s="14" customFormat="1" x14ac:dyDescent="0.25">
      <c r="AB2" s="53"/>
    </row>
    <row r="3" spans="1:28" s="14" customFormat="1" ht="48" customHeight="1" x14ac:dyDescent="0.25">
      <c r="A3" s="12" t="s">
        <v>332</v>
      </c>
      <c r="B3" s="12" t="s">
        <v>0</v>
      </c>
      <c r="C3" s="16" t="s">
        <v>254</v>
      </c>
      <c r="D3" s="12" t="s">
        <v>35</v>
      </c>
      <c r="E3" s="12" t="s">
        <v>36</v>
      </c>
      <c r="F3" s="12" t="s">
        <v>37</v>
      </c>
      <c r="G3" s="12" t="s">
        <v>38</v>
      </c>
      <c r="H3" s="12" t="s">
        <v>39</v>
      </c>
      <c r="I3" s="12" t="s">
        <v>40</v>
      </c>
      <c r="J3" s="12" t="s">
        <v>337</v>
      </c>
      <c r="K3" s="12" t="s">
        <v>41</v>
      </c>
      <c r="L3" s="12" t="s">
        <v>42</v>
      </c>
      <c r="M3" s="12" t="s">
        <v>43</v>
      </c>
      <c r="N3" s="12" t="s">
        <v>44</v>
      </c>
      <c r="O3" s="12" t="s">
        <v>45</v>
      </c>
      <c r="P3" s="12" t="s">
        <v>46</v>
      </c>
      <c r="Q3" s="12" t="s">
        <v>47</v>
      </c>
      <c r="R3" s="12" t="s">
        <v>48</v>
      </c>
      <c r="S3" s="12" t="s">
        <v>49</v>
      </c>
      <c r="T3" s="12" t="s">
        <v>50</v>
      </c>
      <c r="U3" s="12" t="s">
        <v>51</v>
      </c>
      <c r="V3" s="12" t="s">
        <v>52</v>
      </c>
      <c r="W3" s="12" t="s">
        <v>53</v>
      </c>
      <c r="X3" s="12" t="s">
        <v>55</v>
      </c>
      <c r="Y3" s="12" t="s">
        <v>1027</v>
      </c>
      <c r="Z3" s="12" t="s">
        <v>56</v>
      </c>
      <c r="AA3" s="12" t="s">
        <v>54</v>
      </c>
      <c r="AB3" s="59" t="str">
        <f>Dropdown_menus!$A$2</f>
        <v>Checked</v>
      </c>
    </row>
    <row r="4" spans="1:28" ht="30" x14ac:dyDescent="0.25">
      <c r="A4" s="29" t="str">
        <f>'A_Institutional Context'!A4</f>
        <v>AT-1</v>
      </c>
      <c r="B4" s="29" t="str">
        <f>'A_Institutional Context'!B4</f>
        <v>Austria</v>
      </c>
      <c r="C4" s="15"/>
      <c r="D4" s="19" t="s">
        <v>1035</v>
      </c>
      <c r="E4" s="19" t="s">
        <v>120</v>
      </c>
      <c r="F4" s="19" t="s">
        <v>1035</v>
      </c>
      <c r="G4" s="19" t="s">
        <v>120</v>
      </c>
      <c r="H4" s="19" t="s">
        <v>1035</v>
      </c>
      <c r="I4" s="19" t="s">
        <v>1035</v>
      </c>
      <c r="J4" s="19" t="s">
        <v>1035</v>
      </c>
      <c r="K4" s="19" t="s">
        <v>1035</v>
      </c>
      <c r="L4" s="19" t="s">
        <v>1035</v>
      </c>
      <c r="M4" s="19" t="s">
        <v>1035</v>
      </c>
      <c r="N4" s="19" t="s">
        <v>120</v>
      </c>
      <c r="O4" s="19" t="s">
        <v>1035</v>
      </c>
      <c r="P4" s="19" t="s">
        <v>1035</v>
      </c>
      <c r="Q4" s="19" t="s">
        <v>1035</v>
      </c>
      <c r="R4" s="19" t="s">
        <v>1035</v>
      </c>
      <c r="S4" s="19" t="s">
        <v>1035</v>
      </c>
      <c r="T4" s="19" t="s">
        <v>120</v>
      </c>
      <c r="U4" s="19" t="s">
        <v>1035</v>
      </c>
      <c r="V4" s="19" t="s">
        <v>1035</v>
      </c>
      <c r="W4" s="19"/>
      <c r="X4" s="19" t="s">
        <v>120</v>
      </c>
      <c r="Y4" s="19" t="s">
        <v>760</v>
      </c>
      <c r="Z4" s="19" t="s">
        <v>1035</v>
      </c>
      <c r="AA4" s="19"/>
      <c r="AB4" s="59">
        <f>COUNTIF(B4:X4,AB$3)</f>
        <v>5</v>
      </c>
    </row>
    <row r="5" spans="1:28" ht="15.75" x14ac:dyDescent="0.25">
      <c r="A5" s="34" t="str">
        <f>'A_Institutional Context'!A5</f>
        <v>AT-2</v>
      </c>
      <c r="B5" s="34" t="str">
        <f>'A_Institutional Context'!B5</f>
        <v>Austria</v>
      </c>
      <c r="C5" s="42"/>
      <c r="D5" s="25"/>
      <c r="E5" s="25"/>
      <c r="F5" s="25"/>
      <c r="G5" s="25"/>
      <c r="H5" s="25"/>
      <c r="I5" s="25"/>
      <c r="J5" s="25"/>
      <c r="K5" s="25"/>
      <c r="L5" s="25"/>
      <c r="M5" s="25"/>
      <c r="N5" s="25"/>
      <c r="O5" s="25"/>
      <c r="P5" s="25"/>
      <c r="Q5" s="25"/>
      <c r="R5" s="25"/>
      <c r="S5" s="25"/>
      <c r="T5" s="25"/>
      <c r="U5" s="25"/>
      <c r="V5" s="25"/>
      <c r="W5" s="25"/>
      <c r="X5" s="25"/>
      <c r="Y5" s="25"/>
      <c r="Z5" s="25"/>
      <c r="AA5" s="25"/>
      <c r="AB5" s="59">
        <f t="shared" ref="AB5:AB38" si="0">COUNTIF(B5:X5,AB$3)</f>
        <v>0</v>
      </c>
    </row>
    <row r="6" spans="1:28" ht="15.75" x14ac:dyDescent="0.25">
      <c r="A6" s="29" t="str">
        <f>'A_Institutional Context'!A6</f>
        <v>BE</v>
      </c>
      <c r="B6" s="29" t="str">
        <f>'A_Institutional Context'!B6</f>
        <v>Belgium</v>
      </c>
      <c r="C6" s="15"/>
      <c r="D6" s="19" t="s">
        <v>1035</v>
      </c>
      <c r="E6" s="19" t="s">
        <v>1035</v>
      </c>
      <c r="F6" s="19" t="s">
        <v>1035</v>
      </c>
      <c r="G6" s="19" t="s">
        <v>120</v>
      </c>
      <c r="H6" s="19" t="s">
        <v>1035</v>
      </c>
      <c r="I6" s="19" t="s">
        <v>1035</v>
      </c>
      <c r="J6" s="19" t="s">
        <v>120</v>
      </c>
      <c r="K6" s="19" t="s">
        <v>120</v>
      </c>
      <c r="L6" s="19" t="s">
        <v>1035</v>
      </c>
      <c r="M6" s="19" t="s">
        <v>1035</v>
      </c>
      <c r="N6" s="19" t="s">
        <v>120</v>
      </c>
      <c r="O6" s="19" t="s">
        <v>1035</v>
      </c>
      <c r="P6" s="19" t="s">
        <v>1035</v>
      </c>
      <c r="Q6" s="19" t="s">
        <v>1035</v>
      </c>
      <c r="R6" s="19" t="s">
        <v>1035</v>
      </c>
      <c r="S6" s="19" t="s">
        <v>120</v>
      </c>
      <c r="T6" s="19" t="s">
        <v>1035</v>
      </c>
      <c r="U6" s="19" t="s">
        <v>1035</v>
      </c>
      <c r="V6" s="19" t="s">
        <v>1035</v>
      </c>
      <c r="W6" s="19"/>
      <c r="X6" s="19" t="s">
        <v>1035</v>
      </c>
      <c r="Y6" s="19"/>
      <c r="Z6" s="19" t="s">
        <v>1035</v>
      </c>
      <c r="AA6" s="19"/>
      <c r="AB6" s="59">
        <f t="shared" si="0"/>
        <v>5</v>
      </c>
    </row>
    <row r="7" spans="1:28" ht="15.75" x14ac:dyDescent="0.25">
      <c r="A7" s="34" t="str">
        <f>'A_Institutional Context'!A7</f>
        <v>BG</v>
      </c>
      <c r="B7" s="34" t="str">
        <f>'A_Institutional Context'!B7</f>
        <v>Bulgaria</v>
      </c>
      <c r="C7" s="42"/>
      <c r="D7" s="25"/>
      <c r="E7" s="25"/>
      <c r="F7" s="25"/>
      <c r="G7" s="25"/>
      <c r="H7" s="25"/>
      <c r="I7" s="25"/>
      <c r="J7" s="25"/>
      <c r="K7" s="25"/>
      <c r="L7" s="25"/>
      <c r="M7" s="25"/>
      <c r="N7" s="25"/>
      <c r="O7" s="25"/>
      <c r="P7" s="25"/>
      <c r="Q7" s="25"/>
      <c r="R7" s="25"/>
      <c r="S7" s="25"/>
      <c r="T7" s="25"/>
      <c r="U7" s="25"/>
      <c r="V7" s="25"/>
      <c r="W7" s="25"/>
      <c r="X7" s="25"/>
      <c r="Y7" s="25"/>
      <c r="Z7" s="25"/>
      <c r="AA7" s="25"/>
      <c r="AB7" s="59"/>
    </row>
    <row r="8" spans="1:28" ht="15.75" x14ac:dyDescent="0.25">
      <c r="A8" s="29" t="str">
        <f>'A_Institutional Context'!A8</f>
        <v>HR</v>
      </c>
      <c r="B8" s="29" t="str">
        <f>'A_Institutional Context'!B8</f>
        <v>Croatia</v>
      </c>
      <c r="C8" s="15"/>
      <c r="D8" s="19" t="s">
        <v>120</v>
      </c>
      <c r="E8" s="19" t="s">
        <v>1035</v>
      </c>
      <c r="F8" s="19" t="s">
        <v>1035</v>
      </c>
      <c r="G8" s="19" t="s">
        <v>1035</v>
      </c>
      <c r="H8" s="19" t="s">
        <v>120</v>
      </c>
      <c r="I8" s="19" t="s">
        <v>1035</v>
      </c>
      <c r="J8" s="19" t="s">
        <v>1035</v>
      </c>
      <c r="K8" s="19" t="s">
        <v>120</v>
      </c>
      <c r="L8" s="19" t="s">
        <v>1035</v>
      </c>
      <c r="M8" s="19" t="s">
        <v>1035</v>
      </c>
      <c r="N8" s="19" t="s">
        <v>1035</v>
      </c>
      <c r="O8" s="19" t="s">
        <v>1035</v>
      </c>
      <c r="P8" s="19" t="s">
        <v>120</v>
      </c>
      <c r="Q8" s="19" t="s">
        <v>1035</v>
      </c>
      <c r="R8" s="19" t="s">
        <v>1035</v>
      </c>
      <c r="S8" s="19" t="s">
        <v>1035</v>
      </c>
      <c r="T8" s="19" t="s">
        <v>120</v>
      </c>
      <c r="U8" s="19" t="s">
        <v>1035</v>
      </c>
      <c r="V8" s="19" t="s">
        <v>1035</v>
      </c>
      <c r="W8" s="19"/>
      <c r="X8" s="19" t="s">
        <v>1035</v>
      </c>
      <c r="Y8" s="19"/>
      <c r="Z8" s="19" t="s">
        <v>1035</v>
      </c>
      <c r="AA8" s="19"/>
      <c r="AB8" s="59">
        <f t="shared" si="0"/>
        <v>5</v>
      </c>
    </row>
    <row r="9" spans="1:28" ht="15.75" x14ac:dyDescent="0.25">
      <c r="A9" s="34" t="str">
        <f>'A_Institutional Context'!A9</f>
        <v>CY</v>
      </c>
      <c r="B9" s="34" t="str">
        <f>'A_Institutional Context'!B9</f>
        <v>Cyprus</v>
      </c>
      <c r="C9" s="42"/>
      <c r="D9" s="25"/>
      <c r="E9" s="25"/>
      <c r="F9" s="25"/>
      <c r="G9" s="25"/>
      <c r="H9" s="25"/>
      <c r="I9" s="25"/>
      <c r="J9" s="25"/>
      <c r="K9" s="25"/>
      <c r="L9" s="25"/>
      <c r="M9" s="25"/>
      <c r="N9" s="25"/>
      <c r="O9" s="25"/>
      <c r="P9" s="25"/>
      <c r="Q9" s="25"/>
      <c r="R9" s="25"/>
      <c r="S9" s="25"/>
      <c r="T9" s="25"/>
      <c r="U9" s="25"/>
      <c r="V9" s="25"/>
      <c r="W9" s="25"/>
      <c r="X9" s="25"/>
      <c r="Y9" s="25"/>
      <c r="Z9" s="25"/>
      <c r="AA9" s="25"/>
      <c r="AB9" s="59"/>
    </row>
    <row r="10" spans="1:28" ht="15.75" customHeight="1" x14ac:dyDescent="0.25">
      <c r="A10" s="29" t="str">
        <f>'A_Institutional Context'!A10</f>
        <v>CZ</v>
      </c>
      <c r="B10" s="29" t="str">
        <f>'A_Institutional Context'!B10</f>
        <v>Czech Republic</v>
      </c>
      <c r="C10" s="15"/>
      <c r="D10" s="19" t="s">
        <v>1035</v>
      </c>
      <c r="E10" s="19" t="s">
        <v>1035</v>
      </c>
      <c r="F10" s="19" t="s">
        <v>1035</v>
      </c>
      <c r="G10" s="19" t="s">
        <v>120</v>
      </c>
      <c r="H10" s="19" t="s">
        <v>1035</v>
      </c>
      <c r="I10" s="19" t="s">
        <v>1035</v>
      </c>
      <c r="J10" s="19" t="s">
        <v>1035</v>
      </c>
      <c r="K10" s="19" t="s">
        <v>1035</v>
      </c>
      <c r="L10" s="19" t="s">
        <v>1035</v>
      </c>
      <c r="M10" s="19" t="s">
        <v>1035</v>
      </c>
      <c r="N10" s="19" t="s">
        <v>1035</v>
      </c>
      <c r="O10" s="19" t="s">
        <v>1035</v>
      </c>
      <c r="P10" s="19" t="s">
        <v>1035</v>
      </c>
      <c r="Q10" s="19" t="s">
        <v>1035</v>
      </c>
      <c r="R10" s="19" t="s">
        <v>1035</v>
      </c>
      <c r="S10" s="19" t="s">
        <v>1035</v>
      </c>
      <c r="T10" s="19" t="s">
        <v>120</v>
      </c>
      <c r="U10" s="19" t="s">
        <v>1035</v>
      </c>
      <c r="V10" s="19" t="s">
        <v>1035</v>
      </c>
      <c r="W10" s="19"/>
      <c r="X10" s="19" t="s">
        <v>1035</v>
      </c>
      <c r="Y10" s="19"/>
      <c r="Z10" s="19" t="s">
        <v>1035</v>
      </c>
      <c r="AA10" s="19"/>
      <c r="AB10" s="59">
        <f t="shared" si="0"/>
        <v>2</v>
      </c>
    </row>
    <row r="11" spans="1:28" ht="15.75" x14ac:dyDescent="0.25">
      <c r="A11" s="34" t="str">
        <f>'A_Institutional Context'!A11</f>
        <v>DK</v>
      </c>
      <c r="B11" s="34" t="str">
        <f>'A_Institutional Context'!B11</f>
        <v>Denmark</v>
      </c>
      <c r="C11" s="42"/>
      <c r="D11" s="25"/>
      <c r="E11" s="25"/>
      <c r="F11" s="25"/>
      <c r="G11" s="25"/>
      <c r="H11" s="25"/>
      <c r="I11" s="25"/>
      <c r="J11" s="25"/>
      <c r="K11" s="25"/>
      <c r="L11" s="25"/>
      <c r="M11" s="25"/>
      <c r="N11" s="25"/>
      <c r="O11" s="25"/>
      <c r="P11" s="25"/>
      <c r="Q11" s="25"/>
      <c r="R11" s="25"/>
      <c r="S11" s="25"/>
      <c r="T11" s="25"/>
      <c r="U11" s="25"/>
      <c r="V11" s="25"/>
      <c r="W11" s="25"/>
      <c r="X11" s="25"/>
      <c r="Y11" s="25"/>
      <c r="Z11" s="25"/>
      <c r="AA11" s="25"/>
      <c r="AB11" s="59"/>
    </row>
    <row r="12" spans="1:28" ht="15.75" x14ac:dyDescent="0.25">
      <c r="A12" s="29" t="str">
        <f>'A_Institutional Context'!A12</f>
        <v>EE</v>
      </c>
      <c r="B12" s="29" t="str">
        <f>'A_Institutional Context'!B12</f>
        <v>Estonia</v>
      </c>
      <c r="C12" s="15"/>
      <c r="D12" s="19" t="s">
        <v>1035</v>
      </c>
      <c r="E12" s="19" t="s">
        <v>1035</v>
      </c>
      <c r="F12" s="19" t="s">
        <v>1035</v>
      </c>
      <c r="G12" s="19" t="s">
        <v>1035</v>
      </c>
      <c r="H12" s="19" t="s">
        <v>1035</v>
      </c>
      <c r="I12" s="19" t="s">
        <v>1035</v>
      </c>
      <c r="J12" s="19" t="s">
        <v>120</v>
      </c>
      <c r="K12" s="19" t="s">
        <v>1035</v>
      </c>
      <c r="L12" s="19" t="s">
        <v>120</v>
      </c>
      <c r="M12" s="19" t="s">
        <v>1035</v>
      </c>
      <c r="N12" s="19" t="s">
        <v>120</v>
      </c>
      <c r="O12" s="19" t="s">
        <v>1035</v>
      </c>
      <c r="P12" s="19" t="s">
        <v>1035</v>
      </c>
      <c r="Q12" s="19" t="s">
        <v>120</v>
      </c>
      <c r="R12" s="19" t="s">
        <v>1035</v>
      </c>
      <c r="S12" s="19" t="s">
        <v>1035</v>
      </c>
      <c r="T12" s="19" t="s">
        <v>1035</v>
      </c>
      <c r="U12" s="19" t="s">
        <v>120</v>
      </c>
      <c r="V12" s="19" t="s">
        <v>1035</v>
      </c>
      <c r="W12" s="19"/>
      <c r="X12" s="19" t="s">
        <v>1035</v>
      </c>
      <c r="Y12" s="19"/>
      <c r="Z12" s="19" t="s">
        <v>1035</v>
      </c>
      <c r="AA12" s="19"/>
      <c r="AB12" s="59">
        <f t="shared" si="0"/>
        <v>5</v>
      </c>
    </row>
    <row r="13" spans="1:28" s="62" customFormat="1" ht="15.75" x14ac:dyDescent="0.25">
      <c r="A13" s="69" t="str">
        <f>'A_Institutional Context'!A13</f>
        <v>FI</v>
      </c>
      <c r="B13" s="69" t="str">
        <f>'A_Institutional Context'!B13</f>
        <v>Finland</v>
      </c>
      <c r="C13" s="15"/>
      <c r="D13" s="38" t="s">
        <v>1035</v>
      </c>
      <c r="E13" s="38" t="s">
        <v>120</v>
      </c>
      <c r="F13" s="38" t="s">
        <v>1035</v>
      </c>
      <c r="G13" s="38" t="s">
        <v>1035</v>
      </c>
      <c r="H13" s="38" t="s">
        <v>1035</v>
      </c>
      <c r="I13" s="38" t="s">
        <v>1035</v>
      </c>
      <c r="J13" s="38" t="s">
        <v>120</v>
      </c>
      <c r="K13" s="38" t="s">
        <v>1035</v>
      </c>
      <c r="L13" s="38" t="s">
        <v>120</v>
      </c>
      <c r="M13" s="38" t="s">
        <v>1035</v>
      </c>
      <c r="N13" s="38" t="s">
        <v>120</v>
      </c>
      <c r="O13" s="38" t="s">
        <v>1035</v>
      </c>
      <c r="P13" s="38" t="s">
        <v>1035</v>
      </c>
      <c r="Q13" s="38" t="s">
        <v>1035</v>
      </c>
      <c r="R13" s="38" t="s">
        <v>1035</v>
      </c>
      <c r="S13" s="38" t="s">
        <v>1035</v>
      </c>
      <c r="T13" s="38" t="s">
        <v>1035</v>
      </c>
      <c r="U13" s="38" t="s">
        <v>120</v>
      </c>
      <c r="V13" s="38" t="s">
        <v>1035</v>
      </c>
      <c r="W13" s="38"/>
      <c r="X13" s="38" t="s">
        <v>1035</v>
      </c>
      <c r="Y13" s="38"/>
      <c r="Z13" s="38" t="s">
        <v>1035</v>
      </c>
      <c r="AA13" s="38"/>
      <c r="AB13" s="59">
        <f t="shared" si="0"/>
        <v>5</v>
      </c>
    </row>
    <row r="14" spans="1:28" ht="15.75" x14ac:dyDescent="0.25">
      <c r="A14" s="29" t="str">
        <f>'A_Institutional Context'!A14</f>
        <v>FR</v>
      </c>
      <c r="B14" s="29" t="str">
        <f>'A_Institutional Context'!B14</f>
        <v>France</v>
      </c>
      <c r="C14" s="15"/>
      <c r="D14" s="19" t="s">
        <v>1035</v>
      </c>
      <c r="E14" s="19" t="s">
        <v>1035</v>
      </c>
      <c r="F14" s="19" t="s">
        <v>1035</v>
      </c>
      <c r="G14" s="19" t="s">
        <v>1035</v>
      </c>
      <c r="H14" s="19" t="s">
        <v>1035</v>
      </c>
      <c r="I14" s="19" t="s">
        <v>1035</v>
      </c>
      <c r="J14" s="19" t="s">
        <v>1035</v>
      </c>
      <c r="K14" s="19" t="s">
        <v>1035</v>
      </c>
      <c r="L14" s="19" t="s">
        <v>120</v>
      </c>
      <c r="M14" s="19" t="s">
        <v>1035</v>
      </c>
      <c r="N14" s="19" t="s">
        <v>1035</v>
      </c>
      <c r="O14" s="19" t="s">
        <v>120</v>
      </c>
      <c r="P14" s="19" t="s">
        <v>1035</v>
      </c>
      <c r="Q14" s="19" t="s">
        <v>120</v>
      </c>
      <c r="R14" s="19" t="s">
        <v>120</v>
      </c>
      <c r="S14" s="19" t="s">
        <v>1035</v>
      </c>
      <c r="T14" s="19" t="s">
        <v>120</v>
      </c>
      <c r="U14" s="19" t="s">
        <v>1035</v>
      </c>
      <c r="V14" s="19" t="s">
        <v>1035</v>
      </c>
      <c r="W14" s="19"/>
      <c r="X14" s="19" t="s">
        <v>1035</v>
      </c>
      <c r="Y14" s="19"/>
      <c r="Z14" s="19" t="s">
        <v>1035</v>
      </c>
      <c r="AA14" s="19"/>
      <c r="AB14" s="59">
        <f t="shared" si="0"/>
        <v>5</v>
      </c>
    </row>
    <row r="15" spans="1:28" ht="90" x14ac:dyDescent="0.25">
      <c r="A15" s="29" t="str">
        <f>'A_Institutional Context'!A15</f>
        <v>DE-1</v>
      </c>
      <c r="B15" s="29" t="str">
        <f>'A_Institutional Context'!B15</f>
        <v>Germany</v>
      </c>
      <c r="C15" s="15"/>
      <c r="D15" s="19" t="s">
        <v>1035</v>
      </c>
      <c r="E15" s="19" t="s">
        <v>1035</v>
      </c>
      <c r="F15" s="19" t="s">
        <v>1035</v>
      </c>
      <c r="G15" s="19" t="s">
        <v>120</v>
      </c>
      <c r="H15" s="19" t="s">
        <v>120</v>
      </c>
      <c r="I15" s="19" t="s">
        <v>1035</v>
      </c>
      <c r="J15" s="19" t="s">
        <v>120</v>
      </c>
      <c r="K15" s="19" t="s">
        <v>1035</v>
      </c>
      <c r="L15" s="19" t="s">
        <v>1035</v>
      </c>
      <c r="M15" s="19" t="s">
        <v>1035</v>
      </c>
      <c r="N15" s="19" t="s">
        <v>1035</v>
      </c>
      <c r="O15" s="19" t="s">
        <v>1035</v>
      </c>
      <c r="P15" s="19" t="s">
        <v>120</v>
      </c>
      <c r="Q15" s="19" t="s">
        <v>1035</v>
      </c>
      <c r="R15" s="19" t="s">
        <v>1035</v>
      </c>
      <c r="S15" s="19" t="s">
        <v>1035</v>
      </c>
      <c r="T15" s="19" t="s">
        <v>1035</v>
      </c>
      <c r="U15" s="19" t="s">
        <v>120</v>
      </c>
      <c r="V15" s="19" t="s">
        <v>1035</v>
      </c>
      <c r="W15" s="19"/>
      <c r="X15" s="19" t="s">
        <v>120</v>
      </c>
      <c r="Y15" s="19" t="s">
        <v>476</v>
      </c>
      <c r="Z15" s="19" t="s">
        <v>1035</v>
      </c>
      <c r="AA15" s="19" t="s">
        <v>477</v>
      </c>
      <c r="AB15" s="59">
        <f t="shared" si="0"/>
        <v>6</v>
      </c>
    </row>
    <row r="16" spans="1:28" ht="15.75" x14ac:dyDescent="0.25">
      <c r="A16" s="34" t="str">
        <f>'A_Institutional Context'!A16</f>
        <v>DE-2</v>
      </c>
      <c r="B16" s="34" t="str">
        <f>'A_Institutional Context'!B16</f>
        <v>Germany</v>
      </c>
      <c r="C16" s="42"/>
      <c r="D16" s="25"/>
      <c r="E16" s="25"/>
      <c r="F16" s="25"/>
      <c r="G16" s="25"/>
      <c r="H16" s="25"/>
      <c r="I16" s="25"/>
      <c r="J16" s="25"/>
      <c r="K16" s="25"/>
      <c r="L16" s="25"/>
      <c r="M16" s="25"/>
      <c r="N16" s="25"/>
      <c r="O16" s="25"/>
      <c r="P16" s="25"/>
      <c r="Q16" s="25"/>
      <c r="R16" s="25"/>
      <c r="S16" s="25"/>
      <c r="T16" s="25"/>
      <c r="U16" s="25"/>
      <c r="V16" s="25"/>
      <c r="W16" s="25"/>
      <c r="X16" s="25"/>
      <c r="Y16" s="25"/>
      <c r="Z16" s="25"/>
      <c r="AA16" s="25"/>
      <c r="AB16" s="59">
        <f t="shared" si="0"/>
        <v>0</v>
      </c>
    </row>
    <row r="17" spans="1:28" ht="75" x14ac:dyDescent="0.25">
      <c r="A17" s="29" t="str">
        <f>'A_Institutional Context'!A17</f>
        <v>GR</v>
      </c>
      <c r="B17" s="29" t="str">
        <f>'A_Institutional Context'!B17</f>
        <v>Greece</v>
      </c>
      <c r="C17" s="15"/>
      <c r="D17" s="19" t="s">
        <v>1035</v>
      </c>
      <c r="E17" s="19" t="s">
        <v>120</v>
      </c>
      <c r="F17" s="19" t="s">
        <v>1035</v>
      </c>
      <c r="G17" s="19" t="s">
        <v>1035</v>
      </c>
      <c r="H17" s="19" t="s">
        <v>120</v>
      </c>
      <c r="I17" s="19" t="s">
        <v>120</v>
      </c>
      <c r="J17" s="19" t="s">
        <v>120</v>
      </c>
      <c r="K17" s="19" t="s">
        <v>120</v>
      </c>
      <c r="L17" s="19" t="s">
        <v>1035</v>
      </c>
      <c r="M17" s="19" t="s">
        <v>1035</v>
      </c>
      <c r="N17" s="19" t="s">
        <v>1035</v>
      </c>
      <c r="O17" s="19" t="s">
        <v>1035</v>
      </c>
      <c r="P17" s="19" t="s">
        <v>1035</v>
      </c>
      <c r="Q17" s="19" t="s">
        <v>1035</v>
      </c>
      <c r="R17" s="19" t="s">
        <v>1035</v>
      </c>
      <c r="S17" s="19" t="s">
        <v>120</v>
      </c>
      <c r="T17" s="19" t="s">
        <v>1035</v>
      </c>
      <c r="U17" s="19" t="s">
        <v>120</v>
      </c>
      <c r="V17" s="19" t="s">
        <v>1035</v>
      </c>
      <c r="W17" s="19"/>
      <c r="X17" s="19" t="s">
        <v>1035</v>
      </c>
      <c r="Y17" s="19"/>
      <c r="Z17" s="19" t="s">
        <v>120</v>
      </c>
      <c r="AA17" s="19" t="s">
        <v>526</v>
      </c>
      <c r="AB17" s="59">
        <f t="shared" si="0"/>
        <v>7</v>
      </c>
    </row>
    <row r="18" spans="1:28" ht="15.75" x14ac:dyDescent="0.25">
      <c r="A18" s="29" t="str">
        <f>'A_Institutional Context'!A18</f>
        <v>HU</v>
      </c>
      <c r="B18" s="29" t="str">
        <f>'A_Institutional Context'!B18</f>
        <v>Hungary</v>
      </c>
      <c r="C18" s="15"/>
      <c r="D18" s="19" t="s">
        <v>120</v>
      </c>
      <c r="E18" s="19" t="s">
        <v>1035</v>
      </c>
      <c r="F18" s="19" t="s">
        <v>120</v>
      </c>
      <c r="G18" s="19" t="s">
        <v>120</v>
      </c>
      <c r="H18" s="19" t="s">
        <v>1035</v>
      </c>
      <c r="I18" s="19" t="s">
        <v>1035</v>
      </c>
      <c r="J18" s="19" t="s">
        <v>1035</v>
      </c>
      <c r="K18" s="19" t="s">
        <v>1035</v>
      </c>
      <c r="L18" s="19" t="s">
        <v>1035</v>
      </c>
      <c r="M18" s="19" t="s">
        <v>1035</v>
      </c>
      <c r="N18" s="19" t="s">
        <v>1035</v>
      </c>
      <c r="O18" s="19" t="s">
        <v>1035</v>
      </c>
      <c r="P18" s="19" t="s">
        <v>1035</v>
      </c>
      <c r="Q18" s="19" t="s">
        <v>1035</v>
      </c>
      <c r="R18" s="19" t="s">
        <v>1035</v>
      </c>
      <c r="S18" s="19" t="s">
        <v>1035</v>
      </c>
      <c r="T18" s="19" t="s">
        <v>120</v>
      </c>
      <c r="U18" s="19" t="s">
        <v>1035</v>
      </c>
      <c r="V18" s="19" t="s">
        <v>120</v>
      </c>
      <c r="W18" s="19" t="s">
        <v>551</v>
      </c>
      <c r="X18" s="19" t="s">
        <v>1035</v>
      </c>
      <c r="Y18" s="19"/>
      <c r="Z18" s="19" t="s">
        <v>1035</v>
      </c>
      <c r="AA18" s="19"/>
      <c r="AB18" s="59">
        <f t="shared" si="0"/>
        <v>5</v>
      </c>
    </row>
    <row r="19" spans="1:28" ht="15.75" x14ac:dyDescent="0.25">
      <c r="A19" s="34" t="str">
        <f>'A_Institutional Context'!A19</f>
        <v>IS</v>
      </c>
      <c r="B19" s="34" t="str">
        <f>'A_Institutional Context'!B19</f>
        <v>Iceland</v>
      </c>
      <c r="C19" s="42"/>
      <c r="D19" s="25"/>
      <c r="E19" s="25"/>
      <c r="F19" s="25"/>
      <c r="G19" s="25"/>
      <c r="H19" s="25"/>
      <c r="I19" s="25"/>
      <c r="J19" s="25"/>
      <c r="K19" s="25"/>
      <c r="L19" s="25"/>
      <c r="M19" s="25"/>
      <c r="N19" s="25"/>
      <c r="O19" s="25"/>
      <c r="P19" s="25"/>
      <c r="Q19" s="25"/>
      <c r="R19" s="25"/>
      <c r="S19" s="25"/>
      <c r="T19" s="25"/>
      <c r="U19" s="25"/>
      <c r="V19" s="25"/>
      <c r="W19" s="25"/>
      <c r="X19" s="25"/>
      <c r="Y19" s="25"/>
      <c r="Z19" s="25"/>
      <c r="AA19" s="25"/>
      <c r="AB19" s="59"/>
    </row>
    <row r="20" spans="1:28" ht="15.75" x14ac:dyDescent="0.25">
      <c r="A20" s="29" t="str">
        <f>'A_Institutional Context'!A20</f>
        <v>IE</v>
      </c>
      <c r="B20" s="29" t="str">
        <f>'A_Institutional Context'!B20</f>
        <v>Ireland</v>
      </c>
      <c r="C20" s="15"/>
      <c r="D20" s="19" t="s">
        <v>120</v>
      </c>
      <c r="E20" s="19" t="s">
        <v>120</v>
      </c>
      <c r="F20" s="19" t="s">
        <v>120</v>
      </c>
      <c r="G20" s="19" t="s">
        <v>1035</v>
      </c>
      <c r="H20" s="19" t="s">
        <v>120</v>
      </c>
      <c r="I20" s="19" t="s">
        <v>1035</v>
      </c>
      <c r="J20" s="19" t="s">
        <v>1035</v>
      </c>
      <c r="K20" s="19" t="s">
        <v>1035</v>
      </c>
      <c r="L20" s="19" t="s">
        <v>1035</v>
      </c>
      <c r="M20" s="19" t="s">
        <v>1035</v>
      </c>
      <c r="N20" s="19" t="s">
        <v>1035</v>
      </c>
      <c r="O20" s="19" t="s">
        <v>1035</v>
      </c>
      <c r="P20" s="19" t="s">
        <v>1035</v>
      </c>
      <c r="Q20" s="19" t="s">
        <v>1035</v>
      </c>
      <c r="R20" s="19" t="s">
        <v>1035</v>
      </c>
      <c r="S20" s="19" t="s">
        <v>1035</v>
      </c>
      <c r="T20" s="19" t="s">
        <v>120</v>
      </c>
      <c r="U20" s="19" t="s">
        <v>1035</v>
      </c>
      <c r="V20" s="19" t="s">
        <v>1035</v>
      </c>
      <c r="W20" s="19"/>
      <c r="X20" s="19" t="s">
        <v>1035</v>
      </c>
      <c r="Y20" s="19"/>
      <c r="Z20" s="19" t="s">
        <v>1035</v>
      </c>
      <c r="AA20" s="19"/>
      <c r="AB20" s="59">
        <f t="shared" si="0"/>
        <v>5</v>
      </c>
    </row>
    <row r="21" spans="1:28" ht="15.75" x14ac:dyDescent="0.25">
      <c r="A21" s="29" t="str">
        <f>'A_Institutional Context'!A21</f>
        <v>IT</v>
      </c>
      <c r="B21" s="29" t="str">
        <f>'A_Institutional Context'!B21</f>
        <v>Italy</v>
      </c>
      <c r="C21" s="15"/>
      <c r="D21" s="19" t="s">
        <v>1035</v>
      </c>
      <c r="E21" s="19" t="s">
        <v>120</v>
      </c>
      <c r="F21" s="19" t="s">
        <v>120</v>
      </c>
      <c r="G21" s="19" t="s">
        <v>1035</v>
      </c>
      <c r="H21" s="19" t="s">
        <v>1035</v>
      </c>
      <c r="I21" s="19" t="s">
        <v>1035</v>
      </c>
      <c r="J21" s="19" t="s">
        <v>1035</v>
      </c>
      <c r="K21" s="19" t="s">
        <v>1035</v>
      </c>
      <c r="L21" s="19" t="s">
        <v>120</v>
      </c>
      <c r="M21" s="19" t="s">
        <v>1035</v>
      </c>
      <c r="N21" s="19" t="s">
        <v>1035</v>
      </c>
      <c r="O21" s="19" t="s">
        <v>120</v>
      </c>
      <c r="P21" s="19" t="s">
        <v>1035</v>
      </c>
      <c r="Q21" s="19" t="s">
        <v>120</v>
      </c>
      <c r="R21" s="19" t="s">
        <v>1035</v>
      </c>
      <c r="S21" s="19" t="s">
        <v>120</v>
      </c>
      <c r="T21" s="19" t="s">
        <v>1035</v>
      </c>
      <c r="U21" s="19" t="s">
        <v>120</v>
      </c>
      <c r="V21" s="19" t="s">
        <v>1035</v>
      </c>
      <c r="W21" s="19"/>
      <c r="X21" s="19" t="s">
        <v>1035</v>
      </c>
      <c r="Y21" s="19"/>
      <c r="Z21" s="19" t="s">
        <v>1035</v>
      </c>
      <c r="AA21" s="19"/>
      <c r="AB21" s="59">
        <f t="shared" si="0"/>
        <v>7</v>
      </c>
    </row>
    <row r="22" spans="1:28" ht="60" x14ac:dyDescent="0.25">
      <c r="A22" s="29" t="str">
        <f>'A_Institutional Context'!A22</f>
        <v>LV</v>
      </c>
      <c r="B22" s="29" t="str">
        <f>'A_Institutional Context'!B22</f>
        <v>Latvia</v>
      </c>
      <c r="C22" s="15"/>
      <c r="D22" s="19" t="s">
        <v>120</v>
      </c>
      <c r="E22" s="19" t="s">
        <v>1035</v>
      </c>
      <c r="F22" s="19" t="s">
        <v>1035</v>
      </c>
      <c r="G22" s="19" t="s">
        <v>120</v>
      </c>
      <c r="H22" s="19" t="s">
        <v>1035</v>
      </c>
      <c r="I22" s="19" t="s">
        <v>1035</v>
      </c>
      <c r="J22" s="19" t="s">
        <v>1035</v>
      </c>
      <c r="K22" s="19" t="s">
        <v>1035</v>
      </c>
      <c r="L22" s="19" t="s">
        <v>1035</v>
      </c>
      <c r="M22" s="19" t="s">
        <v>120</v>
      </c>
      <c r="N22" s="19" t="s">
        <v>120</v>
      </c>
      <c r="O22" s="19" t="s">
        <v>1035</v>
      </c>
      <c r="P22" s="19" t="s">
        <v>1035</v>
      </c>
      <c r="Q22" s="19" t="s">
        <v>120</v>
      </c>
      <c r="R22" s="19" t="s">
        <v>1035</v>
      </c>
      <c r="S22" s="19" t="s">
        <v>1035</v>
      </c>
      <c r="T22" s="19" t="s">
        <v>1035</v>
      </c>
      <c r="U22" s="19" t="s">
        <v>1035</v>
      </c>
      <c r="V22" s="19" t="s">
        <v>120</v>
      </c>
      <c r="W22" s="35" t="s">
        <v>608</v>
      </c>
      <c r="X22" s="19" t="s">
        <v>1035</v>
      </c>
      <c r="Y22" s="19"/>
      <c r="Z22" s="19" t="s">
        <v>1035</v>
      </c>
      <c r="AA22" s="19"/>
      <c r="AB22" s="59">
        <f t="shared" si="0"/>
        <v>6</v>
      </c>
    </row>
    <row r="23" spans="1:28" ht="15.75" x14ac:dyDescent="0.25">
      <c r="A23" s="34" t="str">
        <f>'A_Institutional Context'!A23</f>
        <v>LI</v>
      </c>
      <c r="B23" s="34" t="str">
        <f>'A_Institutional Context'!B23</f>
        <v>Liechtenstein</v>
      </c>
      <c r="C23" s="42"/>
      <c r="D23" s="25"/>
      <c r="E23" s="25"/>
      <c r="F23" s="25"/>
      <c r="G23" s="25"/>
      <c r="H23" s="25"/>
      <c r="I23" s="25"/>
      <c r="J23" s="25"/>
      <c r="K23" s="25"/>
      <c r="L23" s="25"/>
      <c r="M23" s="25"/>
      <c r="N23" s="25"/>
      <c r="O23" s="25"/>
      <c r="P23" s="25"/>
      <c r="Q23" s="25"/>
      <c r="R23" s="25"/>
      <c r="S23" s="25"/>
      <c r="T23" s="25"/>
      <c r="U23" s="25"/>
      <c r="V23" s="25"/>
      <c r="W23" s="25"/>
      <c r="X23" s="25"/>
      <c r="Y23" s="25"/>
      <c r="Z23" s="25"/>
      <c r="AA23" s="25"/>
      <c r="AB23" s="59"/>
    </row>
    <row r="24" spans="1:28" ht="60" x14ac:dyDescent="0.25">
      <c r="A24" s="29" t="str">
        <f>'A_Institutional Context'!A24</f>
        <v>LT</v>
      </c>
      <c r="B24" s="29" t="str">
        <f>'A_Institutional Context'!B24</f>
        <v>Lithuania</v>
      </c>
      <c r="C24" s="15"/>
      <c r="D24" s="19" t="s">
        <v>120</v>
      </c>
      <c r="E24" s="19" t="s">
        <v>1035</v>
      </c>
      <c r="F24" s="19" t="s">
        <v>1035</v>
      </c>
      <c r="G24" s="19" t="s">
        <v>120</v>
      </c>
      <c r="H24" s="19" t="s">
        <v>1035</v>
      </c>
      <c r="I24" s="19" t="s">
        <v>1035</v>
      </c>
      <c r="J24" s="19" t="s">
        <v>1035</v>
      </c>
      <c r="K24" s="19" t="s">
        <v>1035</v>
      </c>
      <c r="L24" s="19" t="s">
        <v>120</v>
      </c>
      <c r="M24" s="19" t="s">
        <v>1035</v>
      </c>
      <c r="N24" s="19" t="s">
        <v>120</v>
      </c>
      <c r="O24" s="19" t="s">
        <v>1035</v>
      </c>
      <c r="P24" s="19" t="s">
        <v>1035</v>
      </c>
      <c r="Q24" s="19" t="s">
        <v>120</v>
      </c>
      <c r="R24" s="19" t="s">
        <v>1035</v>
      </c>
      <c r="S24" s="19" t="s">
        <v>1035</v>
      </c>
      <c r="T24" s="19" t="s">
        <v>1035</v>
      </c>
      <c r="U24" s="19" t="s">
        <v>1035</v>
      </c>
      <c r="V24" s="19" t="s">
        <v>120</v>
      </c>
      <c r="W24" s="19" t="s">
        <v>715</v>
      </c>
      <c r="X24" s="19" t="s">
        <v>1035</v>
      </c>
      <c r="Y24" s="19"/>
      <c r="Z24" s="19" t="s">
        <v>1035</v>
      </c>
      <c r="AA24" s="19"/>
      <c r="AB24" s="59">
        <f t="shared" si="0"/>
        <v>6</v>
      </c>
    </row>
    <row r="25" spans="1:28" ht="15.75" x14ac:dyDescent="0.25">
      <c r="A25" s="29" t="str">
        <f>'A_Institutional Context'!A25</f>
        <v>LU</v>
      </c>
      <c r="B25" s="29" t="str">
        <f>'A_Institutional Context'!B25</f>
        <v>Luxembourg</v>
      </c>
      <c r="C25" s="15"/>
      <c r="D25" s="19" t="s">
        <v>120</v>
      </c>
      <c r="E25" s="19" t="s">
        <v>120</v>
      </c>
      <c r="F25" s="19" t="s">
        <v>1035</v>
      </c>
      <c r="G25" s="19" t="s">
        <v>1035</v>
      </c>
      <c r="H25" s="19" t="s">
        <v>1035</v>
      </c>
      <c r="I25" s="19" t="s">
        <v>1035</v>
      </c>
      <c r="J25" s="19" t="s">
        <v>1035</v>
      </c>
      <c r="K25" s="19" t="s">
        <v>1035</v>
      </c>
      <c r="L25" s="19" t="s">
        <v>1035</v>
      </c>
      <c r="M25" s="19" t="s">
        <v>120</v>
      </c>
      <c r="N25" s="19" t="s">
        <v>120</v>
      </c>
      <c r="O25" s="19" t="s">
        <v>1035</v>
      </c>
      <c r="P25" s="19" t="s">
        <v>1035</v>
      </c>
      <c r="Q25" s="19" t="s">
        <v>1035</v>
      </c>
      <c r="R25" s="19" t="s">
        <v>1035</v>
      </c>
      <c r="S25" s="19" t="s">
        <v>1035</v>
      </c>
      <c r="T25" s="19" t="s">
        <v>1035</v>
      </c>
      <c r="U25" s="19" t="s">
        <v>1035</v>
      </c>
      <c r="V25" s="19" t="s">
        <v>1035</v>
      </c>
      <c r="W25" s="19"/>
      <c r="X25" s="19" t="s">
        <v>1035</v>
      </c>
      <c r="Y25" s="19"/>
      <c r="Z25" s="19" t="s">
        <v>1035</v>
      </c>
      <c r="AA25" s="19"/>
      <c r="AB25" s="59">
        <f t="shared" si="0"/>
        <v>4</v>
      </c>
    </row>
    <row r="26" spans="1:28" ht="15.75" x14ac:dyDescent="0.25">
      <c r="A26" s="34" t="str">
        <f>'A_Institutional Context'!A26</f>
        <v>MT</v>
      </c>
      <c r="B26" s="34" t="str">
        <f>'A_Institutional Context'!B26</f>
        <v>Malta</v>
      </c>
      <c r="C26" s="42"/>
      <c r="D26" s="25"/>
      <c r="E26" s="25"/>
      <c r="F26" s="25"/>
      <c r="G26" s="25"/>
      <c r="H26" s="25"/>
      <c r="I26" s="25"/>
      <c r="J26" s="25"/>
      <c r="K26" s="25"/>
      <c r="L26" s="25"/>
      <c r="M26" s="25"/>
      <c r="N26" s="25"/>
      <c r="O26" s="25"/>
      <c r="P26" s="25"/>
      <c r="Q26" s="25"/>
      <c r="R26" s="25"/>
      <c r="S26" s="25"/>
      <c r="T26" s="25"/>
      <c r="U26" s="25"/>
      <c r="V26" s="25"/>
      <c r="W26" s="25"/>
      <c r="X26" s="25"/>
      <c r="Y26" s="25"/>
      <c r="Z26" s="25"/>
      <c r="AA26" s="25"/>
      <c r="AB26" s="59"/>
    </row>
    <row r="27" spans="1:28" ht="15.75" x14ac:dyDescent="0.25">
      <c r="A27" s="34" t="str">
        <f>'A_Institutional Context'!A27</f>
        <v>NL</v>
      </c>
      <c r="B27" s="34" t="str">
        <f>'A_Institutional Context'!B27</f>
        <v>Netherlands</v>
      </c>
      <c r="C27" s="42"/>
      <c r="D27" s="25"/>
      <c r="E27" s="25"/>
      <c r="F27" s="25"/>
      <c r="G27" s="25"/>
      <c r="H27" s="25"/>
      <c r="I27" s="25"/>
      <c r="J27" s="25"/>
      <c r="K27" s="25"/>
      <c r="L27" s="25"/>
      <c r="M27" s="25"/>
      <c r="N27" s="25"/>
      <c r="O27" s="25"/>
      <c r="P27" s="25"/>
      <c r="Q27" s="25"/>
      <c r="R27" s="25"/>
      <c r="S27" s="25"/>
      <c r="T27" s="25"/>
      <c r="U27" s="25"/>
      <c r="V27" s="25"/>
      <c r="W27" s="25"/>
      <c r="X27" s="25"/>
      <c r="Y27" s="25"/>
      <c r="Z27" s="25"/>
      <c r="AA27" s="25"/>
      <c r="AB27" s="59"/>
    </row>
    <row r="28" spans="1:28" ht="135" x14ac:dyDescent="0.25">
      <c r="A28" s="29" t="str">
        <f>'A_Institutional Context'!A28</f>
        <v>NO</v>
      </c>
      <c r="B28" s="29" t="str">
        <f>'A_Institutional Context'!B28</f>
        <v>Norway</v>
      </c>
      <c r="C28" s="15"/>
      <c r="D28" s="19" t="s">
        <v>1035</v>
      </c>
      <c r="E28" s="19" t="s">
        <v>1035</v>
      </c>
      <c r="F28" s="19" t="s">
        <v>1035</v>
      </c>
      <c r="G28" s="19" t="s">
        <v>1035</v>
      </c>
      <c r="H28" s="19" t="s">
        <v>1035</v>
      </c>
      <c r="I28" s="19" t="s">
        <v>1035</v>
      </c>
      <c r="J28" s="19" t="s">
        <v>1035</v>
      </c>
      <c r="K28" s="19" t="s">
        <v>1035</v>
      </c>
      <c r="L28" s="19" t="s">
        <v>1035</v>
      </c>
      <c r="M28" s="19" t="s">
        <v>1035</v>
      </c>
      <c r="N28" s="19" t="s">
        <v>1035</v>
      </c>
      <c r="O28" s="19" t="s">
        <v>1035</v>
      </c>
      <c r="P28" s="19" t="s">
        <v>1035</v>
      </c>
      <c r="Q28" s="19" t="s">
        <v>1035</v>
      </c>
      <c r="R28" s="19" t="s">
        <v>1035</v>
      </c>
      <c r="S28" s="19" t="s">
        <v>1035</v>
      </c>
      <c r="T28" s="19" t="s">
        <v>1035</v>
      </c>
      <c r="U28" s="19" t="s">
        <v>1035</v>
      </c>
      <c r="V28" s="19" t="s">
        <v>1035</v>
      </c>
      <c r="W28" s="19"/>
      <c r="X28" s="19" t="s">
        <v>1035</v>
      </c>
      <c r="Y28" s="19"/>
      <c r="Z28" s="19" t="s">
        <v>120</v>
      </c>
      <c r="AA28" s="19" t="s">
        <v>833</v>
      </c>
      <c r="AB28" s="59">
        <f t="shared" si="0"/>
        <v>0</v>
      </c>
    </row>
    <row r="29" spans="1:28" s="62" customFormat="1" ht="15.75" x14ac:dyDescent="0.25">
      <c r="A29" s="69" t="str">
        <f>'A_Institutional Context'!A29</f>
        <v>PL</v>
      </c>
      <c r="B29" s="69" t="str">
        <f>'A_Institutional Context'!B29</f>
        <v>Poland</v>
      </c>
      <c r="C29" s="15"/>
      <c r="D29" s="38" t="s">
        <v>120</v>
      </c>
      <c r="E29" s="38" t="s">
        <v>1035</v>
      </c>
      <c r="F29" s="38" t="s">
        <v>1035</v>
      </c>
      <c r="G29" s="38" t="s">
        <v>1035</v>
      </c>
      <c r="H29" s="38" t="s">
        <v>120</v>
      </c>
      <c r="I29" s="38" t="s">
        <v>1035</v>
      </c>
      <c r="J29" s="38" t="s">
        <v>1035</v>
      </c>
      <c r="K29" s="38" t="s">
        <v>1035</v>
      </c>
      <c r="L29" s="38" t="s">
        <v>1035</v>
      </c>
      <c r="M29" s="38" t="s">
        <v>1035</v>
      </c>
      <c r="N29" s="38" t="s">
        <v>120</v>
      </c>
      <c r="O29" s="38" t="s">
        <v>1035</v>
      </c>
      <c r="P29" s="38" t="s">
        <v>1035</v>
      </c>
      <c r="Q29" s="38" t="s">
        <v>120</v>
      </c>
      <c r="R29" s="38" t="s">
        <v>1035</v>
      </c>
      <c r="S29" s="38" t="s">
        <v>1035</v>
      </c>
      <c r="T29" s="38" t="s">
        <v>120</v>
      </c>
      <c r="U29" s="38" t="s">
        <v>1035</v>
      </c>
      <c r="V29" s="38" t="s">
        <v>1035</v>
      </c>
      <c r="W29" s="38"/>
      <c r="X29" s="38" t="s">
        <v>1035</v>
      </c>
      <c r="Y29" s="38"/>
      <c r="Z29" s="38" t="s">
        <v>1035</v>
      </c>
      <c r="AA29" s="38"/>
      <c r="AB29" s="59">
        <f t="shared" si="0"/>
        <v>5</v>
      </c>
    </row>
    <row r="30" spans="1:28" ht="15.75" x14ac:dyDescent="0.25">
      <c r="A30" s="29" t="str">
        <f>'A_Institutional Context'!A30</f>
        <v>PT</v>
      </c>
      <c r="B30" s="29" t="str">
        <f>'A_Institutional Context'!B30</f>
        <v>Portugal</v>
      </c>
      <c r="C30" s="15"/>
      <c r="D30" s="19" t="s">
        <v>1035</v>
      </c>
      <c r="E30" s="19" t="s">
        <v>1035</v>
      </c>
      <c r="F30" s="19" t="s">
        <v>120</v>
      </c>
      <c r="G30" s="19" t="s">
        <v>1035</v>
      </c>
      <c r="H30" s="19" t="s">
        <v>120</v>
      </c>
      <c r="I30" s="19" t="s">
        <v>1035</v>
      </c>
      <c r="J30" s="19" t="s">
        <v>1035</v>
      </c>
      <c r="K30" s="19" t="s">
        <v>1035</v>
      </c>
      <c r="L30" s="19" t="s">
        <v>1035</v>
      </c>
      <c r="M30" s="19" t="s">
        <v>120</v>
      </c>
      <c r="N30" s="19" t="s">
        <v>1035</v>
      </c>
      <c r="O30" s="19" t="s">
        <v>1035</v>
      </c>
      <c r="P30" s="19" t="s">
        <v>1035</v>
      </c>
      <c r="Q30" s="19" t="s">
        <v>1035</v>
      </c>
      <c r="R30" s="19" t="s">
        <v>1035</v>
      </c>
      <c r="S30" s="19" t="s">
        <v>1035</v>
      </c>
      <c r="T30" s="19" t="s">
        <v>120</v>
      </c>
      <c r="U30" s="19" t="s">
        <v>120</v>
      </c>
      <c r="V30" s="19" t="s">
        <v>1035</v>
      </c>
      <c r="W30" s="19"/>
      <c r="X30" s="19" t="s">
        <v>1035</v>
      </c>
      <c r="Y30" s="19"/>
      <c r="Z30" s="19" t="s">
        <v>1035</v>
      </c>
      <c r="AA30" s="19"/>
      <c r="AB30" s="59">
        <f t="shared" si="0"/>
        <v>5</v>
      </c>
    </row>
    <row r="31" spans="1:28" ht="15.75" x14ac:dyDescent="0.25">
      <c r="A31" s="29" t="str">
        <f>'A_Institutional Context'!A31</f>
        <v>RO</v>
      </c>
      <c r="B31" s="29" t="str">
        <f>'A_Institutional Context'!B31</f>
        <v>Romania</v>
      </c>
      <c r="C31" s="15"/>
      <c r="D31" s="19" t="s">
        <v>120</v>
      </c>
      <c r="E31" s="19" t="s">
        <v>120</v>
      </c>
      <c r="F31" s="19" t="s">
        <v>1035</v>
      </c>
      <c r="G31" s="19" t="s">
        <v>120</v>
      </c>
      <c r="H31" s="19" t="s">
        <v>120</v>
      </c>
      <c r="I31" s="19" t="s">
        <v>1035</v>
      </c>
      <c r="J31" s="19" t="s">
        <v>1035</v>
      </c>
      <c r="K31" s="19" t="s">
        <v>120</v>
      </c>
      <c r="L31" s="19" t="s">
        <v>1035</v>
      </c>
      <c r="M31" s="19" t="s">
        <v>120</v>
      </c>
      <c r="N31" s="19" t="s">
        <v>120</v>
      </c>
      <c r="O31" s="19" t="s">
        <v>120</v>
      </c>
      <c r="P31" s="19" t="s">
        <v>120</v>
      </c>
      <c r="Q31" s="19" t="s">
        <v>120</v>
      </c>
      <c r="R31" s="19" t="s">
        <v>120</v>
      </c>
      <c r="S31" s="19" t="s">
        <v>120</v>
      </c>
      <c r="T31" s="19" t="s">
        <v>120</v>
      </c>
      <c r="U31" s="19" t="s">
        <v>1035</v>
      </c>
      <c r="V31" s="19" t="s">
        <v>1035</v>
      </c>
      <c r="W31" s="19"/>
      <c r="X31" s="19" t="s">
        <v>1035</v>
      </c>
      <c r="Y31" s="19"/>
      <c r="Z31" s="19" t="s">
        <v>1035</v>
      </c>
      <c r="AA31" s="19"/>
      <c r="AB31" s="59">
        <f t="shared" si="0"/>
        <v>13</v>
      </c>
    </row>
    <row r="32" spans="1:28" ht="15.75" x14ac:dyDescent="0.25">
      <c r="A32" s="34" t="str">
        <f>'A_Institutional Context'!A32</f>
        <v>SK</v>
      </c>
      <c r="B32" s="34" t="str">
        <f>'A_Institutional Context'!B32</f>
        <v>Slovakia</v>
      </c>
      <c r="C32" s="42"/>
      <c r="D32" s="25"/>
      <c r="E32" s="25"/>
      <c r="F32" s="25"/>
      <c r="G32" s="25"/>
      <c r="H32" s="25"/>
      <c r="I32" s="25"/>
      <c r="J32" s="25"/>
      <c r="K32" s="25"/>
      <c r="L32" s="25"/>
      <c r="M32" s="25"/>
      <c r="N32" s="25"/>
      <c r="O32" s="25"/>
      <c r="P32" s="25"/>
      <c r="Q32" s="25"/>
      <c r="R32" s="25"/>
      <c r="S32" s="25"/>
      <c r="T32" s="25"/>
      <c r="U32" s="25"/>
      <c r="V32" s="25"/>
      <c r="W32" s="25"/>
      <c r="X32" s="25"/>
      <c r="Y32" s="25"/>
      <c r="Z32" s="25"/>
      <c r="AA32" s="25"/>
      <c r="AB32" s="59"/>
    </row>
    <row r="33" spans="1:28" ht="60" x14ac:dyDescent="0.25">
      <c r="A33" s="29" t="str">
        <f>'A_Institutional Context'!A33</f>
        <v>SI</v>
      </c>
      <c r="B33" s="29" t="str">
        <f>'A_Institutional Context'!B33</f>
        <v>Slovenia</v>
      </c>
      <c r="C33" s="15"/>
      <c r="D33" s="19" t="s">
        <v>1035</v>
      </c>
      <c r="E33" s="19" t="s">
        <v>1035</v>
      </c>
      <c r="F33" s="19" t="s">
        <v>1035</v>
      </c>
      <c r="G33" s="19" t="s">
        <v>1035</v>
      </c>
      <c r="H33" s="19" t="s">
        <v>1035</v>
      </c>
      <c r="I33" s="19" t="s">
        <v>1035</v>
      </c>
      <c r="J33" s="19" t="s">
        <v>1035</v>
      </c>
      <c r="K33" s="19" t="s">
        <v>1035</v>
      </c>
      <c r="L33" s="19" t="s">
        <v>1035</v>
      </c>
      <c r="M33" s="19" t="s">
        <v>1035</v>
      </c>
      <c r="N33" s="19" t="s">
        <v>120</v>
      </c>
      <c r="O33" s="19" t="s">
        <v>1035</v>
      </c>
      <c r="P33" s="19" t="s">
        <v>1035</v>
      </c>
      <c r="Q33" s="19" t="s">
        <v>1035</v>
      </c>
      <c r="R33" s="19" t="s">
        <v>120</v>
      </c>
      <c r="S33" s="19" t="s">
        <v>1035</v>
      </c>
      <c r="T33" s="19" t="s">
        <v>120</v>
      </c>
      <c r="U33" s="19" t="s">
        <v>120</v>
      </c>
      <c r="V33" s="19" t="s">
        <v>120</v>
      </c>
      <c r="W33" s="19" t="s">
        <v>656</v>
      </c>
      <c r="X33" s="19" t="s">
        <v>1035</v>
      </c>
      <c r="Y33" s="19"/>
      <c r="Z33" s="19" t="s">
        <v>1035</v>
      </c>
      <c r="AA33" s="19"/>
      <c r="AB33" s="59">
        <f t="shared" si="0"/>
        <v>5</v>
      </c>
    </row>
    <row r="34" spans="1:28" ht="15.75" x14ac:dyDescent="0.25">
      <c r="A34" s="29" t="str">
        <f>'A_Institutional Context'!A34</f>
        <v>ES</v>
      </c>
      <c r="B34" s="29" t="str">
        <f>'A_Institutional Context'!B34</f>
        <v>Spain</v>
      </c>
      <c r="C34" s="15"/>
      <c r="D34" s="19" t="s">
        <v>120</v>
      </c>
      <c r="E34" s="19" t="s">
        <v>1035</v>
      </c>
      <c r="F34" s="19" t="s">
        <v>120</v>
      </c>
      <c r="G34" s="19" t="s">
        <v>1035</v>
      </c>
      <c r="H34" s="19" t="s">
        <v>1035</v>
      </c>
      <c r="I34" s="19" t="s">
        <v>1035</v>
      </c>
      <c r="J34" s="19" t="s">
        <v>1035</v>
      </c>
      <c r="K34" s="19" t="s">
        <v>1035</v>
      </c>
      <c r="L34" s="19" t="s">
        <v>120</v>
      </c>
      <c r="M34" s="19" t="s">
        <v>1035</v>
      </c>
      <c r="N34" s="19" t="s">
        <v>1035</v>
      </c>
      <c r="O34" s="19" t="s">
        <v>1035</v>
      </c>
      <c r="P34" s="19" t="s">
        <v>1035</v>
      </c>
      <c r="Q34" s="19" t="s">
        <v>1035</v>
      </c>
      <c r="R34" s="19" t="s">
        <v>1035</v>
      </c>
      <c r="S34" s="19" t="s">
        <v>1035</v>
      </c>
      <c r="T34" s="19" t="s">
        <v>1035</v>
      </c>
      <c r="U34" s="19" t="s">
        <v>120</v>
      </c>
      <c r="V34" s="19" t="s">
        <v>1035</v>
      </c>
      <c r="W34" s="19"/>
      <c r="X34" s="19" t="s">
        <v>1035</v>
      </c>
      <c r="Y34" s="19"/>
      <c r="Z34" s="19" t="s">
        <v>1035</v>
      </c>
      <c r="AA34" s="19"/>
      <c r="AB34" s="59">
        <f t="shared" si="0"/>
        <v>4</v>
      </c>
    </row>
    <row r="35" spans="1:28" ht="15.75" x14ac:dyDescent="0.25">
      <c r="A35" s="34" t="str">
        <f>'A_Institutional Context'!A35</f>
        <v>SE</v>
      </c>
      <c r="B35" s="34" t="str">
        <f>'A_Institutional Context'!B35</f>
        <v>Sweden</v>
      </c>
      <c r="C35" s="42"/>
      <c r="D35" s="25"/>
      <c r="E35" s="25"/>
      <c r="F35" s="25"/>
      <c r="G35" s="25"/>
      <c r="H35" s="25"/>
      <c r="I35" s="25"/>
      <c r="J35" s="25"/>
      <c r="K35" s="25"/>
      <c r="L35" s="25"/>
      <c r="M35" s="25"/>
      <c r="N35" s="25"/>
      <c r="O35" s="25"/>
      <c r="P35" s="25"/>
      <c r="Q35" s="25"/>
      <c r="R35" s="25"/>
      <c r="S35" s="25"/>
      <c r="T35" s="25"/>
      <c r="U35" s="25"/>
      <c r="V35" s="25"/>
      <c r="W35" s="25"/>
      <c r="X35" s="25"/>
      <c r="Y35" s="25"/>
      <c r="Z35" s="25"/>
      <c r="AA35" s="25"/>
      <c r="AB35" s="59"/>
    </row>
    <row r="36" spans="1:28" ht="60" x14ac:dyDescent="0.25">
      <c r="A36" s="29" t="str">
        <f>'A_Institutional Context'!A36</f>
        <v>CH</v>
      </c>
      <c r="B36" s="29" t="str">
        <f>'A_Institutional Context'!B36</f>
        <v>Switzerland</v>
      </c>
      <c r="C36" s="15"/>
      <c r="D36" s="19" t="s">
        <v>1035</v>
      </c>
      <c r="E36" s="19" t="s">
        <v>120</v>
      </c>
      <c r="F36" s="19" t="s">
        <v>1035</v>
      </c>
      <c r="G36" s="19" t="s">
        <v>1035</v>
      </c>
      <c r="H36" s="19" t="s">
        <v>1035</v>
      </c>
      <c r="I36" s="19" t="s">
        <v>1035</v>
      </c>
      <c r="J36" s="19" t="s">
        <v>1035</v>
      </c>
      <c r="K36" s="19" t="s">
        <v>1035</v>
      </c>
      <c r="L36" s="19" t="s">
        <v>1035</v>
      </c>
      <c r="M36" s="19" t="s">
        <v>1035</v>
      </c>
      <c r="N36" s="19" t="s">
        <v>120</v>
      </c>
      <c r="O36" s="19" t="s">
        <v>1035</v>
      </c>
      <c r="P36" s="19" t="s">
        <v>1035</v>
      </c>
      <c r="Q36" s="19" t="s">
        <v>1035</v>
      </c>
      <c r="R36" s="19" t="s">
        <v>1035</v>
      </c>
      <c r="S36" s="19" t="s">
        <v>1035</v>
      </c>
      <c r="T36" s="19" t="s">
        <v>1035</v>
      </c>
      <c r="U36" s="19" t="s">
        <v>120</v>
      </c>
      <c r="V36" s="19" t="s">
        <v>1035</v>
      </c>
      <c r="W36" s="19"/>
      <c r="X36" s="19" t="s">
        <v>120</v>
      </c>
      <c r="Y36" s="38" t="s">
        <v>1060</v>
      </c>
      <c r="Z36" s="19" t="s">
        <v>1035</v>
      </c>
      <c r="AA36" s="19"/>
      <c r="AB36" s="59">
        <f t="shared" si="0"/>
        <v>4</v>
      </c>
    </row>
    <row r="37" spans="1:28" ht="15.75" x14ac:dyDescent="0.25">
      <c r="A37" s="29" t="str">
        <f>'A_Institutional Context'!A37</f>
        <v>TR</v>
      </c>
      <c r="B37" s="29" t="str">
        <f>'A_Institutional Context'!B37</f>
        <v>Turkey</v>
      </c>
      <c r="C37" s="15"/>
      <c r="D37" s="19" t="s">
        <v>120</v>
      </c>
      <c r="E37" s="19" t="s">
        <v>120</v>
      </c>
      <c r="F37" s="19" t="s">
        <v>1035</v>
      </c>
      <c r="G37" s="19" t="s">
        <v>120</v>
      </c>
      <c r="H37" s="19" t="s">
        <v>1035</v>
      </c>
      <c r="I37" s="19" t="s">
        <v>1035</v>
      </c>
      <c r="J37" s="19" t="s">
        <v>1035</v>
      </c>
      <c r="K37" s="19" t="s">
        <v>1035</v>
      </c>
      <c r="L37" s="19" t="s">
        <v>1035</v>
      </c>
      <c r="M37" s="19" t="s">
        <v>1035</v>
      </c>
      <c r="N37" s="19" t="s">
        <v>120</v>
      </c>
      <c r="O37" s="19" t="s">
        <v>1035</v>
      </c>
      <c r="P37" s="19" t="s">
        <v>1035</v>
      </c>
      <c r="Q37" s="19" t="s">
        <v>1035</v>
      </c>
      <c r="R37" s="19" t="s">
        <v>1035</v>
      </c>
      <c r="S37" s="19" t="s">
        <v>1035</v>
      </c>
      <c r="T37" s="19" t="s">
        <v>120</v>
      </c>
      <c r="U37" s="19" t="s">
        <v>1035</v>
      </c>
      <c r="V37" s="19" t="s">
        <v>1035</v>
      </c>
      <c r="W37" s="19"/>
      <c r="X37" s="19" t="s">
        <v>1035</v>
      </c>
      <c r="Y37" s="19"/>
      <c r="Z37" s="19" t="s">
        <v>1035</v>
      </c>
      <c r="AA37" s="19"/>
      <c r="AB37" s="59">
        <f t="shared" si="0"/>
        <v>5</v>
      </c>
    </row>
    <row r="38" spans="1:28" ht="60" x14ac:dyDescent="0.25">
      <c r="A38" s="29" t="str">
        <f>'A_Institutional Context'!A38</f>
        <v>UK</v>
      </c>
      <c r="B38" s="29" t="str">
        <f>'A_Institutional Context'!B38</f>
        <v>United Kingdom</v>
      </c>
      <c r="C38" s="15"/>
      <c r="D38" s="19" t="s">
        <v>120</v>
      </c>
      <c r="E38" s="19" t="s">
        <v>120</v>
      </c>
      <c r="F38" s="19" t="s">
        <v>120</v>
      </c>
      <c r="G38" s="19" t="s">
        <v>1035</v>
      </c>
      <c r="H38" s="19" t="s">
        <v>120</v>
      </c>
      <c r="I38" s="19" t="s">
        <v>1035</v>
      </c>
      <c r="J38" s="19" t="s">
        <v>1035</v>
      </c>
      <c r="K38" s="19" t="s">
        <v>1035</v>
      </c>
      <c r="L38" s="19" t="s">
        <v>1035</v>
      </c>
      <c r="M38" s="19" t="s">
        <v>120</v>
      </c>
      <c r="N38" s="19" t="s">
        <v>120</v>
      </c>
      <c r="O38" s="19" t="s">
        <v>1035</v>
      </c>
      <c r="P38" s="19" t="s">
        <v>120</v>
      </c>
      <c r="Q38" s="19" t="s">
        <v>1035</v>
      </c>
      <c r="R38" s="19" t="s">
        <v>1035</v>
      </c>
      <c r="S38" s="19" t="s">
        <v>120</v>
      </c>
      <c r="T38" s="19" t="s">
        <v>120</v>
      </c>
      <c r="U38" s="19" t="s">
        <v>120</v>
      </c>
      <c r="V38" s="19" t="s">
        <v>1035</v>
      </c>
      <c r="W38" s="19"/>
      <c r="X38" s="19" t="s">
        <v>1035</v>
      </c>
      <c r="Y38" s="19"/>
      <c r="Z38" s="19" t="s">
        <v>1035</v>
      </c>
      <c r="AA38" s="19" t="s">
        <v>732</v>
      </c>
      <c r="AB38" s="59">
        <f t="shared" si="0"/>
        <v>10</v>
      </c>
    </row>
    <row r="39" spans="1:28" ht="15.75" hidden="1" x14ac:dyDescent="0.25">
      <c r="A39" s="29" t="str">
        <f>'A_Institutional Context'!A39</f>
        <v>.</v>
      </c>
      <c r="B39" s="29" t="str">
        <f>'A_Institutional Context'!B39</f>
        <v>.</v>
      </c>
      <c r="C39" s="15"/>
      <c r="D39" s="19"/>
      <c r="E39" s="19"/>
      <c r="F39" s="19"/>
      <c r="G39" s="19"/>
      <c r="H39" s="19"/>
      <c r="I39" s="19"/>
      <c r="J39" s="19"/>
      <c r="K39" s="19"/>
      <c r="L39" s="19"/>
      <c r="M39" s="19"/>
      <c r="N39" s="19"/>
      <c r="O39" s="19"/>
      <c r="P39" s="19"/>
      <c r="Q39" s="19"/>
      <c r="R39" s="19"/>
      <c r="S39" s="19"/>
      <c r="T39" s="19"/>
      <c r="U39" s="19"/>
      <c r="V39" s="19"/>
      <c r="W39" s="19"/>
      <c r="X39" s="19"/>
      <c r="Y39" s="19"/>
      <c r="Z39" s="19"/>
      <c r="AA39" s="19"/>
    </row>
    <row r="40" spans="1:28" ht="15.75" hidden="1" x14ac:dyDescent="0.25">
      <c r="A40" s="29" t="str">
        <f>'A_Institutional Context'!A40</f>
        <v>.</v>
      </c>
      <c r="B40" s="29" t="str">
        <f>'A_Institutional Context'!B40</f>
        <v>.</v>
      </c>
      <c r="C40" s="15"/>
      <c r="D40" s="19"/>
      <c r="E40" s="19"/>
      <c r="F40" s="19"/>
      <c r="G40" s="19"/>
      <c r="H40" s="19"/>
      <c r="I40" s="19"/>
      <c r="J40" s="19"/>
      <c r="K40" s="19"/>
      <c r="L40" s="19"/>
      <c r="M40" s="19"/>
      <c r="N40" s="19"/>
      <c r="O40" s="19"/>
      <c r="P40" s="19"/>
      <c r="Q40" s="19"/>
      <c r="R40" s="19"/>
      <c r="S40" s="19"/>
      <c r="T40" s="19"/>
      <c r="U40" s="19"/>
      <c r="V40" s="19"/>
      <c r="W40" s="19"/>
      <c r="X40" s="19"/>
      <c r="Y40" s="19"/>
      <c r="Z40" s="19"/>
      <c r="AA40" s="19"/>
    </row>
    <row r="41" spans="1:28" x14ac:dyDescent="0.25">
      <c r="B41" s="57" t="s">
        <v>1025</v>
      </c>
      <c r="D41" s="59">
        <f>COUNTA(D$4:D$40)</f>
        <v>24</v>
      </c>
      <c r="E41" s="59">
        <f t="shared" ref="E41:N41" si="1">COUNTA(E$4:E$40)</f>
        <v>24</v>
      </c>
      <c r="F41" s="59">
        <f t="shared" si="1"/>
        <v>24</v>
      </c>
      <c r="G41" s="59">
        <f t="shared" si="1"/>
        <v>24</v>
      </c>
      <c r="H41" s="59">
        <f t="shared" si="1"/>
        <v>24</v>
      </c>
      <c r="I41" s="59">
        <f t="shared" si="1"/>
        <v>24</v>
      </c>
      <c r="J41" s="59">
        <f t="shared" si="1"/>
        <v>24</v>
      </c>
      <c r="K41" s="59">
        <f t="shared" si="1"/>
        <v>24</v>
      </c>
      <c r="L41" s="59">
        <f t="shared" si="1"/>
        <v>24</v>
      </c>
      <c r="M41" s="59">
        <f t="shared" si="1"/>
        <v>24</v>
      </c>
      <c r="N41" s="59">
        <f t="shared" si="1"/>
        <v>24</v>
      </c>
      <c r="O41" s="59">
        <f>COUNTA(O$4:O$40)</f>
        <v>24</v>
      </c>
      <c r="P41" s="59">
        <f t="shared" ref="P41:V41" si="2">COUNTA(P$4:P$40)</f>
        <v>24</v>
      </c>
      <c r="Q41" s="59">
        <f t="shared" si="2"/>
        <v>24</v>
      </c>
      <c r="R41" s="59">
        <f t="shared" si="2"/>
        <v>24</v>
      </c>
      <c r="S41" s="59">
        <f t="shared" si="2"/>
        <v>24</v>
      </c>
      <c r="T41" s="59">
        <f t="shared" si="2"/>
        <v>24</v>
      </c>
      <c r="U41" s="59">
        <f t="shared" si="2"/>
        <v>24</v>
      </c>
      <c r="V41" s="59">
        <f t="shared" si="2"/>
        <v>24</v>
      </c>
      <c r="W41" s="59">
        <f>COUNTA(W$4:W$40)</f>
        <v>4</v>
      </c>
      <c r="X41" s="59">
        <f>COUNTA(X$4:X$40)</f>
        <v>24</v>
      </c>
      <c r="Y41" s="59">
        <f>COUNTA(Y$4:Y$40)</f>
        <v>3</v>
      </c>
      <c r="Z41" s="59">
        <f>COUNTA(Z$4:Z$40)</f>
        <v>24</v>
      </c>
      <c r="AA41" s="59">
        <f>COUNTA(AA$4:AA$40)</f>
        <v>4</v>
      </c>
    </row>
    <row r="42" spans="1:28" x14ac:dyDescent="0.25">
      <c r="B42" s="58" t="s">
        <v>1026</v>
      </c>
      <c r="D42" s="61">
        <f>D41-SUM(D43:D52)</f>
        <v>0</v>
      </c>
      <c r="E42" s="61">
        <f t="shared" ref="E42:N42" si="3">E41-SUM(E43:E52)</f>
        <v>0</v>
      </c>
      <c r="F42" s="61">
        <f t="shared" si="3"/>
        <v>0</v>
      </c>
      <c r="G42" s="61">
        <f t="shared" si="3"/>
        <v>0</v>
      </c>
      <c r="H42" s="61">
        <f t="shared" si="3"/>
        <v>0</v>
      </c>
      <c r="I42" s="61">
        <f t="shared" si="3"/>
        <v>0</v>
      </c>
      <c r="J42" s="61">
        <f t="shared" si="3"/>
        <v>0</v>
      </c>
      <c r="K42" s="61">
        <f t="shared" si="3"/>
        <v>0</v>
      </c>
      <c r="L42" s="61">
        <f t="shared" si="3"/>
        <v>0</v>
      </c>
      <c r="M42" s="61">
        <f t="shared" si="3"/>
        <v>0</v>
      </c>
      <c r="N42" s="61">
        <f t="shared" si="3"/>
        <v>0</v>
      </c>
      <c r="O42" s="61">
        <f>O41-SUM(O43:O52)</f>
        <v>0</v>
      </c>
      <c r="P42" s="61">
        <f t="shared" ref="P42:V42" si="4">P41-SUM(P43:P52)</f>
        <v>0</v>
      </c>
      <c r="Q42" s="61">
        <f t="shared" si="4"/>
        <v>0</v>
      </c>
      <c r="R42" s="61">
        <f t="shared" si="4"/>
        <v>0</v>
      </c>
      <c r="S42" s="61">
        <f t="shared" si="4"/>
        <v>0</v>
      </c>
      <c r="T42" s="61">
        <f t="shared" si="4"/>
        <v>0</v>
      </c>
      <c r="U42" s="61">
        <f t="shared" si="4"/>
        <v>0</v>
      </c>
      <c r="V42" s="61">
        <f t="shared" si="4"/>
        <v>0</v>
      </c>
      <c r="W42" s="60"/>
      <c r="X42" s="61">
        <f>X41-SUM(X43:X52)</f>
        <v>0</v>
      </c>
      <c r="Y42" s="60"/>
      <c r="Z42" s="61">
        <f>Z41-SUM(Z43:Z52)</f>
        <v>0</v>
      </c>
      <c r="AA42" s="60"/>
    </row>
    <row r="43" spans="1:28" x14ac:dyDescent="0.25">
      <c r="B43" s="59" t="str">
        <f>Dropdown_menus!$A2</f>
        <v>Checked</v>
      </c>
      <c r="D43" s="59">
        <f>COUNTIF(D$4:D$40,$B43)</f>
        <v>11</v>
      </c>
      <c r="E43" s="59">
        <f t="shared" ref="E43:N43" si="5">COUNTIF(E$4:E$40,$B43)</f>
        <v>10</v>
      </c>
      <c r="F43" s="59">
        <f t="shared" si="5"/>
        <v>6</v>
      </c>
      <c r="G43" s="59">
        <f t="shared" si="5"/>
        <v>9</v>
      </c>
      <c r="H43" s="59">
        <f t="shared" si="5"/>
        <v>8</v>
      </c>
      <c r="I43" s="59">
        <f t="shared" si="5"/>
        <v>1</v>
      </c>
      <c r="J43" s="59">
        <f t="shared" si="5"/>
        <v>5</v>
      </c>
      <c r="K43" s="59">
        <f t="shared" si="5"/>
        <v>4</v>
      </c>
      <c r="L43" s="59">
        <f t="shared" si="5"/>
        <v>6</v>
      </c>
      <c r="M43" s="59">
        <f t="shared" si="5"/>
        <v>5</v>
      </c>
      <c r="N43" s="59">
        <f t="shared" si="5"/>
        <v>13</v>
      </c>
      <c r="O43" s="59">
        <f>COUNTIF(O$4:O$40,$B43)</f>
        <v>3</v>
      </c>
      <c r="P43" s="59">
        <f t="shared" ref="P43:V43" si="6">COUNTIF(P$4:P$40,$B43)</f>
        <v>4</v>
      </c>
      <c r="Q43" s="59">
        <f t="shared" si="6"/>
        <v>7</v>
      </c>
      <c r="R43" s="59">
        <f t="shared" si="6"/>
        <v>3</v>
      </c>
      <c r="S43" s="59">
        <f t="shared" si="6"/>
        <v>5</v>
      </c>
      <c r="T43" s="59">
        <f t="shared" si="6"/>
        <v>12</v>
      </c>
      <c r="U43" s="59">
        <f t="shared" si="6"/>
        <v>10</v>
      </c>
      <c r="V43" s="59">
        <f t="shared" si="6"/>
        <v>4</v>
      </c>
      <c r="W43" s="60"/>
      <c r="X43" s="59">
        <f>COUNTIF(X$4:X$40,$B43)</f>
        <v>3</v>
      </c>
      <c r="Y43" s="60"/>
      <c r="Z43" s="59">
        <f>COUNTIF(Z$4:Z$40,$B43)</f>
        <v>2</v>
      </c>
      <c r="AA43" s="60"/>
    </row>
    <row r="44" spans="1:28" x14ac:dyDescent="0.25">
      <c r="B44" s="59" t="str">
        <f>Dropdown_menus!$A3</f>
        <v>Unchecked</v>
      </c>
      <c r="D44" s="59">
        <f t="shared" ref="D44:N44" si="7">COUNTIF(D$4:D$40,$B44)</f>
        <v>13</v>
      </c>
      <c r="E44" s="59">
        <f t="shared" si="7"/>
        <v>14</v>
      </c>
      <c r="F44" s="59">
        <f t="shared" si="7"/>
        <v>18</v>
      </c>
      <c r="G44" s="59">
        <f t="shared" si="7"/>
        <v>15</v>
      </c>
      <c r="H44" s="59">
        <f t="shared" si="7"/>
        <v>16</v>
      </c>
      <c r="I44" s="59">
        <f t="shared" si="7"/>
        <v>23</v>
      </c>
      <c r="J44" s="59">
        <f t="shared" si="7"/>
        <v>19</v>
      </c>
      <c r="K44" s="59">
        <f t="shared" si="7"/>
        <v>20</v>
      </c>
      <c r="L44" s="59">
        <f t="shared" si="7"/>
        <v>18</v>
      </c>
      <c r="M44" s="59">
        <f t="shared" si="7"/>
        <v>19</v>
      </c>
      <c r="N44" s="59">
        <f t="shared" si="7"/>
        <v>11</v>
      </c>
      <c r="O44" s="59">
        <f t="shared" ref="O44:Z44" si="8">COUNTIF(O$4:O$40,$B44)</f>
        <v>21</v>
      </c>
      <c r="P44" s="59">
        <f t="shared" si="8"/>
        <v>20</v>
      </c>
      <c r="Q44" s="59">
        <f t="shared" si="8"/>
        <v>17</v>
      </c>
      <c r="R44" s="59">
        <f t="shared" si="8"/>
        <v>21</v>
      </c>
      <c r="S44" s="59">
        <f t="shared" si="8"/>
        <v>19</v>
      </c>
      <c r="T44" s="59">
        <f t="shared" si="8"/>
        <v>12</v>
      </c>
      <c r="U44" s="59">
        <f t="shared" si="8"/>
        <v>14</v>
      </c>
      <c r="V44" s="59">
        <f t="shared" si="8"/>
        <v>20</v>
      </c>
      <c r="W44" s="60"/>
      <c r="X44" s="59">
        <f t="shared" si="8"/>
        <v>21</v>
      </c>
      <c r="Y44" s="60"/>
      <c r="Z44" s="59">
        <f t="shared" si="8"/>
        <v>22</v>
      </c>
      <c r="AA44" s="60"/>
    </row>
  </sheetData>
  <dataValidations count="1">
    <dataValidation type="list" allowBlank="1" showInputMessage="1" showErrorMessage="1" sqref="U4:W4 X4:X40 D28:V40 O4:T24 U5:V24 D4:N27 O25:V27 Z4:Z40">
      <formula1>Checkbox</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44"/>
  <sheetViews>
    <sheetView zoomScale="80" zoomScaleNormal="80" workbookViewId="0">
      <pane xSplit="2" ySplit="3" topLeftCell="C4" activePane="bottomRight" state="frozen"/>
      <selection pane="topRight" activeCell="C1" sqref="C1"/>
      <selection pane="bottomLeft" activeCell="A4" sqref="A4"/>
      <selection pane="bottomRight" activeCell="D44" sqref="D44"/>
    </sheetView>
  </sheetViews>
  <sheetFormatPr defaultColWidth="11.42578125" defaultRowHeight="15" x14ac:dyDescent="0.25"/>
  <cols>
    <col min="1" max="1" width="8" style="14" customWidth="1"/>
    <col min="2" max="2" width="16" style="14" bestFit="1" customWidth="1"/>
    <col min="3" max="3" width="16" style="23" customWidth="1"/>
    <col min="4" max="4" width="18.7109375" style="23" customWidth="1"/>
    <col min="5" max="5" width="19.140625" style="23" customWidth="1"/>
    <col min="6" max="6" width="18.140625" style="23" customWidth="1"/>
    <col min="7" max="7" width="17" style="23" customWidth="1"/>
    <col min="8" max="8" width="12.42578125" style="23" customWidth="1"/>
    <col min="9" max="9" width="13.42578125" style="23" customWidth="1"/>
    <col min="10" max="10" width="12.42578125" style="23" customWidth="1"/>
    <col min="11" max="11" width="124.85546875" style="23" customWidth="1"/>
    <col min="12" max="12" width="11.42578125" style="54"/>
    <col min="13" max="16384" width="11.42578125" style="23"/>
  </cols>
  <sheetData>
    <row r="1" spans="1:12" s="21" customFormat="1" ht="21" x14ac:dyDescent="0.25">
      <c r="B1" s="22" t="s">
        <v>20</v>
      </c>
      <c r="L1" s="22"/>
    </row>
    <row r="2" spans="1:12" s="14" customFormat="1" x14ac:dyDescent="0.25">
      <c r="L2" s="53"/>
    </row>
    <row r="3" spans="1:12" s="14" customFormat="1" ht="47.25" x14ac:dyDescent="0.25">
      <c r="A3" s="12" t="s">
        <v>332</v>
      </c>
      <c r="B3" s="12" t="s">
        <v>0</v>
      </c>
      <c r="C3" s="16" t="s">
        <v>64</v>
      </c>
      <c r="D3" s="12" t="s">
        <v>57</v>
      </c>
      <c r="E3" s="12" t="s">
        <v>58</v>
      </c>
      <c r="F3" s="12" t="s">
        <v>59</v>
      </c>
      <c r="G3" s="12" t="s">
        <v>60</v>
      </c>
      <c r="H3" s="12" t="s">
        <v>61</v>
      </c>
      <c r="I3" s="12" t="s">
        <v>62</v>
      </c>
      <c r="J3" s="12" t="s">
        <v>63</v>
      </c>
      <c r="K3" s="12" t="s">
        <v>65</v>
      </c>
      <c r="L3" s="59" t="str">
        <f>Dropdown_menus!$A$2</f>
        <v>Checked</v>
      </c>
    </row>
    <row r="4" spans="1:12" ht="30" x14ac:dyDescent="0.25">
      <c r="A4" s="29" t="str">
        <f>'A_Institutional Context'!A4</f>
        <v>AT-1</v>
      </c>
      <c r="B4" s="29" t="str">
        <f>'A_Institutional Context'!B4</f>
        <v>Austria</v>
      </c>
      <c r="C4" s="15"/>
      <c r="D4" s="19" t="s">
        <v>1035</v>
      </c>
      <c r="E4" s="19" t="s">
        <v>1035</v>
      </c>
      <c r="F4" s="19" t="s">
        <v>1035</v>
      </c>
      <c r="G4" s="19" t="s">
        <v>120</v>
      </c>
      <c r="H4" s="19" t="s">
        <v>1035</v>
      </c>
      <c r="I4" s="19" t="s">
        <v>1035</v>
      </c>
      <c r="J4" s="19" t="s">
        <v>1035</v>
      </c>
      <c r="K4" s="19" t="s">
        <v>347</v>
      </c>
      <c r="L4" s="59">
        <f>COUNTIF($D4:$J4,L$3)</f>
        <v>1</v>
      </c>
    </row>
    <row r="5" spans="1:12" ht="15.75" x14ac:dyDescent="0.25">
      <c r="A5" s="34" t="str">
        <f>'A_Institutional Context'!A5</f>
        <v>AT-2</v>
      </c>
      <c r="B5" s="34" t="str">
        <f>'A_Institutional Context'!B5</f>
        <v>Austria</v>
      </c>
      <c r="C5" s="42"/>
      <c r="D5" s="25"/>
      <c r="E5" s="25"/>
      <c r="F5" s="25"/>
      <c r="G5" s="25"/>
      <c r="H5" s="25"/>
      <c r="I5" s="25"/>
      <c r="J5" s="25"/>
      <c r="K5" s="25"/>
      <c r="L5" s="59"/>
    </row>
    <row r="6" spans="1:12" ht="75" x14ac:dyDescent="0.25">
      <c r="A6" s="29" t="str">
        <f>'A_Institutional Context'!A6</f>
        <v>BE</v>
      </c>
      <c r="B6" s="29" t="str">
        <f>'A_Institutional Context'!B6</f>
        <v>Belgium</v>
      </c>
      <c r="C6" s="15"/>
      <c r="D6" s="19" t="s">
        <v>1035</v>
      </c>
      <c r="E6" s="19" t="s">
        <v>1035</v>
      </c>
      <c r="F6" s="19" t="s">
        <v>1035</v>
      </c>
      <c r="G6" s="19" t="s">
        <v>120</v>
      </c>
      <c r="H6" s="19" t="s">
        <v>120</v>
      </c>
      <c r="I6" s="19" t="s">
        <v>1035</v>
      </c>
      <c r="J6" s="19" t="s">
        <v>120</v>
      </c>
      <c r="K6" s="19" t="s">
        <v>991</v>
      </c>
      <c r="L6" s="59">
        <f t="shared" ref="L6" si="0">COUNTIF($D6:$J6,L$3)</f>
        <v>3</v>
      </c>
    </row>
    <row r="7" spans="1:12" ht="15.75" x14ac:dyDescent="0.25">
      <c r="A7" s="34" t="str">
        <f>'A_Institutional Context'!A7</f>
        <v>BG</v>
      </c>
      <c r="B7" s="34" t="str">
        <f>'A_Institutional Context'!B7</f>
        <v>Bulgaria</v>
      </c>
      <c r="C7" s="42"/>
      <c r="D7" s="25"/>
      <c r="E7" s="25"/>
      <c r="F7" s="25"/>
      <c r="G7" s="25"/>
      <c r="H7" s="25"/>
      <c r="I7" s="25"/>
      <c r="J7" s="25"/>
      <c r="K7" s="25"/>
      <c r="L7" s="59"/>
    </row>
    <row r="8" spans="1:12" ht="15.75" x14ac:dyDescent="0.25">
      <c r="A8" s="29" t="str">
        <f>'A_Institutional Context'!A8</f>
        <v>HR</v>
      </c>
      <c r="B8" s="29" t="str">
        <f>'A_Institutional Context'!B8</f>
        <v>Croatia</v>
      </c>
      <c r="C8" s="15"/>
      <c r="D8" s="19" t="s">
        <v>1035</v>
      </c>
      <c r="E8" s="19" t="s">
        <v>1035</v>
      </c>
      <c r="F8" s="19" t="s">
        <v>1035</v>
      </c>
      <c r="G8" s="19" t="s">
        <v>1035</v>
      </c>
      <c r="H8" s="19" t="s">
        <v>1035</v>
      </c>
      <c r="I8" s="19" t="s">
        <v>1035</v>
      </c>
      <c r="J8" s="19" t="s">
        <v>120</v>
      </c>
      <c r="K8" s="19"/>
      <c r="L8" s="59">
        <f>COUNTIF($D8:$J8,L$3)</f>
        <v>1</v>
      </c>
    </row>
    <row r="9" spans="1:12" ht="15.75" x14ac:dyDescent="0.25">
      <c r="A9" s="34" t="str">
        <f>'A_Institutional Context'!A9</f>
        <v>CY</v>
      </c>
      <c r="B9" s="34" t="str">
        <f>'A_Institutional Context'!B9</f>
        <v>Cyprus</v>
      </c>
      <c r="C9" s="42"/>
      <c r="D9" s="25"/>
      <c r="E9" s="25"/>
      <c r="F9" s="25"/>
      <c r="G9" s="25"/>
      <c r="H9" s="25"/>
      <c r="I9" s="25"/>
      <c r="J9" s="25"/>
      <c r="K9" s="25"/>
      <c r="L9" s="59"/>
    </row>
    <row r="10" spans="1:12" ht="15.75" x14ac:dyDescent="0.25">
      <c r="A10" s="29" t="str">
        <f>'A_Institutional Context'!A10</f>
        <v>CZ</v>
      </c>
      <c r="B10" s="29" t="str">
        <f>'A_Institutional Context'!B10</f>
        <v>Czech Republic</v>
      </c>
      <c r="C10" s="15"/>
      <c r="D10" s="19" t="s">
        <v>1035</v>
      </c>
      <c r="E10" s="19" t="s">
        <v>120</v>
      </c>
      <c r="F10" s="19" t="s">
        <v>1035</v>
      </c>
      <c r="G10" s="19" t="s">
        <v>120</v>
      </c>
      <c r="H10" s="19" t="s">
        <v>1035</v>
      </c>
      <c r="I10" s="19" t="s">
        <v>1035</v>
      </c>
      <c r="J10" s="19" t="s">
        <v>1035</v>
      </c>
      <c r="K10" s="19"/>
      <c r="L10" s="59">
        <f>COUNTIF($D10:$J10,L$3)</f>
        <v>2</v>
      </c>
    </row>
    <row r="11" spans="1:12" ht="15.75" x14ac:dyDescent="0.25">
      <c r="A11" s="34" t="str">
        <f>'A_Institutional Context'!A11</f>
        <v>DK</v>
      </c>
      <c r="B11" s="34" t="str">
        <f>'A_Institutional Context'!B11</f>
        <v>Denmark</v>
      </c>
      <c r="C11" s="42"/>
      <c r="D11" s="25"/>
      <c r="E11" s="25"/>
      <c r="F11" s="25"/>
      <c r="G11" s="25"/>
      <c r="H11" s="25"/>
      <c r="I11" s="25"/>
      <c r="J11" s="25"/>
      <c r="K11" s="25"/>
      <c r="L11" s="59"/>
    </row>
    <row r="12" spans="1:12" ht="15.75" x14ac:dyDescent="0.25">
      <c r="A12" s="29" t="str">
        <f>'A_Institutional Context'!A12</f>
        <v>EE</v>
      </c>
      <c r="B12" s="29" t="str">
        <f>'A_Institutional Context'!B12</f>
        <v>Estonia</v>
      </c>
      <c r="C12" s="15"/>
      <c r="D12" s="19" t="s">
        <v>1035</v>
      </c>
      <c r="E12" s="19" t="s">
        <v>1035</v>
      </c>
      <c r="F12" s="19" t="s">
        <v>1035</v>
      </c>
      <c r="G12" s="19" t="s">
        <v>120</v>
      </c>
      <c r="H12" s="19" t="s">
        <v>1035</v>
      </c>
      <c r="I12" s="19" t="s">
        <v>1035</v>
      </c>
      <c r="J12" s="19" t="s">
        <v>1035</v>
      </c>
      <c r="K12" s="19"/>
      <c r="L12" s="59">
        <f>COUNTIF($D12:$J12,L$3)</f>
        <v>1</v>
      </c>
    </row>
    <row r="13" spans="1:12" s="62" customFormat="1" ht="180" x14ac:dyDescent="0.25">
      <c r="A13" s="69" t="str">
        <f>'A_Institutional Context'!A13</f>
        <v>FI</v>
      </c>
      <c r="B13" s="69" t="str">
        <f>'A_Institutional Context'!B13</f>
        <v>Finland</v>
      </c>
      <c r="C13" s="15"/>
      <c r="D13" s="38" t="s">
        <v>120</v>
      </c>
      <c r="E13" s="38" t="s">
        <v>1035</v>
      </c>
      <c r="F13" s="38" t="s">
        <v>1035</v>
      </c>
      <c r="G13" s="38" t="s">
        <v>1035</v>
      </c>
      <c r="H13" s="38" t="s">
        <v>1035</v>
      </c>
      <c r="I13" s="38" t="s">
        <v>1035</v>
      </c>
      <c r="J13" s="38" t="s">
        <v>1035</v>
      </c>
      <c r="K13" s="38" t="s">
        <v>1099</v>
      </c>
      <c r="L13" s="59">
        <f>COUNTIF($D13:$J13,L$3)</f>
        <v>1</v>
      </c>
    </row>
    <row r="14" spans="1:12" ht="15.75" x14ac:dyDescent="0.25">
      <c r="A14" s="29" t="str">
        <f>'A_Institutional Context'!A14</f>
        <v>FR</v>
      </c>
      <c r="B14" s="29" t="str">
        <f>'A_Institutional Context'!B14</f>
        <v>France</v>
      </c>
      <c r="C14" s="15"/>
      <c r="D14" s="19" t="s">
        <v>1035</v>
      </c>
      <c r="E14" s="19" t="s">
        <v>1035</v>
      </c>
      <c r="F14" s="19" t="s">
        <v>1035</v>
      </c>
      <c r="G14" s="19" t="s">
        <v>120</v>
      </c>
      <c r="H14" s="19" t="s">
        <v>120</v>
      </c>
      <c r="I14" s="19" t="s">
        <v>1035</v>
      </c>
      <c r="J14" s="19" t="s">
        <v>1035</v>
      </c>
      <c r="K14" s="19" t="s">
        <v>454</v>
      </c>
      <c r="L14" s="59">
        <f t="shared" ref="L14:L15" si="1">COUNTIF($D14:$J14,L$3)</f>
        <v>2</v>
      </c>
    </row>
    <row r="15" spans="1:12" ht="30" x14ac:dyDescent="0.25">
      <c r="A15" s="29" t="str">
        <f>'A_Institutional Context'!A15</f>
        <v>DE-1</v>
      </c>
      <c r="B15" s="29" t="str">
        <f>'A_Institutional Context'!B15</f>
        <v>Germany</v>
      </c>
      <c r="C15" s="15"/>
      <c r="D15" s="19" t="s">
        <v>120</v>
      </c>
      <c r="E15" s="19" t="s">
        <v>1035</v>
      </c>
      <c r="F15" s="19" t="s">
        <v>1035</v>
      </c>
      <c r="G15" s="19" t="s">
        <v>1035</v>
      </c>
      <c r="H15" s="19" t="s">
        <v>1035</v>
      </c>
      <c r="I15" s="19" t="s">
        <v>1035</v>
      </c>
      <c r="J15" s="19" t="s">
        <v>1035</v>
      </c>
      <c r="K15" s="19" t="s">
        <v>478</v>
      </c>
      <c r="L15" s="59">
        <f t="shared" si="1"/>
        <v>1</v>
      </c>
    </row>
    <row r="16" spans="1:12" ht="15.75" x14ac:dyDescent="0.25">
      <c r="A16" s="34" t="str">
        <f>'A_Institutional Context'!A16</f>
        <v>DE-2</v>
      </c>
      <c r="B16" s="34" t="str">
        <f>'A_Institutional Context'!B16</f>
        <v>Germany</v>
      </c>
      <c r="C16" s="42"/>
      <c r="D16" s="25"/>
      <c r="E16" s="25"/>
      <c r="F16" s="25"/>
      <c r="G16" s="25"/>
      <c r="H16" s="25"/>
      <c r="I16" s="25"/>
      <c r="J16" s="25"/>
      <c r="K16" s="25"/>
      <c r="L16" s="59"/>
    </row>
    <row r="17" spans="1:12" ht="240" x14ac:dyDescent="0.25">
      <c r="A17" s="29" t="str">
        <f>'A_Institutional Context'!A17</f>
        <v>GR</v>
      </c>
      <c r="B17" s="29" t="str">
        <f>'A_Institutional Context'!B17</f>
        <v>Greece</v>
      </c>
      <c r="C17" s="15"/>
      <c r="D17" s="19" t="s">
        <v>1035</v>
      </c>
      <c r="E17" s="19" t="s">
        <v>1035</v>
      </c>
      <c r="F17" s="19" t="s">
        <v>120</v>
      </c>
      <c r="G17" s="19" t="s">
        <v>1035</v>
      </c>
      <c r="H17" s="19" t="s">
        <v>1035</v>
      </c>
      <c r="I17" s="19" t="s">
        <v>1035</v>
      </c>
      <c r="J17" s="19" t="s">
        <v>120</v>
      </c>
      <c r="K17" s="19" t="s">
        <v>1028</v>
      </c>
      <c r="L17" s="59">
        <f t="shared" ref="L17:L18" si="2">COUNTIF($D17:$J17,L$3)</f>
        <v>2</v>
      </c>
    </row>
    <row r="18" spans="1:12" ht="135" x14ac:dyDescent="0.25">
      <c r="A18" s="29" t="str">
        <f>'A_Institutional Context'!A18</f>
        <v>HU</v>
      </c>
      <c r="B18" s="29" t="str">
        <f>'A_Institutional Context'!B18</f>
        <v>Hungary</v>
      </c>
      <c r="C18" s="15"/>
      <c r="D18" s="19" t="s">
        <v>120</v>
      </c>
      <c r="E18" s="19" t="s">
        <v>120</v>
      </c>
      <c r="F18" s="19" t="s">
        <v>1035</v>
      </c>
      <c r="G18" s="19" t="s">
        <v>1035</v>
      </c>
      <c r="H18" s="19" t="s">
        <v>1035</v>
      </c>
      <c r="I18" s="19" t="s">
        <v>1035</v>
      </c>
      <c r="J18" s="19" t="s">
        <v>1035</v>
      </c>
      <c r="K18" s="19" t="s">
        <v>757</v>
      </c>
      <c r="L18" s="59">
        <f t="shared" si="2"/>
        <v>2</v>
      </c>
    </row>
    <row r="19" spans="1:12" ht="15.75" x14ac:dyDescent="0.25">
      <c r="A19" s="34" t="str">
        <f>'A_Institutional Context'!A19</f>
        <v>IS</v>
      </c>
      <c r="B19" s="34" t="str">
        <f>'A_Institutional Context'!B19</f>
        <v>Iceland</v>
      </c>
      <c r="C19" s="42"/>
      <c r="D19" s="25"/>
      <c r="E19" s="25"/>
      <c r="F19" s="25"/>
      <c r="G19" s="25"/>
      <c r="H19" s="25"/>
      <c r="I19" s="25"/>
      <c r="J19" s="25"/>
      <c r="K19" s="25"/>
      <c r="L19" s="59"/>
    </row>
    <row r="20" spans="1:12" ht="75" x14ac:dyDescent="0.25">
      <c r="A20" s="29" t="str">
        <f>'A_Institutional Context'!A20</f>
        <v>IE</v>
      </c>
      <c r="B20" s="29" t="str">
        <f>'A_Institutional Context'!B20</f>
        <v>Ireland</v>
      </c>
      <c r="C20" s="15"/>
      <c r="D20" s="19" t="s">
        <v>120</v>
      </c>
      <c r="E20" s="19" t="s">
        <v>1035</v>
      </c>
      <c r="F20" s="19" t="s">
        <v>1035</v>
      </c>
      <c r="G20" s="19" t="s">
        <v>1035</v>
      </c>
      <c r="H20" s="19" t="s">
        <v>1035</v>
      </c>
      <c r="I20" s="19" t="s">
        <v>1035</v>
      </c>
      <c r="J20" s="19" t="s">
        <v>1035</v>
      </c>
      <c r="K20" s="19" t="s">
        <v>795</v>
      </c>
      <c r="L20" s="59">
        <f t="shared" ref="L20:L22" si="3">COUNTIF($D20:$J20,L$3)</f>
        <v>1</v>
      </c>
    </row>
    <row r="21" spans="1:12" ht="15.75" x14ac:dyDescent="0.25">
      <c r="A21" s="29" t="str">
        <f>'A_Institutional Context'!A21</f>
        <v>IT</v>
      </c>
      <c r="B21" s="29" t="str">
        <f>'A_Institutional Context'!B21</f>
        <v>Italy</v>
      </c>
      <c r="C21" s="15"/>
      <c r="D21" s="19" t="s">
        <v>1035</v>
      </c>
      <c r="E21" s="19" t="s">
        <v>120</v>
      </c>
      <c r="F21" s="19" t="s">
        <v>1035</v>
      </c>
      <c r="G21" s="19" t="s">
        <v>1035</v>
      </c>
      <c r="H21" s="19" t="s">
        <v>1035</v>
      </c>
      <c r="I21" s="19" t="s">
        <v>1035</v>
      </c>
      <c r="J21" s="19" t="s">
        <v>1035</v>
      </c>
      <c r="K21" s="19" t="s">
        <v>587</v>
      </c>
      <c r="L21" s="59">
        <f t="shared" si="3"/>
        <v>1</v>
      </c>
    </row>
    <row r="22" spans="1:12" ht="15.75" x14ac:dyDescent="0.25">
      <c r="A22" s="29" t="str">
        <f>'A_Institutional Context'!A22</f>
        <v>LV</v>
      </c>
      <c r="B22" s="29" t="str">
        <f>'A_Institutional Context'!B22</f>
        <v>Latvia</v>
      </c>
      <c r="C22" s="15"/>
      <c r="D22" s="19" t="s">
        <v>1035</v>
      </c>
      <c r="E22" s="19" t="s">
        <v>120</v>
      </c>
      <c r="F22" s="19" t="s">
        <v>1035</v>
      </c>
      <c r="G22" s="19" t="s">
        <v>1035</v>
      </c>
      <c r="H22" s="19" t="s">
        <v>120</v>
      </c>
      <c r="I22" s="19" t="s">
        <v>1035</v>
      </c>
      <c r="J22" s="19" t="s">
        <v>1035</v>
      </c>
      <c r="K22" s="19"/>
      <c r="L22" s="59">
        <f t="shared" si="3"/>
        <v>2</v>
      </c>
    </row>
    <row r="23" spans="1:12" ht="15.75" x14ac:dyDescent="0.25">
      <c r="A23" s="34" t="str">
        <f>'A_Institutional Context'!A23</f>
        <v>LI</v>
      </c>
      <c r="B23" s="34" t="str">
        <f>'A_Institutional Context'!B23</f>
        <v>Liechtenstein</v>
      </c>
      <c r="C23" s="42"/>
      <c r="D23" s="25"/>
      <c r="E23" s="25"/>
      <c r="F23" s="25"/>
      <c r="G23" s="25"/>
      <c r="H23" s="25"/>
      <c r="I23" s="25"/>
      <c r="J23" s="25"/>
      <c r="K23" s="25"/>
      <c r="L23" s="59"/>
    </row>
    <row r="24" spans="1:12" ht="15.75" x14ac:dyDescent="0.25">
      <c r="A24" s="29" t="str">
        <f>'A_Institutional Context'!A24</f>
        <v>LT</v>
      </c>
      <c r="B24" s="29" t="str">
        <f>'A_Institutional Context'!B24</f>
        <v>Lithuania</v>
      </c>
      <c r="C24" s="15"/>
      <c r="D24" s="19" t="s">
        <v>1035</v>
      </c>
      <c r="E24" s="19" t="s">
        <v>120</v>
      </c>
      <c r="F24" s="19" t="s">
        <v>1035</v>
      </c>
      <c r="G24" s="19" t="s">
        <v>1035</v>
      </c>
      <c r="H24" s="19" t="s">
        <v>120</v>
      </c>
      <c r="I24" s="19" t="s">
        <v>1035</v>
      </c>
      <c r="J24" s="19" t="s">
        <v>1035</v>
      </c>
      <c r="K24" s="19"/>
      <c r="L24" s="59">
        <f t="shared" ref="L24:L25" si="4">COUNTIF(D24:J24,L$3)</f>
        <v>2</v>
      </c>
    </row>
    <row r="25" spans="1:12" ht="15.75" x14ac:dyDescent="0.25">
      <c r="A25" s="29" t="str">
        <f>'A_Institutional Context'!A25</f>
        <v>LU</v>
      </c>
      <c r="B25" s="29" t="str">
        <f>'A_Institutional Context'!B25</f>
        <v>Luxembourg</v>
      </c>
      <c r="C25" s="15"/>
      <c r="D25" s="19" t="s">
        <v>1035</v>
      </c>
      <c r="E25" s="19" t="s">
        <v>1035</v>
      </c>
      <c r="F25" s="19" t="s">
        <v>1035</v>
      </c>
      <c r="G25" s="19" t="s">
        <v>1035</v>
      </c>
      <c r="H25" s="19" t="s">
        <v>1035</v>
      </c>
      <c r="I25" s="19" t="s">
        <v>1035</v>
      </c>
      <c r="J25" s="19" t="s">
        <v>120</v>
      </c>
      <c r="K25" s="19"/>
      <c r="L25" s="59">
        <f t="shared" si="4"/>
        <v>1</v>
      </c>
    </row>
    <row r="26" spans="1:12" ht="15.75" x14ac:dyDescent="0.25">
      <c r="A26" s="34" t="str">
        <f>'A_Institutional Context'!A26</f>
        <v>MT</v>
      </c>
      <c r="B26" s="34" t="str">
        <f>'A_Institutional Context'!B26</f>
        <v>Malta</v>
      </c>
      <c r="C26" s="42"/>
      <c r="D26" s="25"/>
      <c r="E26" s="25"/>
      <c r="F26" s="25"/>
      <c r="G26" s="25"/>
      <c r="H26" s="25"/>
      <c r="I26" s="25"/>
      <c r="J26" s="25"/>
      <c r="K26" s="25"/>
      <c r="L26" s="59"/>
    </row>
    <row r="27" spans="1:12" ht="15.75" x14ac:dyDescent="0.25">
      <c r="A27" s="34" t="str">
        <f>'A_Institutional Context'!A27</f>
        <v>NL</v>
      </c>
      <c r="B27" s="34" t="str">
        <f>'A_Institutional Context'!B27</f>
        <v>Netherlands</v>
      </c>
      <c r="C27" s="42"/>
      <c r="D27" s="25"/>
      <c r="E27" s="25"/>
      <c r="F27" s="25"/>
      <c r="G27" s="25"/>
      <c r="H27" s="25"/>
      <c r="I27" s="25"/>
      <c r="J27" s="25"/>
      <c r="K27" s="25"/>
      <c r="L27" s="59"/>
    </row>
    <row r="28" spans="1:12" ht="45" x14ac:dyDescent="0.25">
      <c r="A28" s="29" t="str">
        <f>'A_Institutional Context'!A28</f>
        <v>NO</v>
      </c>
      <c r="B28" s="29" t="str">
        <f>'A_Institutional Context'!B28</f>
        <v>Norway</v>
      </c>
      <c r="C28" s="15"/>
      <c r="D28" s="19" t="s">
        <v>1035</v>
      </c>
      <c r="E28" s="19" t="s">
        <v>1035</v>
      </c>
      <c r="F28" s="19" t="s">
        <v>120</v>
      </c>
      <c r="G28" s="19" t="s">
        <v>120</v>
      </c>
      <c r="H28" s="19" t="s">
        <v>1035</v>
      </c>
      <c r="I28" s="19" t="s">
        <v>1035</v>
      </c>
      <c r="J28" s="19" t="s">
        <v>1035</v>
      </c>
      <c r="K28" s="19" t="s">
        <v>630</v>
      </c>
      <c r="L28" s="59">
        <f>COUNTIF($D28:$J28,L$3)</f>
        <v>2</v>
      </c>
    </row>
    <row r="29" spans="1:12" s="62" customFormat="1" ht="30" x14ac:dyDescent="0.25">
      <c r="A29" s="69" t="str">
        <f>'A_Institutional Context'!A29</f>
        <v>PL</v>
      </c>
      <c r="B29" s="69" t="str">
        <f>'A_Institutional Context'!B29</f>
        <v>Poland</v>
      </c>
      <c r="C29" s="15"/>
      <c r="D29" s="38" t="s">
        <v>120</v>
      </c>
      <c r="E29" s="38" t="s">
        <v>1035</v>
      </c>
      <c r="F29" s="38" t="s">
        <v>1035</v>
      </c>
      <c r="G29" s="38" t="s">
        <v>1035</v>
      </c>
      <c r="H29" s="38" t="s">
        <v>1035</v>
      </c>
      <c r="I29" s="38" t="s">
        <v>1035</v>
      </c>
      <c r="J29" s="38" t="s">
        <v>1035</v>
      </c>
      <c r="K29" s="38" t="s">
        <v>1096</v>
      </c>
      <c r="L29" s="59">
        <f>COUNTIF($D29:$J29,L$3)</f>
        <v>1</v>
      </c>
    </row>
    <row r="30" spans="1:12" ht="45" x14ac:dyDescent="0.25">
      <c r="A30" s="29" t="str">
        <f>'A_Institutional Context'!A30</f>
        <v>PT</v>
      </c>
      <c r="B30" s="29" t="str">
        <f>'A_Institutional Context'!B30</f>
        <v>Portugal</v>
      </c>
      <c r="C30" s="15"/>
      <c r="D30" s="19" t="s">
        <v>1035</v>
      </c>
      <c r="E30" s="19" t="s">
        <v>1035</v>
      </c>
      <c r="F30" s="19" t="s">
        <v>120</v>
      </c>
      <c r="G30" s="19" t="s">
        <v>120</v>
      </c>
      <c r="H30" s="19" t="s">
        <v>1035</v>
      </c>
      <c r="I30" s="19" t="s">
        <v>1035</v>
      </c>
      <c r="J30" s="19" t="s">
        <v>1035</v>
      </c>
      <c r="K30" s="19" t="s">
        <v>842</v>
      </c>
      <c r="L30" s="59">
        <f t="shared" ref="L30:L31" si="5">COUNTIF($D30:$J30,L$3)</f>
        <v>2</v>
      </c>
    </row>
    <row r="31" spans="1:12" ht="15.75" x14ac:dyDescent="0.25">
      <c r="A31" s="29" t="str">
        <f>'A_Institutional Context'!A31</f>
        <v>RO</v>
      </c>
      <c r="B31" s="29" t="str">
        <f>'A_Institutional Context'!B31</f>
        <v>Romania</v>
      </c>
      <c r="C31" s="15"/>
      <c r="D31" s="19" t="s">
        <v>1035</v>
      </c>
      <c r="E31" s="19" t="s">
        <v>1035</v>
      </c>
      <c r="F31" s="19" t="s">
        <v>1035</v>
      </c>
      <c r="G31" s="19" t="s">
        <v>1035</v>
      </c>
      <c r="H31" s="19" t="s">
        <v>1035</v>
      </c>
      <c r="I31" s="19" t="s">
        <v>1035</v>
      </c>
      <c r="J31" s="19" t="s">
        <v>120</v>
      </c>
      <c r="K31" s="19"/>
      <c r="L31" s="59">
        <f t="shared" si="5"/>
        <v>1</v>
      </c>
    </row>
    <row r="32" spans="1:12" ht="15.75" x14ac:dyDescent="0.25">
      <c r="A32" s="34" t="str">
        <f>'A_Institutional Context'!A32</f>
        <v>SK</v>
      </c>
      <c r="B32" s="34" t="str">
        <f>'A_Institutional Context'!B32</f>
        <v>Slovakia</v>
      </c>
      <c r="C32" s="42"/>
      <c r="D32" s="25"/>
      <c r="E32" s="25"/>
      <c r="F32" s="25"/>
      <c r="G32" s="25"/>
      <c r="H32" s="25"/>
      <c r="I32" s="25"/>
      <c r="J32" s="25"/>
      <c r="K32" s="25"/>
      <c r="L32" s="59"/>
    </row>
    <row r="33" spans="1:12" ht="15.75" x14ac:dyDescent="0.25">
      <c r="A33" s="29" t="str">
        <f>'A_Institutional Context'!A33</f>
        <v>SI</v>
      </c>
      <c r="B33" s="29" t="str">
        <f>'A_Institutional Context'!B33</f>
        <v>Slovenia</v>
      </c>
      <c r="C33" s="15"/>
      <c r="D33" s="19" t="s">
        <v>120</v>
      </c>
      <c r="E33" s="19" t="s">
        <v>1035</v>
      </c>
      <c r="F33" s="19" t="s">
        <v>1035</v>
      </c>
      <c r="G33" s="19" t="s">
        <v>1035</v>
      </c>
      <c r="H33" s="19" t="s">
        <v>1035</v>
      </c>
      <c r="I33" s="19" t="s">
        <v>1035</v>
      </c>
      <c r="J33" s="19" t="s">
        <v>1035</v>
      </c>
      <c r="K33" s="19"/>
      <c r="L33" s="59">
        <f t="shared" ref="L33:L34" si="6">COUNTIF($D33:$J33,L$3)</f>
        <v>1</v>
      </c>
    </row>
    <row r="34" spans="1:12" ht="90" x14ac:dyDescent="0.25">
      <c r="A34" s="29" t="str">
        <f>'A_Institutional Context'!A34</f>
        <v>ES</v>
      </c>
      <c r="B34" s="29" t="str">
        <f>'A_Institutional Context'!B34</f>
        <v>Spain</v>
      </c>
      <c r="C34" s="15"/>
      <c r="D34" s="19" t="s">
        <v>1035</v>
      </c>
      <c r="E34" s="19" t="s">
        <v>1035</v>
      </c>
      <c r="F34" s="19" t="s">
        <v>1035</v>
      </c>
      <c r="G34" s="19" t="s">
        <v>120</v>
      </c>
      <c r="H34" s="19" t="s">
        <v>1035</v>
      </c>
      <c r="I34" s="19" t="s">
        <v>1035</v>
      </c>
      <c r="J34" s="19" t="s">
        <v>1035</v>
      </c>
      <c r="K34" s="19" t="s">
        <v>856</v>
      </c>
      <c r="L34" s="59">
        <f t="shared" si="6"/>
        <v>1</v>
      </c>
    </row>
    <row r="35" spans="1:12" ht="15.75" x14ac:dyDescent="0.25">
      <c r="A35" s="34" t="str">
        <f>'A_Institutional Context'!A35</f>
        <v>SE</v>
      </c>
      <c r="B35" s="34" t="str">
        <f>'A_Institutional Context'!B35</f>
        <v>Sweden</v>
      </c>
      <c r="C35" s="42"/>
      <c r="D35" s="25"/>
      <c r="E35" s="25"/>
      <c r="F35" s="25"/>
      <c r="G35" s="25"/>
      <c r="H35" s="25"/>
      <c r="I35" s="25"/>
      <c r="J35" s="25"/>
      <c r="K35" s="25"/>
      <c r="L35" s="59"/>
    </row>
    <row r="36" spans="1:12" ht="60" x14ac:dyDescent="0.25">
      <c r="A36" s="29" t="str">
        <f>'A_Institutional Context'!A36</f>
        <v>CH</v>
      </c>
      <c r="B36" s="29" t="str">
        <f>'A_Institutional Context'!B36</f>
        <v>Switzerland</v>
      </c>
      <c r="C36" s="15"/>
      <c r="D36" s="19" t="s">
        <v>1035</v>
      </c>
      <c r="E36" s="19" t="s">
        <v>1035</v>
      </c>
      <c r="F36" s="19" t="s">
        <v>1035</v>
      </c>
      <c r="G36" s="19" t="s">
        <v>1035</v>
      </c>
      <c r="H36" s="19" t="s">
        <v>1035</v>
      </c>
      <c r="I36" s="19" t="s">
        <v>1035</v>
      </c>
      <c r="J36" s="19" t="s">
        <v>120</v>
      </c>
      <c r="K36" s="19" t="s">
        <v>921</v>
      </c>
      <c r="L36" s="59">
        <f t="shared" ref="L36:L38" si="7">COUNTIF($D36:$J36,L$3)</f>
        <v>1</v>
      </c>
    </row>
    <row r="37" spans="1:12" ht="30" x14ac:dyDescent="0.25">
      <c r="A37" s="29" t="str">
        <f>'A_Institutional Context'!A37</f>
        <v>TR</v>
      </c>
      <c r="B37" s="29" t="str">
        <f>'A_Institutional Context'!B37</f>
        <v>Turkey</v>
      </c>
      <c r="C37" s="15"/>
      <c r="D37" s="19" t="s">
        <v>1035</v>
      </c>
      <c r="E37" s="19" t="s">
        <v>120</v>
      </c>
      <c r="F37" s="19" t="s">
        <v>1035</v>
      </c>
      <c r="G37" s="19" t="s">
        <v>120</v>
      </c>
      <c r="H37" s="19" t="s">
        <v>1035</v>
      </c>
      <c r="I37" s="19" t="s">
        <v>1035</v>
      </c>
      <c r="J37" s="19" t="s">
        <v>1035</v>
      </c>
      <c r="K37" s="19" t="s">
        <v>864</v>
      </c>
      <c r="L37" s="59">
        <f t="shared" si="7"/>
        <v>2</v>
      </c>
    </row>
    <row r="38" spans="1:12" ht="30" x14ac:dyDescent="0.25">
      <c r="A38" s="29" t="str">
        <f>'A_Institutional Context'!A38</f>
        <v>UK</v>
      </c>
      <c r="B38" s="29" t="str">
        <f>'A_Institutional Context'!B38</f>
        <v>United Kingdom</v>
      </c>
      <c r="C38" s="15"/>
      <c r="D38" s="19" t="s">
        <v>120</v>
      </c>
      <c r="E38" s="19" t="s">
        <v>1035</v>
      </c>
      <c r="F38" s="19" t="s">
        <v>1035</v>
      </c>
      <c r="G38" s="19" t="s">
        <v>1035</v>
      </c>
      <c r="H38" s="19" t="s">
        <v>1035</v>
      </c>
      <c r="I38" s="19" t="s">
        <v>1035</v>
      </c>
      <c r="J38" s="19" t="s">
        <v>1035</v>
      </c>
      <c r="K38" s="19" t="s">
        <v>733</v>
      </c>
      <c r="L38" s="59">
        <f t="shared" si="7"/>
        <v>1</v>
      </c>
    </row>
    <row r="39" spans="1:12" ht="15.75" hidden="1" x14ac:dyDescent="0.25">
      <c r="A39" s="29" t="str">
        <f>'A_Institutional Context'!A39</f>
        <v>.</v>
      </c>
      <c r="B39" s="29" t="str">
        <f>'A_Institutional Context'!B39</f>
        <v>.</v>
      </c>
      <c r="C39" s="15"/>
      <c r="D39" s="19"/>
      <c r="E39" s="19"/>
      <c r="F39" s="19"/>
      <c r="G39" s="19"/>
      <c r="H39" s="19"/>
      <c r="I39" s="19"/>
      <c r="J39" s="19"/>
      <c r="K39" s="19"/>
    </row>
    <row r="40" spans="1:12" ht="15.75" hidden="1" x14ac:dyDescent="0.25">
      <c r="A40" s="29" t="str">
        <f>'A_Institutional Context'!A40</f>
        <v>.</v>
      </c>
      <c r="B40" s="29" t="str">
        <f>'A_Institutional Context'!B40</f>
        <v>.</v>
      </c>
      <c r="C40" s="15"/>
      <c r="D40" s="19"/>
      <c r="E40" s="19"/>
      <c r="F40" s="19"/>
      <c r="G40" s="19"/>
      <c r="H40" s="19"/>
      <c r="I40" s="19"/>
      <c r="J40" s="19"/>
      <c r="K40" s="19"/>
    </row>
    <row r="41" spans="1:12" x14ac:dyDescent="0.25">
      <c r="B41" s="57" t="s">
        <v>1025</v>
      </c>
      <c r="C41" s="62"/>
      <c r="D41" s="59">
        <f>COUNTA(D$4:D$40)</f>
        <v>24</v>
      </c>
      <c r="E41" s="59">
        <f t="shared" ref="E41:K41" si="8">COUNTA(E$4:E$40)</f>
        <v>24</v>
      </c>
      <c r="F41" s="59">
        <f t="shared" si="8"/>
        <v>24</v>
      </c>
      <c r="G41" s="59">
        <f t="shared" si="8"/>
        <v>24</v>
      </c>
      <c r="H41" s="59">
        <f t="shared" si="8"/>
        <v>24</v>
      </c>
      <c r="I41" s="59">
        <f t="shared" si="8"/>
        <v>24</v>
      </c>
      <c r="J41" s="59">
        <f t="shared" si="8"/>
        <v>24</v>
      </c>
      <c r="K41" s="59">
        <f t="shared" si="8"/>
        <v>16</v>
      </c>
    </row>
    <row r="42" spans="1:12" x14ac:dyDescent="0.25">
      <c r="B42" s="58" t="s">
        <v>1026</v>
      </c>
      <c r="C42" s="62"/>
      <c r="D42" s="61">
        <f>D41-SUM(D43:D52)</f>
        <v>0</v>
      </c>
      <c r="E42" s="61">
        <f t="shared" ref="E42:J42" si="9">E41-SUM(E43:E52)</f>
        <v>0</v>
      </c>
      <c r="F42" s="61">
        <f t="shared" si="9"/>
        <v>0</v>
      </c>
      <c r="G42" s="61">
        <f t="shared" si="9"/>
        <v>0</v>
      </c>
      <c r="H42" s="61">
        <f t="shared" si="9"/>
        <v>0</v>
      </c>
      <c r="I42" s="61">
        <f t="shared" si="9"/>
        <v>0</v>
      </c>
      <c r="J42" s="61">
        <f t="shared" si="9"/>
        <v>0</v>
      </c>
    </row>
    <row r="43" spans="1:12" x14ac:dyDescent="0.25">
      <c r="B43" s="59" t="str">
        <f>Dropdown_menus!$A2</f>
        <v>Checked</v>
      </c>
      <c r="C43" s="62"/>
      <c r="D43" s="59">
        <f>COUNTIF(D$4:D$40,$B43)</f>
        <v>7</v>
      </c>
      <c r="E43" s="59">
        <f t="shared" ref="E43:J43" si="10">COUNTIF(E$4:E$40,$B43)</f>
        <v>6</v>
      </c>
      <c r="F43" s="59">
        <f t="shared" si="10"/>
        <v>3</v>
      </c>
      <c r="G43" s="59">
        <f t="shared" si="10"/>
        <v>9</v>
      </c>
      <c r="H43" s="59">
        <f t="shared" si="10"/>
        <v>4</v>
      </c>
      <c r="I43" s="59">
        <f t="shared" si="10"/>
        <v>0</v>
      </c>
      <c r="J43" s="59">
        <f t="shared" si="10"/>
        <v>6</v>
      </c>
    </row>
    <row r="44" spans="1:12" x14ac:dyDescent="0.25">
      <c r="B44" s="59" t="str">
        <f>Dropdown_menus!$A3</f>
        <v>Unchecked</v>
      </c>
      <c r="C44" s="62"/>
      <c r="D44" s="59">
        <f t="shared" ref="D44:J44" si="11">COUNTIF(D$4:D$40,$B44)</f>
        <v>17</v>
      </c>
      <c r="E44" s="59">
        <f t="shared" si="11"/>
        <v>18</v>
      </c>
      <c r="F44" s="59">
        <f t="shared" si="11"/>
        <v>21</v>
      </c>
      <c r="G44" s="59">
        <f t="shared" si="11"/>
        <v>15</v>
      </c>
      <c r="H44" s="59">
        <f t="shared" si="11"/>
        <v>20</v>
      </c>
      <c r="I44" s="59">
        <f t="shared" si="11"/>
        <v>24</v>
      </c>
      <c r="J44" s="59">
        <f t="shared" si="11"/>
        <v>18</v>
      </c>
    </row>
  </sheetData>
  <dataValidations count="1">
    <dataValidation type="list" allowBlank="1" showInputMessage="1" showErrorMessage="1" sqref="D4:J40">
      <formula1>Checkbox</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41"/>
  <sheetViews>
    <sheetView zoomScale="90" zoomScaleNormal="90" workbookViewId="0">
      <pane xSplit="2" ySplit="3" topLeftCell="E4" activePane="bottomRight" state="frozen"/>
      <selection pane="topRight" activeCell="C1" sqref="C1"/>
      <selection pane="bottomLeft" activeCell="A4" sqref="A4"/>
      <selection pane="bottomRight" activeCell="J4" sqref="J4"/>
    </sheetView>
  </sheetViews>
  <sheetFormatPr defaultColWidth="11.42578125" defaultRowHeight="15" x14ac:dyDescent="0.25"/>
  <cols>
    <col min="1" max="1" width="8.28515625" style="14" customWidth="1"/>
    <col min="2" max="2" width="16.7109375" style="14" customWidth="1"/>
    <col min="3" max="3" width="15.7109375" style="23" customWidth="1"/>
    <col min="4" max="4" width="69.28515625" style="23" customWidth="1"/>
    <col min="5" max="5" width="83.7109375" style="23" customWidth="1"/>
    <col min="6" max="6" width="14.85546875" style="23" customWidth="1"/>
    <col min="7" max="7" width="37.28515625" style="23" customWidth="1"/>
    <col min="8" max="8" width="29.7109375" style="23" customWidth="1"/>
    <col min="9" max="9" width="41.7109375" style="23" customWidth="1"/>
    <col min="10" max="10" width="45.85546875" style="23" customWidth="1"/>
    <col min="11" max="16384" width="11.42578125" style="23"/>
  </cols>
  <sheetData>
    <row r="1" spans="1:10" s="39" customFormat="1" ht="21" x14ac:dyDescent="0.25">
      <c r="B1" s="22" t="s">
        <v>66</v>
      </c>
    </row>
    <row r="2" spans="1:10" s="14" customFormat="1" x14ac:dyDescent="0.25"/>
    <row r="3" spans="1:10" s="14" customFormat="1" ht="31.5" x14ac:dyDescent="0.25">
      <c r="A3" s="12" t="s">
        <v>332</v>
      </c>
      <c r="B3" s="12" t="s">
        <v>0</v>
      </c>
      <c r="C3" s="12" t="s">
        <v>4</v>
      </c>
      <c r="D3" s="12" t="s">
        <v>5</v>
      </c>
      <c r="E3" s="12" t="s">
        <v>6</v>
      </c>
      <c r="F3" s="12" t="s">
        <v>7</v>
      </c>
      <c r="G3" s="12" t="s">
        <v>8</v>
      </c>
      <c r="H3" s="12" t="s">
        <v>338</v>
      </c>
      <c r="I3" s="12" t="s">
        <v>339</v>
      </c>
      <c r="J3" s="12" t="s">
        <v>1143</v>
      </c>
    </row>
    <row r="4" spans="1:10" ht="135" customHeight="1" x14ac:dyDescent="0.25">
      <c r="A4" s="29" t="str">
        <f>'A_Institutional Context'!A4</f>
        <v>AT-1</v>
      </c>
      <c r="B4" s="29" t="str">
        <f>'A_Institutional Context'!B4</f>
        <v>Austria</v>
      </c>
      <c r="C4" s="43" t="s">
        <v>348</v>
      </c>
      <c r="D4" s="19" t="s">
        <v>349</v>
      </c>
      <c r="E4" s="19" t="s">
        <v>992</v>
      </c>
      <c r="F4" s="19">
        <v>2014</v>
      </c>
      <c r="G4" s="19" t="s">
        <v>350</v>
      </c>
      <c r="H4" s="19" t="s">
        <v>351</v>
      </c>
      <c r="I4" s="19" t="s">
        <v>352</v>
      </c>
      <c r="J4" s="19" t="s">
        <v>353</v>
      </c>
    </row>
    <row r="5" spans="1:10" ht="60" x14ac:dyDescent="0.25">
      <c r="A5" s="29" t="str">
        <f>'A_Institutional Context'!A5</f>
        <v>AT-2</v>
      </c>
      <c r="B5" s="29" t="str">
        <f>'A_Institutional Context'!B5</f>
        <v>Austria</v>
      </c>
      <c r="C5" s="19" t="s">
        <v>370</v>
      </c>
      <c r="D5" s="19" t="s">
        <v>371</v>
      </c>
      <c r="E5" s="19" t="s">
        <v>372</v>
      </c>
      <c r="F5" s="19">
        <v>2015</v>
      </c>
      <c r="G5" s="19" t="s">
        <v>373</v>
      </c>
      <c r="H5" s="19" t="s">
        <v>374</v>
      </c>
      <c r="I5" s="19" t="s">
        <v>375</v>
      </c>
      <c r="J5" s="19"/>
    </row>
    <row r="6" spans="1:10" ht="180" x14ac:dyDescent="0.25">
      <c r="A6" s="29" t="str">
        <f>'A_Institutional Context'!A6</f>
        <v>BE</v>
      </c>
      <c r="B6" s="29" t="str">
        <f>'A_Institutional Context'!B6</f>
        <v>Belgium</v>
      </c>
      <c r="C6" s="38" t="s">
        <v>765</v>
      </c>
      <c r="D6" s="19" t="s">
        <v>993</v>
      </c>
      <c r="E6" s="19" t="s">
        <v>994</v>
      </c>
      <c r="F6" s="19" t="s">
        <v>390</v>
      </c>
      <c r="G6" s="19" t="s">
        <v>391</v>
      </c>
      <c r="H6" s="19" t="s">
        <v>392</v>
      </c>
      <c r="I6" s="19" t="s">
        <v>393</v>
      </c>
      <c r="J6" s="19" t="s">
        <v>394</v>
      </c>
    </row>
    <row r="7" spans="1:10" x14ac:dyDescent="0.25">
      <c r="A7" s="34" t="str">
        <f>'A_Institutional Context'!A7</f>
        <v>BG</v>
      </c>
      <c r="B7" s="34" t="str">
        <f>'A_Institutional Context'!B7</f>
        <v>Bulgaria</v>
      </c>
      <c r="C7" s="25"/>
      <c r="D7" s="25"/>
      <c r="E7" s="25"/>
      <c r="F7" s="25"/>
      <c r="G7" s="25"/>
      <c r="H7" s="25"/>
      <c r="I7" s="25"/>
      <c r="J7" s="25"/>
    </row>
    <row r="8" spans="1:10" ht="105" x14ac:dyDescent="0.25">
      <c r="A8" s="29" t="str">
        <f>'A_Institutional Context'!A8</f>
        <v>HR</v>
      </c>
      <c r="B8" s="29" t="str">
        <f>'A_Institutional Context'!B8</f>
        <v>Croatia</v>
      </c>
      <c r="C8" s="19" t="s">
        <v>406</v>
      </c>
      <c r="D8" s="19" t="s">
        <v>407</v>
      </c>
      <c r="E8" s="19" t="s">
        <v>1062</v>
      </c>
      <c r="F8" s="19">
        <v>2017</v>
      </c>
      <c r="G8" s="19" t="s">
        <v>408</v>
      </c>
      <c r="H8" s="19" t="s">
        <v>340</v>
      </c>
      <c r="I8" s="19" t="s">
        <v>409</v>
      </c>
      <c r="J8" s="19" t="s">
        <v>410</v>
      </c>
    </row>
    <row r="9" spans="1:10" x14ac:dyDescent="0.25">
      <c r="A9" s="34" t="str">
        <f>'A_Institutional Context'!A9</f>
        <v>CY</v>
      </c>
      <c r="B9" s="34" t="str">
        <f>'A_Institutional Context'!B9</f>
        <v>Cyprus</v>
      </c>
      <c r="C9" s="25"/>
      <c r="D9" s="25"/>
      <c r="E9" s="25"/>
      <c r="F9" s="25"/>
      <c r="G9" s="25"/>
      <c r="H9" s="25"/>
      <c r="I9" s="25"/>
      <c r="J9" s="25"/>
    </row>
    <row r="10" spans="1:10" ht="165" x14ac:dyDescent="0.25">
      <c r="A10" s="29" t="str">
        <f>'A_Institutional Context'!A10</f>
        <v>CZ</v>
      </c>
      <c r="B10" s="29" t="str">
        <f>'A_Institutional Context'!B10</f>
        <v>Czech Republic</v>
      </c>
      <c r="C10" s="19" t="s">
        <v>420</v>
      </c>
      <c r="D10" s="19" t="s">
        <v>421</v>
      </c>
      <c r="E10" s="19" t="s">
        <v>422</v>
      </c>
      <c r="F10" s="19">
        <v>2015</v>
      </c>
      <c r="G10" s="19" t="s">
        <v>423</v>
      </c>
      <c r="H10" s="19" t="s">
        <v>417</v>
      </c>
      <c r="I10" s="19" t="s">
        <v>424</v>
      </c>
      <c r="J10" s="19">
        <v>35</v>
      </c>
    </row>
    <row r="11" spans="1:10" x14ac:dyDescent="0.25">
      <c r="A11" s="34" t="str">
        <f>'A_Institutional Context'!A11</f>
        <v>DK</v>
      </c>
      <c r="B11" s="34" t="str">
        <f>'A_Institutional Context'!B11</f>
        <v>Denmark</v>
      </c>
      <c r="C11" s="44"/>
      <c r="D11" s="44"/>
      <c r="E11" s="44"/>
      <c r="F11" s="44"/>
      <c r="G11" s="44"/>
      <c r="H11" s="44"/>
      <c r="I11" s="44"/>
      <c r="J11" s="25"/>
    </row>
    <row r="12" spans="1:10" ht="255" x14ac:dyDescent="0.25">
      <c r="A12" s="29" t="str">
        <f>'A_Institutional Context'!A12</f>
        <v>EE</v>
      </c>
      <c r="B12" s="29" t="str">
        <f>'A_Institutional Context'!B12</f>
        <v>Estonia</v>
      </c>
      <c r="C12" s="38" t="s">
        <v>1064</v>
      </c>
      <c r="D12" s="19" t="s">
        <v>995</v>
      </c>
      <c r="E12" s="68" t="s">
        <v>1063</v>
      </c>
      <c r="F12" s="19">
        <v>2017</v>
      </c>
      <c r="G12" s="19" t="s">
        <v>439</v>
      </c>
      <c r="H12" s="19" t="s">
        <v>434</v>
      </c>
      <c r="I12" s="19" t="s">
        <v>440</v>
      </c>
      <c r="J12" s="19" t="s">
        <v>441</v>
      </c>
    </row>
    <row r="13" spans="1:10" s="62" customFormat="1" ht="75" x14ac:dyDescent="0.25">
      <c r="A13" s="69" t="str">
        <f>'A_Institutional Context'!A13</f>
        <v>FI</v>
      </c>
      <c r="B13" s="69" t="str">
        <f>'A_Institutional Context'!B13</f>
        <v>Finland</v>
      </c>
      <c r="C13" s="38" t="s">
        <v>1100</v>
      </c>
      <c r="D13" s="38" t="s">
        <v>1101</v>
      </c>
      <c r="E13" s="38" t="s">
        <v>1098</v>
      </c>
      <c r="F13" s="38">
        <v>2013</v>
      </c>
      <c r="G13" s="38" t="s">
        <v>1075</v>
      </c>
      <c r="H13" s="38" t="s">
        <v>1068</v>
      </c>
      <c r="I13" s="38" t="s">
        <v>1102</v>
      </c>
      <c r="J13" s="38" t="s">
        <v>1103</v>
      </c>
    </row>
    <row r="14" spans="1:10" ht="105" x14ac:dyDescent="0.25">
      <c r="A14" s="29" t="str">
        <f>'A_Institutional Context'!A14</f>
        <v>FR</v>
      </c>
      <c r="B14" s="29" t="str">
        <f>'A_Institutional Context'!B14</f>
        <v>France</v>
      </c>
      <c r="C14" s="19" t="s">
        <v>455</v>
      </c>
      <c r="D14" s="19" t="s">
        <v>456</v>
      </c>
      <c r="E14" s="19" t="s">
        <v>996</v>
      </c>
      <c r="F14" s="19">
        <v>2009</v>
      </c>
      <c r="G14" s="19" t="s">
        <v>423</v>
      </c>
      <c r="H14" s="19" t="s">
        <v>457</v>
      </c>
      <c r="I14" s="19" t="s">
        <v>458</v>
      </c>
      <c r="J14" s="19" t="s">
        <v>459</v>
      </c>
    </row>
    <row r="15" spans="1:10" ht="120" customHeight="1" x14ac:dyDescent="0.25">
      <c r="A15" s="29" t="str">
        <f>'A_Institutional Context'!A15</f>
        <v>DE-1</v>
      </c>
      <c r="B15" s="29" t="str">
        <f>'A_Institutional Context'!B15</f>
        <v>Germany</v>
      </c>
      <c r="C15" s="19" t="s">
        <v>479</v>
      </c>
      <c r="D15" s="19" t="s">
        <v>480</v>
      </c>
      <c r="E15" s="19" t="s">
        <v>997</v>
      </c>
      <c r="F15" s="19">
        <v>2015</v>
      </c>
      <c r="G15" s="19" t="s">
        <v>481</v>
      </c>
      <c r="H15" s="19" t="s">
        <v>482</v>
      </c>
      <c r="I15" s="19" t="s">
        <v>483</v>
      </c>
      <c r="J15" s="19" t="s">
        <v>484</v>
      </c>
    </row>
    <row r="16" spans="1:10" ht="75" x14ac:dyDescent="0.25">
      <c r="A16" s="29" t="str">
        <f>'A_Institutional Context'!A16</f>
        <v>DE-2</v>
      </c>
      <c r="B16" s="29" t="str">
        <f>'A_Institutional Context'!B16</f>
        <v>Germany</v>
      </c>
      <c r="C16" s="19" t="s">
        <v>500</v>
      </c>
      <c r="D16" s="19" t="s">
        <v>501</v>
      </c>
      <c r="E16" s="19" t="s">
        <v>502</v>
      </c>
      <c r="F16" s="19">
        <v>2017</v>
      </c>
      <c r="G16" s="19" t="s">
        <v>423</v>
      </c>
      <c r="H16" s="19" t="s">
        <v>503</v>
      </c>
      <c r="I16" s="19" t="s">
        <v>504</v>
      </c>
      <c r="J16" s="19" t="s">
        <v>999</v>
      </c>
    </row>
    <row r="17" spans="1:10" ht="165" x14ac:dyDescent="0.25">
      <c r="A17" s="29" t="str">
        <f>'A_Institutional Context'!A17</f>
        <v>GR</v>
      </c>
      <c r="B17" s="29" t="str">
        <f>'A_Institutional Context'!B17</f>
        <v>Greece</v>
      </c>
      <c r="C17" s="19" t="s">
        <v>527</v>
      </c>
      <c r="D17" s="19" t="s">
        <v>528</v>
      </c>
      <c r="E17" s="19" t="s">
        <v>998</v>
      </c>
      <c r="F17" s="19">
        <v>2011</v>
      </c>
      <c r="G17" s="19" t="s">
        <v>787</v>
      </c>
      <c r="H17" s="19" t="s">
        <v>529</v>
      </c>
      <c r="I17" s="19" t="s">
        <v>788</v>
      </c>
      <c r="J17" s="19" t="s">
        <v>530</v>
      </c>
    </row>
    <row r="18" spans="1:10" ht="45" x14ac:dyDescent="0.25">
      <c r="A18" s="29" t="str">
        <f>'A_Institutional Context'!A18</f>
        <v>HU</v>
      </c>
      <c r="B18" s="29" t="str">
        <f>'A_Institutional Context'!B18</f>
        <v>Hungary</v>
      </c>
      <c r="C18" s="38" t="s">
        <v>758</v>
      </c>
      <c r="D18" s="19" t="s">
        <v>552</v>
      </c>
      <c r="E18" s="19" t="s">
        <v>553</v>
      </c>
      <c r="F18" s="19">
        <v>2017</v>
      </c>
      <c r="G18" s="19" t="s">
        <v>289</v>
      </c>
      <c r="H18" s="19" t="s">
        <v>545</v>
      </c>
      <c r="I18" s="19" t="s">
        <v>546</v>
      </c>
      <c r="J18" s="19" t="s">
        <v>554</v>
      </c>
    </row>
    <row r="19" spans="1:10" x14ac:dyDescent="0.25">
      <c r="A19" s="34" t="str">
        <f>'A_Institutional Context'!A19</f>
        <v>IS</v>
      </c>
      <c r="B19" s="34" t="str">
        <f>'A_Institutional Context'!B19</f>
        <v>Iceland</v>
      </c>
      <c r="C19" s="25"/>
      <c r="D19" s="25"/>
      <c r="E19" s="25"/>
      <c r="F19" s="25"/>
      <c r="G19" s="25"/>
      <c r="H19" s="25"/>
      <c r="I19" s="25"/>
      <c r="J19" s="25"/>
    </row>
    <row r="20" spans="1:10" ht="75" x14ac:dyDescent="0.25">
      <c r="A20" s="29" t="str">
        <f>'A_Institutional Context'!A20</f>
        <v>IE</v>
      </c>
      <c r="B20" s="29" t="str">
        <f>'A_Institutional Context'!B20</f>
        <v>Ireland</v>
      </c>
      <c r="C20" s="38" t="s">
        <v>570</v>
      </c>
      <c r="D20" s="19" t="s">
        <v>1056</v>
      </c>
      <c r="E20" s="38" t="s">
        <v>1115</v>
      </c>
      <c r="F20" s="19">
        <v>2013</v>
      </c>
      <c r="G20" s="19" t="s">
        <v>610</v>
      </c>
      <c r="H20" s="19" t="s">
        <v>571</v>
      </c>
      <c r="I20" s="19" t="s">
        <v>572</v>
      </c>
      <c r="J20" s="19" t="s">
        <v>796</v>
      </c>
    </row>
    <row r="21" spans="1:10" ht="210" x14ac:dyDescent="0.25">
      <c r="A21" s="29" t="str">
        <f>'A_Institutional Context'!A21</f>
        <v>IT</v>
      </c>
      <c r="B21" s="29" t="str">
        <f>'A_Institutional Context'!B21</f>
        <v>Italy</v>
      </c>
      <c r="C21" s="19" t="s">
        <v>588</v>
      </c>
      <c r="D21" s="19" t="s">
        <v>1123</v>
      </c>
      <c r="E21" s="19" t="s">
        <v>1122</v>
      </c>
      <c r="F21" s="19">
        <v>2014</v>
      </c>
      <c r="G21" s="19" t="s">
        <v>589</v>
      </c>
      <c r="H21" s="19" t="s">
        <v>590</v>
      </c>
      <c r="I21" s="19" t="s">
        <v>591</v>
      </c>
      <c r="J21" s="19" t="s">
        <v>592</v>
      </c>
    </row>
    <row r="22" spans="1:10" ht="409.5" x14ac:dyDescent="0.25">
      <c r="A22" s="29" t="str">
        <f>'A_Institutional Context'!A22</f>
        <v>LV</v>
      </c>
      <c r="B22" s="29" t="str">
        <f>'A_Institutional Context'!B22</f>
        <v>Latvia</v>
      </c>
      <c r="C22" s="19" t="s">
        <v>814</v>
      </c>
      <c r="D22" s="19" t="s">
        <v>815</v>
      </c>
      <c r="E22" s="37" t="s">
        <v>816</v>
      </c>
      <c r="F22" s="19" t="s">
        <v>609</v>
      </c>
      <c r="G22" s="19" t="s">
        <v>610</v>
      </c>
      <c r="H22" s="19" t="s">
        <v>611</v>
      </c>
      <c r="I22" s="19" t="s">
        <v>612</v>
      </c>
      <c r="J22" s="19" t="s">
        <v>613</v>
      </c>
    </row>
    <row r="23" spans="1:10" x14ac:dyDescent="0.25">
      <c r="A23" s="34" t="str">
        <f>'A_Institutional Context'!A23</f>
        <v>LI</v>
      </c>
      <c r="B23" s="34" t="str">
        <f>'A_Institutional Context'!B23</f>
        <v>Liechtenstein</v>
      </c>
      <c r="C23" s="25"/>
      <c r="D23" s="25"/>
      <c r="E23" s="25"/>
      <c r="F23" s="25"/>
      <c r="G23" s="25"/>
      <c r="H23" s="25"/>
      <c r="I23" s="25"/>
      <c r="J23" s="25"/>
    </row>
    <row r="24" spans="1:10" ht="105" x14ac:dyDescent="0.25">
      <c r="A24" s="29" t="str">
        <f>'A_Institutional Context'!A24</f>
        <v>LT</v>
      </c>
      <c r="B24" s="29" t="str">
        <f>'A_Institutional Context'!B24</f>
        <v>Lithuania</v>
      </c>
      <c r="C24" s="19" t="s">
        <v>716</v>
      </c>
      <c r="D24" s="19" t="s">
        <v>827</v>
      </c>
      <c r="E24" s="19" t="s">
        <v>828</v>
      </c>
      <c r="F24" s="19">
        <v>2015</v>
      </c>
      <c r="G24" s="19" t="s">
        <v>610</v>
      </c>
      <c r="H24" s="19" t="s">
        <v>712</v>
      </c>
      <c r="I24" s="19" t="s">
        <v>717</v>
      </c>
      <c r="J24" s="19" t="s">
        <v>718</v>
      </c>
    </row>
    <row r="25" spans="1:10" ht="75" x14ac:dyDescent="0.25">
      <c r="A25" s="29" t="str">
        <f>'A_Institutional Context'!A25</f>
        <v>LU</v>
      </c>
      <c r="B25" s="29" t="str">
        <f>'A_Institutional Context'!B25</f>
        <v>Luxembourg</v>
      </c>
      <c r="C25" s="19" t="s">
        <v>897</v>
      </c>
      <c r="D25" s="19" t="s">
        <v>898</v>
      </c>
      <c r="E25" s="19" t="s">
        <v>899</v>
      </c>
      <c r="F25" s="19">
        <v>2012</v>
      </c>
      <c r="G25" s="19" t="s">
        <v>900</v>
      </c>
      <c r="H25" s="19" t="s">
        <v>901</v>
      </c>
      <c r="I25" s="19" t="s">
        <v>902</v>
      </c>
      <c r="J25" s="19"/>
    </row>
    <row r="26" spans="1:10" x14ac:dyDescent="0.25">
      <c r="A26" s="34" t="str">
        <f>'A_Institutional Context'!A26</f>
        <v>MT</v>
      </c>
      <c r="B26" s="34" t="str">
        <f>'A_Institutional Context'!B26</f>
        <v>Malta</v>
      </c>
      <c r="C26" s="25"/>
      <c r="D26" s="25"/>
      <c r="E26" s="25"/>
      <c r="F26" s="25"/>
      <c r="G26" s="25"/>
      <c r="H26" s="25"/>
      <c r="I26" s="25"/>
      <c r="J26" s="25"/>
    </row>
    <row r="27" spans="1:10" x14ac:dyDescent="0.25">
      <c r="A27" s="34" t="str">
        <f>'A_Institutional Context'!A27</f>
        <v>NL</v>
      </c>
      <c r="B27" s="34" t="str">
        <f>'A_Institutional Context'!B27</f>
        <v>Netherlands</v>
      </c>
      <c r="C27" s="25"/>
      <c r="D27" s="25"/>
      <c r="E27" s="25"/>
      <c r="F27" s="25"/>
      <c r="G27" s="25"/>
      <c r="H27" s="25"/>
      <c r="I27" s="25"/>
      <c r="J27" s="25"/>
    </row>
    <row r="28" spans="1:10" ht="120" x14ac:dyDescent="0.25">
      <c r="A28" s="29" t="str">
        <f>'A_Institutional Context'!A28</f>
        <v>NO</v>
      </c>
      <c r="B28" s="29" t="str">
        <f>'A_Institutional Context'!B28</f>
        <v>Norway</v>
      </c>
      <c r="C28" s="19" t="s">
        <v>631</v>
      </c>
      <c r="D28" s="19" t="s">
        <v>834</v>
      </c>
      <c r="E28" s="19" t="s">
        <v>835</v>
      </c>
      <c r="F28" s="19">
        <v>2010</v>
      </c>
      <c r="G28" s="19" t="s">
        <v>439</v>
      </c>
      <c r="H28" s="19" t="s">
        <v>632</v>
      </c>
      <c r="I28" s="19" t="s">
        <v>633</v>
      </c>
      <c r="J28" s="19" t="s">
        <v>634</v>
      </c>
    </row>
    <row r="29" spans="1:10" x14ac:dyDescent="0.25">
      <c r="A29" s="34" t="str">
        <f>'A_Institutional Context'!A29</f>
        <v>PL</v>
      </c>
      <c r="B29" s="34" t="str">
        <f>'A_Institutional Context'!B29</f>
        <v>Poland</v>
      </c>
      <c r="C29" s="25"/>
      <c r="D29" s="25"/>
      <c r="E29" s="25"/>
      <c r="F29" s="25"/>
      <c r="G29" s="25"/>
      <c r="H29" s="25"/>
      <c r="I29" s="25"/>
      <c r="J29" s="25"/>
    </row>
    <row r="30" spans="1:10" ht="60" x14ac:dyDescent="0.25">
      <c r="A30" s="29" t="str">
        <f>'A_Institutional Context'!A30</f>
        <v>PT</v>
      </c>
      <c r="B30" s="29" t="str">
        <f>'A_Institutional Context'!B30</f>
        <v>Portugal</v>
      </c>
      <c r="C30" s="19" t="s">
        <v>689</v>
      </c>
      <c r="D30" s="19" t="s">
        <v>843</v>
      </c>
      <c r="E30" s="19" t="s">
        <v>844</v>
      </c>
      <c r="F30" s="19">
        <v>2006</v>
      </c>
      <c r="G30" s="19" t="s">
        <v>610</v>
      </c>
      <c r="H30" s="19" t="s">
        <v>690</v>
      </c>
      <c r="I30" s="19" t="s">
        <v>691</v>
      </c>
      <c r="J30" s="19" t="s">
        <v>692</v>
      </c>
    </row>
    <row r="31" spans="1:10" ht="120" x14ac:dyDescent="0.25">
      <c r="A31" s="29" t="str">
        <f>'A_Institutional Context'!A31</f>
        <v>RO</v>
      </c>
      <c r="B31" s="29" t="str">
        <f>'A_Institutional Context'!B31</f>
        <v>Romania</v>
      </c>
      <c r="C31" s="38" t="s">
        <v>1065</v>
      </c>
      <c r="D31" s="19" t="s">
        <v>962</v>
      </c>
      <c r="E31" s="19" t="s">
        <v>963</v>
      </c>
      <c r="F31" s="19">
        <v>2014</v>
      </c>
      <c r="G31" s="19" t="s">
        <v>964</v>
      </c>
      <c r="H31" s="19" t="s">
        <v>434</v>
      </c>
      <c r="I31" s="19" t="s">
        <v>965</v>
      </c>
      <c r="J31" s="19"/>
    </row>
    <row r="32" spans="1:10" x14ac:dyDescent="0.25">
      <c r="A32" s="34" t="str">
        <f>'A_Institutional Context'!A32</f>
        <v>SK</v>
      </c>
      <c r="B32" s="34" t="str">
        <f>'A_Institutional Context'!B32</f>
        <v>Slovakia</v>
      </c>
      <c r="C32" s="25"/>
      <c r="D32" s="25"/>
      <c r="E32" s="25"/>
      <c r="F32" s="25"/>
      <c r="G32" s="25"/>
      <c r="H32" s="25"/>
      <c r="I32" s="25"/>
      <c r="J32" s="25"/>
    </row>
    <row r="33" spans="1:10" ht="75" x14ac:dyDescent="0.25">
      <c r="A33" s="29" t="str">
        <f>'A_Institutional Context'!A33</f>
        <v>SI</v>
      </c>
      <c r="B33" s="29" t="str">
        <f>'A_Institutional Context'!B33</f>
        <v>Slovenia</v>
      </c>
      <c r="C33" s="38" t="s">
        <v>657</v>
      </c>
      <c r="D33" s="19" t="s">
        <v>850</v>
      </c>
      <c r="E33" s="19" t="s">
        <v>851</v>
      </c>
      <c r="F33" s="19">
        <v>2010</v>
      </c>
      <c r="G33" s="19" t="s">
        <v>319</v>
      </c>
      <c r="H33" s="19" t="s">
        <v>852</v>
      </c>
      <c r="I33" s="19" t="s">
        <v>853</v>
      </c>
      <c r="J33" s="19" t="s">
        <v>658</v>
      </c>
    </row>
    <row r="34" spans="1:10" ht="60" x14ac:dyDescent="0.25">
      <c r="A34" s="29" t="str">
        <f>'A_Institutional Context'!A34</f>
        <v>ES</v>
      </c>
      <c r="B34" s="29" t="str">
        <f>'A_Institutional Context'!B34</f>
        <v>Spain</v>
      </c>
      <c r="C34" s="19" t="s">
        <v>665</v>
      </c>
      <c r="D34" s="19" t="s">
        <v>664</v>
      </c>
      <c r="E34" s="19" t="s">
        <v>857</v>
      </c>
      <c r="F34" s="19">
        <v>2005</v>
      </c>
      <c r="G34" s="19" t="s">
        <v>321</v>
      </c>
      <c r="H34" s="19" t="s">
        <v>434</v>
      </c>
      <c r="I34" s="19" t="s">
        <v>666</v>
      </c>
      <c r="J34" s="19" t="s">
        <v>667</v>
      </c>
    </row>
    <row r="35" spans="1:10" x14ac:dyDescent="0.25">
      <c r="A35" s="34" t="str">
        <f>'A_Institutional Context'!A35</f>
        <v>SE</v>
      </c>
      <c r="B35" s="34" t="str">
        <f>'A_Institutional Context'!B35</f>
        <v>Sweden</v>
      </c>
      <c r="C35" s="25"/>
      <c r="D35" s="25"/>
      <c r="E35" s="25"/>
      <c r="F35" s="25"/>
      <c r="G35" s="25"/>
      <c r="H35" s="25"/>
      <c r="I35" s="25"/>
      <c r="J35" s="25"/>
    </row>
    <row r="36" spans="1:10" ht="165" x14ac:dyDescent="0.25">
      <c r="A36" s="29" t="str">
        <f>'A_Institutional Context'!A36</f>
        <v>CH</v>
      </c>
      <c r="B36" s="29" t="str">
        <f>'A_Institutional Context'!B36</f>
        <v>Switzerland</v>
      </c>
      <c r="C36" s="19" t="s">
        <v>922</v>
      </c>
      <c r="D36" s="19" t="s">
        <v>923</v>
      </c>
      <c r="E36" s="19" t="s">
        <v>924</v>
      </c>
      <c r="F36" s="19" t="s">
        <v>925</v>
      </c>
      <c r="G36" s="19" t="s">
        <v>926</v>
      </c>
      <c r="H36" s="19" t="s">
        <v>927</v>
      </c>
      <c r="I36" s="19" t="s">
        <v>928</v>
      </c>
      <c r="J36" s="19" t="s">
        <v>929</v>
      </c>
    </row>
    <row r="37" spans="1:10" ht="210" x14ac:dyDescent="0.25">
      <c r="A37" s="29" t="str">
        <f>'A_Institutional Context'!A37</f>
        <v>TR</v>
      </c>
      <c r="B37" s="29" t="str">
        <f>'A_Institutional Context'!B37</f>
        <v>Turkey</v>
      </c>
      <c r="C37" s="38" t="s">
        <v>1066</v>
      </c>
      <c r="D37" s="19" t="s">
        <v>865</v>
      </c>
      <c r="E37" s="38" t="s">
        <v>1061</v>
      </c>
      <c r="F37" s="19">
        <v>2016</v>
      </c>
      <c r="G37" s="19" t="s">
        <v>866</v>
      </c>
      <c r="H37" s="19" t="s">
        <v>675</v>
      </c>
      <c r="I37" s="19" t="s">
        <v>675</v>
      </c>
      <c r="J37" s="19">
        <v>40</v>
      </c>
    </row>
    <row r="38" spans="1:10" ht="75" x14ac:dyDescent="0.25">
      <c r="A38" s="29" t="str">
        <f>'A_Institutional Context'!A38</f>
        <v>UK</v>
      </c>
      <c r="B38" s="29" t="str">
        <f>'A_Institutional Context'!B38</f>
        <v>United Kingdom</v>
      </c>
      <c r="C38" s="19" t="s">
        <v>734</v>
      </c>
      <c r="D38" s="19" t="s">
        <v>735</v>
      </c>
      <c r="E38" s="19" t="s">
        <v>877</v>
      </c>
      <c r="F38" s="19">
        <v>2017</v>
      </c>
      <c r="G38" s="19" t="s">
        <v>481</v>
      </c>
      <c r="H38" s="19" t="s">
        <v>736</v>
      </c>
      <c r="I38" s="19" t="s">
        <v>737</v>
      </c>
      <c r="J38" s="19" t="s">
        <v>738</v>
      </c>
    </row>
    <row r="39" spans="1:10" hidden="1" x14ac:dyDescent="0.25">
      <c r="A39" s="29" t="str">
        <f>'A_Institutional Context'!A39</f>
        <v>.</v>
      </c>
      <c r="B39" s="29" t="str">
        <f>'A_Institutional Context'!B39</f>
        <v>.</v>
      </c>
      <c r="C39" s="19"/>
      <c r="D39" s="19"/>
      <c r="E39" s="19"/>
      <c r="F39" s="19"/>
      <c r="G39" s="19"/>
      <c r="H39" s="19"/>
      <c r="I39" s="19"/>
      <c r="J39" s="19"/>
    </row>
    <row r="40" spans="1:10" hidden="1" x14ac:dyDescent="0.25">
      <c r="A40" s="29" t="str">
        <f>'A_Institutional Context'!A40</f>
        <v>.</v>
      </c>
      <c r="B40" s="29" t="str">
        <f>'A_Institutional Context'!B40</f>
        <v>.</v>
      </c>
      <c r="C40" s="19"/>
      <c r="D40" s="19"/>
      <c r="E40" s="19"/>
      <c r="F40" s="19"/>
      <c r="G40" s="19"/>
      <c r="H40" s="19"/>
      <c r="I40" s="19"/>
      <c r="J40" s="19"/>
    </row>
    <row r="41" spans="1:10" x14ac:dyDescent="0.25">
      <c r="B41" s="57" t="s">
        <v>1025</v>
      </c>
      <c r="C41" s="59">
        <f t="shared" ref="C41" si="0">COUNTA(C$4:C$40)</f>
        <v>25</v>
      </c>
      <c r="D41" s="59">
        <f>COUNTA(D$4:D$40)</f>
        <v>25</v>
      </c>
      <c r="E41" s="59">
        <f t="shared" ref="E41:J41" si="1">COUNTA(E$4:E$40)</f>
        <v>25</v>
      </c>
      <c r="F41" s="59">
        <f t="shared" si="1"/>
        <v>25</v>
      </c>
      <c r="G41" s="59">
        <f t="shared" si="1"/>
        <v>25</v>
      </c>
      <c r="H41" s="59">
        <f t="shared" si="1"/>
        <v>25</v>
      </c>
      <c r="I41" s="59">
        <f t="shared" si="1"/>
        <v>25</v>
      </c>
      <c r="J41" s="59">
        <f t="shared" si="1"/>
        <v>22</v>
      </c>
    </row>
  </sheetData>
  <hyperlinks>
    <hyperlink ref="E8" r:id="rId1" display="http://prilagodba-klimi.hr/wp-content/uploads/docs/Procjena-ranjivosti-na-klimatske-promjene.pdf "/>
  </hyperlinks>
  <pageMargins left="0.7" right="0.7" top="0.78740157499999996" bottom="0.78740157499999996" header="0.3" footer="0.3"/>
  <pageSetup paperSize="8" scale="36" fitToHeight="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V44"/>
  <sheetViews>
    <sheetView zoomScale="90" zoomScaleNormal="90" workbookViewId="0">
      <pane xSplit="2" ySplit="3" topLeftCell="T4" activePane="bottomRight" state="frozen"/>
      <selection pane="topRight" activeCell="C1" sqref="C1"/>
      <selection pane="bottomLeft" activeCell="A4" sqref="A4"/>
      <selection pane="bottomRight" activeCell="C1" sqref="C1"/>
    </sheetView>
  </sheetViews>
  <sheetFormatPr defaultColWidth="9.140625" defaultRowHeight="15" x14ac:dyDescent="0.25"/>
  <cols>
    <col min="1" max="1" width="10.42578125" style="14" customWidth="1"/>
    <col min="2" max="2" width="16.7109375" style="14" customWidth="1"/>
    <col min="3" max="3" width="12.5703125" style="23" customWidth="1"/>
    <col min="4" max="4" width="13.42578125" style="23" customWidth="1"/>
    <col min="5" max="5" width="12" style="23" customWidth="1"/>
    <col min="6" max="6" width="12.5703125" style="23" customWidth="1"/>
    <col min="7" max="7" width="13" style="23" customWidth="1"/>
    <col min="8" max="8" width="14" style="23" customWidth="1"/>
    <col min="9" max="9" width="12.85546875" style="23" customWidth="1"/>
    <col min="10" max="10" width="49.28515625" style="23" customWidth="1"/>
    <col min="11" max="11" width="13" style="23" customWidth="1"/>
    <col min="12" max="12" width="13.42578125" style="23" customWidth="1"/>
    <col min="13" max="13" width="15.7109375" style="23" customWidth="1"/>
    <col min="14" max="14" width="15.5703125" style="23" customWidth="1"/>
    <col min="15" max="15" width="16.7109375" style="23" customWidth="1"/>
    <col min="16" max="16" width="13.28515625" style="23" customWidth="1"/>
    <col min="17" max="18" width="12" style="23" customWidth="1"/>
    <col min="19" max="19" width="12.28515625" style="23" customWidth="1"/>
    <col min="20" max="20" width="12.7109375" style="23" customWidth="1"/>
    <col min="21" max="21" width="27.5703125" style="23" customWidth="1"/>
    <col min="22" max="22" width="9.140625" style="54"/>
    <col min="23" max="16384" width="9.140625" style="23"/>
  </cols>
  <sheetData>
    <row r="1" spans="1:22" s="39" customFormat="1" ht="21" x14ac:dyDescent="0.25">
      <c r="B1" s="22" t="s">
        <v>67</v>
      </c>
      <c r="V1" s="22"/>
    </row>
    <row r="2" spans="1:22" s="14" customFormat="1" x14ac:dyDescent="0.25">
      <c r="V2" s="53"/>
    </row>
    <row r="3" spans="1:22" s="14" customFormat="1" ht="63" x14ac:dyDescent="0.25">
      <c r="A3" s="12" t="s">
        <v>332</v>
      </c>
      <c r="B3" s="12" t="s">
        <v>0</v>
      </c>
      <c r="C3" s="16" t="s">
        <v>72</v>
      </c>
      <c r="D3" s="12" t="s">
        <v>1030</v>
      </c>
      <c r="E3" s="12" t="s">
        <v>68</v>
      </c>
      <c r="F3" s="12" t="s">
        <v>69</v>
      </c>
      <c r="G3" s="12" t="s">
        <v>70</v>
      </c>
      <c r="H3" s="12" t="s">
        <v>1029</v>
      </c>
      <c r="I3" s="12" t="s">
        <v>71</v>
      </c>
      <c r="J3" s="12" t="s">
        <v>1000</v>
      </c>
      <c r="K3" s="16" t="s">
        <v>73</v>
      </c>
      <c r="L3" s="12" t="s">
        <v>1129</v>
      </c>
      <c r="M3" s="12" t="s">
        <v>74</v>
      </c>
      <c r="N3" s="12" t="s">
        <v>75</v>
      </c>
      <c r="O3" s="12" t="s">
        <v>76</v>
      </c>
      <c r="P3" s="12" t="s">
        <v>77</v>
      </c>
      <c r="Q3" s="12" t="s">
        <v>78</v>
      </c>
      <c r="R3" s="12" t="s">
        <v>79</v>
      </c>
      <c r="S3" s="12" t="s">
        <v>80</v>
      </c>
      <c r="T3" s="12" t="s">
        <v>81</v>
      </c>
      <c r="U3" s="12" t="s">
        <v>82</v>
      </c>
      <c r="V3" s="59" t="str">
        <f>Dropdown_menus!$A$2</f>
        <v>Checked</v>
      </c>
    </row>
    <row r="4" spans="1:22" ht="30" x14ac:dyDescent="0.25">
      <c r="A4" s="29" t="str">
        <f>'A_Institutional Context'!A4</f>
        <v>AT-1</v>
      </c>
      <c r="B4" s="29" t="str">
        <f>'A_Institutional Context'!B4</f>
        <v>Austria</v>
      </c>
      <c r="C4" s="15"/>
      <c r="D4" s="19" t="s">
        <v>1035</v>
      </c>
      <c r="E4" s="19" t="s">
        <v>1035</v>
      </c>
      <c r="F4" s="19" t="s">
        <v>120</v>
      </c>
      <c r="G4" s="19" t="s">
        <v>120</v>
      </c>
      <c r="H4" s="19" t="s">
        <v>120</v>
      </c>
      <c r="I4" s="19" t="s">
        <v>1035</v>
      </c>
      <c r="J4" s="19" t="s">
        <v>354</v>
      </c>
      <c r="K4" s="15"/>
      <c r="L4" s="19" t="s">
        <v>120</v>
      </c>
      <c r="M4" s="19" t="s">
        <v>120</v>
      </c>
      <c r="N4" s="19" t="s">
        <v>120</v>
      </c>
      <c r="O4" s="19" t="s">
        <v>1035</v>
      </c>
      <c r="P4" s="19" t="s">
        <v>120</v>
      </c>
      <c r="Q4" s="19" t="s">
        <v>120</v>
      </c>
      <c r="R4" s="19" t="s">
        <v>120</v>
      </c>
      <c r="S4" s="19" t="s">
        <v>120</v>
      </c>
      <c r="T4" s="19" t="s">
        <v>1035</v>
      </c>
      <c r="U4" s="19"/>
      <c r="V4" s="59">
        <f>COUNTIF($D4:$T4,V$3)</f>
        <v>10</v>
      </c>
    </row>
    <row r="5" spans="1:22" ht="15.75" x14ac:dyDescent="0.25">
      <c r="A5" s="29" t="str">
        <f>'A_Institutional Context'!A5</f>
        <v>AT-2</v>
      </c>
      <c r="B5" s="29" t="str">
        <f>'A_Institutional Context'!B5</f>
        <v>Austria</v>
      </c>
      <c r="C5" s="15"/>
      <c r="D5" s="19" t="s">
        <v>1035</v>
      </c>
      <c r="E5" s="19" t="s">
        <v>1035</v>
      </c>
      <c r="F5" s="19" t="s">
        <v>120</v>
      </c>
      <c r="G5" s="19" t="s">
        <v>120</v>
      </c>
      <c r="H5" s="19" t="s">
        <v>1035</v>
      </c>
      <c r="I5" s="19" t="s">
        <v>1035</v>
      </c>
      <c r="K5" s="15"/>
      <c r="L5" s="19" t="s">
        <v>120</v>
      </c>
      <c r="M5" s="19" t="s">
        <v>120</v>
      </c>
      <c r="N5" s="19" t="s">
        <v>120</v>
      </c>
      <c r="O5" s="19" t="s">
        <v>1035</v>
      </c>
      <c r="P5" s="23" t="s">
        <v>120</v>
      </c>
      <c r="Q5" s="23" t="s">
        <v>120</v>
      </c>
      <c r="R5" s="23" t="s">
        <v>120</v>
      </c>
      <c r="S5" s="23" t="s">
        <v>120</v>
      </c>
      <c r="T5" s="19" t="s">
        <v>1035</v>
      </c>
      <c r="U5" s="19"/>
      <c r="V5" s="59">
        <f t="shared" ref="V5:V6" si="0">COUNTIF($D5:$T5,V$3)</f>
        <v>9</v>
      </c>
    </row>
    <row r="6" spans="1:22" ht="17.25" customHeight="1" x14ac:dyDescent="0.25">
      <c r="A6" s="29" t="str">
        <f>'A_Institutional Context'!A6</f>
        <v>BE</v>
      </c>
      <c r="B6" s="29" t="str">
        <f>'A_Institutional Context'!B6</f>
        <v>Belgium</v>
      </c>
      <c r="C6" s="15"/>
      <c r="D6" s="19" t="s">
        <v>1035</v>
      </c>
      <c r="E6" s="19" t="s">
        <v>1035</v>
      </c>
      <c r="F6" s="19" t="s">
        <v>1035</v>
      </c>
      <c r="G6" s="19" t="s">
        <v>120</v>
      </c>
      <c r="H6" s="19" t="s">
        <v>1035</v>
      </c>
      <c r="I6" s="19" t="s">
        <v>120</v>
      </c>
      <c r="J6" s="19" t="s">
        <v>395</v>
      </c>
      <c r="K6" s="15"/>
      <c r="L6" s="19" t="s">
        <v>1035</v>
      </c>
      <c r="M6" s="19" t="s">
        <v>120</v>
      </c>
      <c r="N6" s="19" t="s">
        <v>120</v>
      </c>
      <c r="O6" s="19" t="s">
        <v>1035</v>
      </c>
      <c r="P6" s="19" t="s">
        <v>1035</v>
      </c>
      <c r="Q6" s="19" t="s">
        <v>1035</v>
      </c>
      <c r="R6" s="19" t="s">
        <v>1035</v>
      </c>
      <c r="S6" s="19" t="s">
        <v>1035</v>
      </c>
      <c r="T6" s="19" t="s">
        <v>1035</v>
      </c>
      <c r="U6" s="19"/>
      <c r="V6" s="59">
        <f t="shared" si="0"/>
        <v>4</v>
      </c>
    </row>
    <row r="7" spans="1:22" ht="15.75" x14ac:dyDescent="0.25">
      <c r="A7" s="40" t="str">
        <f>'A_Institutional Context'!A7</f>
        <v>BG</v>
      </c>
      <c r="B7" s="40" t="str">
        <f>'A_Institutional Context'!B7</f>
        <v>Bulgaria</v>
      </c>
      <c r="C7" s="41"/>
      <c r="D7" s="31"/>
      <c r="E7" s="31"/>
      <c r="F7" s="31"/>
      <c r="G7" s="31"/>
      <c r="H7" s="31"/>
      <c r="I7" s="31"/>
      <c r="J7" s="31"/>
      <c r="K7" s="41"/>
      <c r="L7" s="31"/>
      <c r="M7" s="31"/>
      <c r="N7" s="31"/>
      <c r="O7" s="31"/>
      <c r="P7" s="31"/>
      <c r="Q7" s="31"/>
      <c r="R7" s="31"/>
      <c r="S7" s="31"/>
      <c r="T7" s="31"/>
      <c r="U7" s="31"/>
      <c r="V7" s="59"/>
    </row>
    <row r="8" spans="1:22" ht="15.75" x14ac:dyDescent="0.25">
      <c r="A8" s="29" t="str">
        <f>'A_Institutional Context'!A8</f>
        <v>HR</v>
      </c>
      <c r="B8" s="29" t="str">
        <f>'A_Institutional Context'!B8</f>
        <v>Croatia</v>
      </c>
      <c r="C8" s="15"/>
      <c r="D8" s="19" t="s">
        <v>120</v>
      </c>
      <c r="E8" s="19" t="s">
        <v>1035</v>
      </c>
      <c r="F8" s="19" t="s">
        <v>120</v>
      </c>
      <c r="G8" s="19" t="s">
        <v>120</v>
      </c>
      <c r="H8" s="19" t="s">
        <v>1035</v>
      </c>
      <c r="I8" s="19" t="s">
        <v>1035</v>
      </c>
      <c r="J8" s="19"/>
      <c r="K8" s="15"/>
      <c r="L8" s="19" t="s">
        <v>1035</v>
      </c>
      <c r="M8" s="19" t="s">
        <v>120</v>
      </c>
      <c r="N8" s="19" t="s">
        <v>120</v>
      </c>
      <c r="O8" s="19" t="s">
        <v>1035</v>
      </c>
      <c r="P8" s="19" t="s">
        <v>1035</v>
      </c>
      <c r="Q8" s="19" t="s">
        <v>1035</v>
      </c>
      <c r="R8" s="19" t="s">
        <v>1035</v>
      </c>
      <c r="S8" s="19" t="s">
        <v>1035</v>
      </c>
      <c r="T8" s="19" t="s">
        <v>1035</v>
      </c>
      <c r="U8" s="19"/>
      <c r="V8" s="59">
        <f>COUNTIF($D8:$T8,V$3)</f>
        <v>5</v>
      </c>
    </row>
    <row r="9" spans="1:22" ht="15.75" x14ac:dyDescent="0.25">
      <c r="A9" s="40" t="str">
        <f>'A_Institutional Context'!A9</f>
        <v>CY</v>
      </c>
      <c r="B9" s="40" t="str">
        <f>'A_Institutional Context'!B9</f>
        <v>Cyprus</v>
      </c>
      <c r="C9" s="41"/>
      <c r="D9" s="31"/>
      <c r="E9" s="31"/>
      <c r="F9" s="31"/>
      <c r="G9" s="31"/>
      <c r="H9" s="31"/>
      <c r="I9" s="31"/>
      <c r="J9" s="31"/>
      <c r="K9" s="41"/>
      <c r="L9" s="31"/>
      <c r="M9" s="31"/>
      <c r="N9" s="31"/>
      <c r="O9" s="31"/>
      <c r="P9" s="31"/>
      <c r="Q9" s="31"/>
      <c r="R9" s="31"/>
      <c r="S9" s="31"/>
      <c r="T9" s="31"/>
      <c r="U9" s="31"/>
      <c r="V9" s="59"/>
    </row>
    <row r="10" spans="1:22" ht="15.75" x14ac:dyDescent="0.25">
      <c r="A10" s="29" t="str">
        <f>'A_Institutional Context'!A10</f>
        <v>CZ</v>
      </c>
      <c r="B10" s="29" t="str">
        <f>'A_Institutional Context'!B10</f>
        <v>Czech Republic</v>
      </c>
      <c r="C10" s="15"/>
      <c r="D10" s="19" t="s">
        <v>1035</v>
      </c>
      <c r="E10" s="19" t="s">
        <v>1035</v>
      </c>
      <c r="F10" s="19" t="s">
        <v>120</v>
      </c>
      <c r="G10" s="19" t="s">
        <v>120</v>
      </c>
      <c r="H10" s="19" t="s">
        <v>1035</v>
      </c>
      <c r="I10" s="19" t="s">
        <v>1035</v>
      </c>
      <c r="J10" s="19"/>
      <c r="K10" s="15"/>
      <c r="L10" s="19" t="s">
        <v>1035</v>
      </c>
      <c r="M10" s="19" t="s">
        <v>120</v>
      </c>
      <c r="N10" s="19" t="s">
        <v>1035</v>
      </c>
      <c r="O10" s="19" t="s">
        <v>1035</v>
      </c>
      <c r="P10" s="19" t="s">
        <v>1035</v>
      </c>
      <c r="Q10" s="19" t="s">
        <v>1035</v>
      </c>
      <c r="R10" s="19" t="s">
        <v>1035</v>
      </c>
      <c r="S10" s="19" t="s">
        <v>1035</v>
      </c>
      <c r="T10" s="19" t="s">
        <v>1035</v>
      </c>
      <c r="U10" s="19"/>
      <c r="V10" s="59">
        <f>COUNTIF($D10:$T10,V$3)</f>
        <v>3</v>
      </c>
    </row>
    <row r="11" spans="1:22" ht="15.75" x14ac:dyDescent="0.25">
      <c r="A11" s="40" t="str">
        <f>'A_Institutional Context'!A11</f>
        <v>DK</v>
      </c>
      <c r="B11" s="40" t="str">
        <f>'A_Institutional Context'!B11</f>
        <v>Denmark</v>
      </c>
      <c r="C11" s="41"/>
      <c r="D11" s="31"/>
      <c r="E11" s="31"/>
      <c r="F11" s="31"/>
      <c r="G11" s="31"/>
      <c r="H11" s="31"/>
      <c r="I11" s="31"/>
      <c r="J11" s="31"/>
      <c r="K11" s="41"/>
      <c r="L11" s="31"/>
      <c r="M11" s="31"/>
      <c r="N11" s="31"/>
      <c r="O11" s="31"/>
      <c r="P11" s="31"/>
      <c r="Q11" s="31"/>
      <c r="R11" s="31"/>
      <c r="S11" s="31"/>
      <c r="T11" s="31"/>
      <c r="U11" s="31"/>
      <c r="V11" s="59"/>
    </row>
    <row r="12" spans="1:22" ht="15.75" x14ac:dyDescent="0.25">
      <c r="A12" s="29" t="str">
        <f>'A_Institutional Context'!A12</f>
        <v>EE</v>
      </c>
      <c r="B12" s="29" t="str">
        <f>'A_Institutional Context'!B12</f>
        <v>Estonia</v>
      </c>
      <c r="C12" s="15"/>
      <c r="D12" s="19" t="s">
        <v>1035</v>
      </c>
      <c r="E12" s="19" t="s">
        <v>1035</v>
      </c>
      <c r="F12" s="19" t="s">
        <v>120</v>
      </c>
      <c r="G12" s="19" t="s">
        <v>120</v>
      </c>
      <c r="H12" s="19" t="s">
        <v>1035</v>
      </c>
      <c r="I12" s="19" t="s">
        <v>1035</v>
      </c>
      <c r="J12" s="19"/>
      <c r="K12" s="15"/>
      <c r="L12" s="19" t="s">
        <v>1035</v>
      </c>
      <c r="M12" s="19" t="s">
        <v>120</v>
      </c>
      <c r="N12" s="19" t="s">
        <v>1035</v>
      </c>
      <c r="O12" s="19" t="s">
        <v>1035</v>
      </c>
      <c r="P12" s="19" t="s">
        <v>120</v>
      </c>
      <c r="Q12" s="19" t="s">
        <v>120</v>
      </c>
      <c r="R12" s="19" t="s">
        <v>1035</v>
      </c>
      <c r="S12" s="19" t="s">
        <v>1035</v>
      </c>
      <c r="T12" s="19" t="s">
        <v>1035</v>
      </c>
      <c r="U12" s="19"/>
      <c r="V12" s="59">
        <f>COUNTIF($D12:$T12,V$3)</f>
        <v>5</v>
      </c>
    </row>
    <row r="13" spans="1:22" s="62" customFormat="1" ht="90" x14ac:dyDescent="0.25">
      <c r="A13" s="69" t="str">
        <f>'A_Institutional Context'!A13</f>
        <v>FI</v>
      </c>
      <c r="B13" s="69" t="str">
        <f>'A_Institutional Context'!B13</f>
        <v>Finland</v>
      </c>
      <c r="C13" s="15"/>
      <c r="D13" s="38" t="s">
        <v>1035</v>
      </c>
      <c r="E13" s="38" t="s">
        <v>1035</v>
      </c>
      <c r="F13" s="38" t="s">
        <v>120</v>
      </c>
      <c r="G13" s="38" t="s">
        <v>120</v>
      </c>
      <c r="H13" s="38" t="s">
        <v>1035</v>
      </c>
      <c r="I13" s="38" t="s">
        <v>1035</v>
      </c>
      <c r="J13" s="38" t="s">
        <v>1076</v>
      </c>
      <c r="K13" s="15"/>
      <c r="L13" s="38" t="s">
        <v>1035</v>
      </c>
      <c r="M13" s="38" t="s">
        <v>120</v>
      </c>
      <c r="N13" s="38" t="s">
        <v>120</v>
      </c>
      <c r="O13" s="38" t="s">
        <v>1035</v>
      </c>
      <c r="P13" s="38" t="s">
        <v>1035</v>
      </c>
      <c r="Q13" s="38" t="s">
        <v>1035</v>
      </c>
      <c r="R13" s="38" t="s">
        <v>1035</v>
      </c>
      <c r="S13" s="38" t="s">
        <v>1035</v>
      </c>
      <c r="T13" s="38" t="s">
        <v>1035</v>
      </c>
      <c r="U13" s="38" t="s">
        <v>1077</v>
      </c>
      <c r="V13" s="59">
        <f>COUNTIF($D13:$T13,V$3)</f>
        <v>4</v>
      </c>
    </row>
    <row r="14" spans="1:22" ht="15.75" x14ac:dyDescent="0.25">
      <c r="A14" s="29" t="str">
        <f>'A_Institutional Context'!A14</f>
        <v>FR</v>
      </c>
      <c r="B14" s="29" t="str">
        <f>'A_Institutional Context'!B14</f>
        <v>France</v>
      </c>
      <c r="C14" s="15"/>
      <c r="D14" s="19" t="s">
        <v>1035</v>
      </c>
      <c r="E14" s="19" t="s">
        <v>1035</v>
      </c>
      <c r="F14" s="19" t="s">
        <v>1035</v>
      </c>
      <c r="G14" s="19" t="s">
        <v>120</v>
      </c>
      <c r="H14" s="19" t="s">
        <v>1035</v>
      </c>
      <c r="I14" s="19" t="s">
        <v>1035</v>
      </c>
      <c r="J14" s="19"/>
      <c r="K14" s="15"/>
      <c r="L14" s="19" t="s">
        <v>1035</v>
      </c>
      <c r="M14" s="19" t="s">
        <v>120</v>
      </c>
      <c r="N14" s="19" t="s">
        <v>1035</v>
      </c>
      <c r="O14" s="19" t="s">
        <v>1035</v>
      </c>
      <c r="P14" s="19" t="s">
        <v>1035</v>
      </c>
      <c r="Q14" s="19" t="s">
        <v>1035</v>
      </c>
      <c r="R14" s="19" t="s">
        <v>1035</v>
      </c>
      <c r="S14" s="19" t="s">
        <v>1035</v>
      </c>
      <c r="T14" s="19" t="s">
        <v>1035</v>
      </c>
      <c r="U14" s="19"/>
      <c r="V14" s="59">
        <f t="shared" ref="V14:V18" si="1">COUNTIF($D14:$T14,V$3)</f>
        <v>2</v>
      </c>
    </row>
    <row r="15" spans="1:22" ht="15.75" x14ac:dyDescent="0.25">
      <c r="A15" s="29" t="str">
        <f>'A_Institutional Context'!A15</f>
        <v>DE-1</v>
      </c>
      <c r="B15" s="29" t="str">
        <f>'A_Institutional Context'!B15</f>
        <v>Germany</v>
      </c>
      <c r="C15" s="15"/>
      <c r="D15" s="19" t="s">
        <v>1035</v>
      </c>
      <c r="E15" s="19" t="s">
        <v>120</v>
      </c>
      <c r="F15" s="19" t="s">
        <v>120</v>
      </c>
      <c r="G15" s="19" t="s">
        <v>120</v>
      </c>
      <c r="H15" s="19" t="s">
        <v>1035</v>
      </c>
      <c r="I15" s="19" t="s">
        <v>1035</v>
      </c>
      <c r="J15" s="19"/>
      <c r="K15" s="15"/>
      <c r="L15" s="19" t="s">
        <v>120</v>
      </c>
      <c r="M15" s="19" t="s">
        <v>120</v>
      </c>
      <c r="N15" s="19" t="s">
        <v>120</v>
      </c>
      <c r="O15" s="19" t="s">
        <v>1035</v>
      </c>
      <c r="P15" s="19" t="s">
        <v>1035</v>
      </c>
      <c r="Q15" s="19" t="s">
        <v>120</v>
      </c>
      <c r="R15" s="19" t="s">
        <v>120</v>
      </c>
      <c r="S15" s="19" t="s">
        <v>120</v>
      </c>
      <c r="T15" s="19" t="s">
        <v>1035</v>
      </c>
      <c r="U15" s="19"/>
      <c r="V15" s="59">
        <f t="shared" si="1"/>
        <v>9</v>
      </c>
    </row>
    <row r="16" spans="1:22" ht="90" x14ac:dyDescent="0.25">
      <c r="A16" s="29" t="str">
        <f>'A_Institutional Context'!A16</f>
        <v>DE-2</v>
      </c>
      <c r="B16" s="29" t="str">
        <f>'A_Institutional Context'!B16</f>
        <v>Germany</v>
      </c>
      <c r="C16" s="15"/>
      <c r="D16" s="19" t="s">
        <v>1035</v>
      </c>
      <c r="E16" s="19" t="s">
        <v>1035</v>
      </c>
      <c r="F16" s="19" t="s">
        <v>1035</v>
      </c>
      <c r="G16" s="19" t="s">
        <v>1035</v>
      </c>
      <c r="H16" s="19" t="s">
        <v>120</v>
      </c>
      <c r="I16" s="19" t="s">
        <v>120</v>
      </c>
      <c r="J16" s="19" t="s">
        <v>1031</v>
      </c>
      <c r="K16" s="15"/>
      <c r="L16" s="19" t="s">
        <v>120</v>
      </c>
      <c r="M16" s="19" t="s">
        <v>120</v>
      </c>
      <c r="N16" s="19" t="s">
        <v>120</v>
      </c>
      <c r="O16" s="19" t="s">
        <v>1035</v>
      </c>
      <c r="P16" s="19" t="s">
        <v>120</v>
      </c>
      <c r="Q16" s="19" t="s">
        <v>120</v>
      </c>
      <c r="R16" s="19" t="s">
        <v>1035</v>
      </c>
      <c r="S16" s="19" t="s">
        <v>1035</v>
      </c>
      <c r="T16" s="19" t="s">
        <v>120</v>
      </c>
      <c r="U16" s="19" t="s">
        <v>505</v>
      </c>
      <c r="V16" s="59">
        <f t="shared" si="1"/>
        <v>8</v>
      </c>
    </row>
    <row r="17" spans="1:22" ht="120" x14ac:dyDescent="0.25">
      <c r="A17" s="29" t="str">
        <f>'A_Institutional Context'!A17</f>
        <v>GR</v>
      </c>
      <c r="B17" s="29" t="str">
        <f>'A_Institutional Context'!B17</f>
        <v>Greece</v>
      </c>
      <c r="C17" s="15"/>
      <c r="D17" s="19" t="s">
        <v>1035</v>
      </c>
      <c r="E17" s="19" t="s">
        <v>1035</v>
      </c>
      <c r="F17" s="19" t="s">
        <v>1035</v>
      </c>
      <c r="G17" s="19" t="s">
        <v>1035</v>
      </c>
      <c r="H17" s="19" t="s">
        <v>1035</v>
      </c>
      <c r="I17" s="19" t="s">
        <v>120</v>
      </c>
      <c r="J17" s="19" t="s">
        <v>1001</v>
      </c>
      <c r="K17" s="15"/>
      <c r="L17" s="19" t="s">
        <v>120</v>
      </c>
      <c r="M17" s="19" t="s">
        <v>120</v>
      </c>
      <c r="N17" s="19" t="s">
        <v>1035</v>
      </c>
      <c r="O17" s="19" t="s">
        <v>1035</v>
      </c>
      <c r="P17" s="19" t="s">
        <v>1035</v>
      </c>
      <c r="Q17" s="19" t="s">
        <v>1035</v>
      </c>
      <c r="R17" s="19" t="s">
        <v>1035</v>
      </c>
      <c r="S17" s="19" t="s">
        <v>120</v>
      </c>
      <c r="T17" s="19" t="s">
        <v>1035</v>
      </c>
      <c r="U17" s="19"/>
      <c r="V17" s="59">
        <f t="shared" si="1"/>
        <v>4</v>
      </c>
    </row>
    <row r="18" spans="1:22" ht="15.75" x14ac:dyDescent="0.25">
      <c r="A18" s="29" t="str">
        <f>'A_Institutional Context'!A18</f>
        <v>HU</v>
      </c>
      <c r="B18" s="29" t="str">
        <f>'A_Institutional Context'!B18</f>
        <v>Hungary</v>
      </c>
      <c r="C18" s="15"/>
      <c r="D18" s="19" t="s">
        <v>120</v>
      </c>
      <c r="E18" s="19" t="s">
        <v>1035</v>
      </c>
      <c r="F18" s="19" t="s">
        <v>120</v>
      </c>
      <c r="G18" s="19" t="s">
        <v>120</v>
      </c>
      <c r="H18" s="19" t="s">
        <v>1035</v>
      </c>
      <c r="I18" s="19" t="s">
        <v>1035</v>
      </c>
      <c r="J18" s="19"/>
      <c r="K18" s="15"/>
      <c r="L18" s="19" t="s">
        <v>1035</v>
      </c>
      <c r="M18" s="19" t="s">
        <v>120</v>
      </c>
      <c r="N18" s="19" t="s">
        <v>120</v>
      </c>
      <c r="O18" s="19" t="s">
        <v>1035</v>
      </c>
      <c r="P18" s="19" t="s">
        <v>120</v>
      </c>
      <c r="Q18" s="19" t="s">
        <v>120</v>
      </c>
      <c r="R18" s="19" t="s">
        <v>1035</v>
      </c>
      <c r="S18" s="19" t="s">
        <v>1035</v>
      </c>
      <c r="T18" s="19" t="s">
        <v>1035</v>
      </c>
      <c r="U18" s="19"/>
      <c r="V18" s="59">
        <f t="shared" si="1"/>
        <v>7</v>
      </c>
    </row>
    <row r="19" spans="1:22" ht="15.75" x14ac:dyDescent="0.25">
      <c r="A19" s="40" t="str">
        <f>'A_Institutional Context'!A19</f>
        <v>IS</v>
      </c>
      <c r="B19" s="40" t="str">
        <f>'A_Institutional Context'!B19</f>
        <v>Iceland</v>
      </c>
      <c r="C19" s="41"/>
      <c r="D19" s="31"/>
      <c r="E19" s="31"/>
      <c r="F19" s="31"/>
      <c r="G19" s="31"/>
      <c r="H19" s="31"/>
      <c r="I19" s="31"/>
      <c r="J19" s="31"/>
      <c r="K19" s="41"/>
      <c r="L19" s="31"/>
      <c r="M19" s="31"/>
      <c r="N19" s="31"/>
      <c r="O19" s="31"/>
      <c r="P19" s="31"/>
      <c r="Q19" s="31"/>
      <c r="R19" s="31"/>
      <c r="S19" s="31"/>
      <c r="T19" s="31"/>
      <c r="U19" s="31"/>
      <c r="V19" s="59"/>
    </row>
    <row r="20" spans="1:22" ht="15.75" x14ac:dyDescent="0.25">
      <c r="A20" s="29" t="str">
        <f>'A_Institutional Context'!A20</f>
        <v>IE</v>
      </c>
      <c r="B20" s="29" t="str">
        <f>'A_Institutional Context'!B20</f>
        <v>Ireland</v>
      </c>
      <c r="C20" s="15"/>
      <c r="D20" s="19" t="s">
        <v>1035</v>
      </c>
      <c r="E20" s="19" t="s">
        <v>1035</v>
      </c>
      <c r="F20" s="19" t="s">
        <v>120</v>
      </c>
      <c r="G20" s="19" t="s">
        <v>1035</v>
      </c>
      <c r="H20" s="19" t="s">
        <v>1035</v>
      </c>
      <c r="I20" s="19" t="s">
        <v>1035</v>
      </c>
      <c r="J20" s="19"/>
      <c r="K20" s="15"/>
      <c r="L20" s="19" t="s">
        <v>120</v>
      </c>
      <c r="M20" s="19" t="s">
        <v>120</v>
      </c>
      <c r="N20" s="19" t="s">
        <v>1035</v>
      </c>
      <c r="O20" s="19" t="s">
        <v>1035</v>
      </c>
      <c r="P20" s="19" t="s">
        <v>120</v>
      </c>
      <c r="Q20" s="19" t="s">
        <v>1035</v>
      </c>
      <c r="R20" s="19" t="s">
        <v>120</v>
      </c>
      <c r="S20" s="19" t="s">
        <v>120</v>
      </c>
      <c r="T20" s="19" t="s">
        <v>1035</v>
      </c>
      <c r="U20" s="19"/>
      <c r="V20" s="59">
        <f t="shared" ref="V20:V22" si="2">COUNTIF($D20:$T20,V$3)</f>
        <v>6</v>
      </c>
    </row>
    <row r="21" spans="1:22" ht="105" x14ac:dyDescent="0.25">
      <c r="A21" s="29" t="str">
        <f>'A_Institutional Context'!A21</f>
        <v>IT</v>
      </c>
      <c r="B21" s="29" t="str">
        <f>'A_Institutional Context'!B21</f>
        <v>Italy</v>
      </c>
      <c r="C21" s="15"/>
      <c r="D21" s="19" t="s">
        <v>1035</v>
      </c>
      <c r="E21" s="19" t="s">
        <v>1035</v>
      </c>
      <c r="F21" s="19" t="s">
        <v>120</v>
      </c>
      <c r="G21" s="19" t="s">
        <v>1035</v>
      </c>
      <c r="H21" s="19" t="s">
        <v>1035</v>
      </c>
      <c r="I21" s="19" t="s">
        <v>1035</v>
      </c>
      <c r="J21" s="19" t="s">
        <v>593</v>
      </c>
      <c r="K21" s="15"/>
      <c r="L21" s="19" t="s">
        <v>120</v>
      </c>
      <c r="M21" s="19" t="s">
        <v>120</v>
      </c>
      <c r="N21" s="19" t="s">
        <v>120</v>
      </c>
      <c r="O21" s="19" t="s">
        <v>1035</v>
      </c>
      <c r="P21" s="19" t="s">
        <v>1035</v>
      </c>
      <c r="Q21" s="19" t="s">
        <v>120</v>
      </c>
      <c r="R21" s="19" t="s">
        <v>1035</v>
      </c>
      <c r="S21" s="19" t="s">
        <v>1035</v>
      </c>
      <c r="T21" s="19" t="s">
        <v>1035</v>
      </c>
      <c r="U21" s="19"/>
      <c r="V21" s="59">
        <f t="shared" si="2"/>
        <v>5</v>
      </c>
    </row>
    <row r="22" spans="1:22" ht="90" x14ac:dyDescent="0.25">
      <c r="A22" s="29" t="str">
        <f>'A_Institutional Context'!A22</f>
        <v>LV</v>
      </c>
      <c r="B22" s="29" t="str">
        <f>'A_Institutional Context'!B22</f>
        <v>Latvia</v>
      </c>
      <c r="C22" s="15"/>
      <c r="D22" s="19" t="s">
        <v>120</v>
      </c>
      <c r="E22" s="19" t="s">
        <v>120</v>
      </c>
      <c r="F22" s="19" t="s">
        <v>1035</v>
      </c>
      <c r="G22" s="19" t="s">
        <v>1035</v>
      </c>
      <c r="H22" s="19" t="s">
        <v>1035</v>
      </c>
      <c r="I22" s="19" t="s">
        <v>120</v>
      </c>
      <c r="J22" s="19" t="s">
        <v>614</v>
      </c>
      <c r="K22" s="15"/>
      <c r="L22" s="19" t="s">
        <v>120</v>
      </c>
      <c r="M22" s="19" t="s">
        <v>120</v>
      </c>
      <c r="N22" s="19" t="s">
        <v>120</v>
      </c>
      <c r="O22" s="19" t="s">
        <v>120</v>
      </c>
      <c r="P22" s="19" t="s">
        <v>1035</v>
      </c>
      <c r="Q22" s="19" t="s">
        <v>120</v>
      </c>
      <c r="R22" s="19" t="s">
        <v>120</v>
      </c>
      <c r="S22" s="19" t="s">
        <v>1035</v>
      </c>
      <c r="T22" s="19" t="s">
        <v>1035</v>
      </c>
      <c r="U22" s="19"/>
      <c r="V22" s="59">
        <f t="shared" si="2"/>
        <v>9</v>
      </c>
    </row>
    <row r="23" spans="1:22" ht="15.75" x14ac:dyDescent="0.25">
      <c r="A23" s="40" t="str">
        <f>'A_Institutional Context'!A23</f>
        <v>LI</v>
      </c>
      <c r="B23" s="40" t="str">
        <f>'A_Institutional Context'!B23</f>
        <v>Liechtenstein</v>
      </c>
      <c r="C23" s="41"/>
      <c r="D23" s="31"/>
      <c r="E23" s="31"/>
      <c r="F23" s="31"/>
      <c r="G23" s="31"/>
      <c r="H23" s="31"/>
      <c r="I23" s="31"/>
      <c r="J23" s="31"/>
      <c r="K23" s="41"/>
      <c r="L23" s="31"/>
      <c r="M23" s="31"/>
      <c r="N23" s="31"/>
      <c r="O23" s="31"/>
      <c r="P23" s="31"/>
      <c r="Q23" s="31"/>
      <c r="R23" s="31"/>
      <c r="S23" s="31"/>
      <c r="T23" s="31"/>
      <c r="U23" s="31"/>
      <c r="V23" s="59"/>
    </row>
    <row r="24" spans="1:22" ht="15.75" x14ac:dyDescent="0.25">
      <c r="A24" s="29" t="str">
        <f>'A_Institutional Context'!A24</f>
        <v>LT</v>
      </c>
      <c r="B24" s="29" t="str">
        <f>'A_Institutional Context'!B24</f>
        <v>Lithuania</v>
      </c>
      <c r="C24" s="15"/>
      <c r="D24" s="19" t="s">
        <v>120</v>
      </c>
      <c r="E24" s="19" t="s">
        <v>1035</v>
      </c>
      <c r="F24" s="19" t="s">
        <v>120</v>
      </c>
      <c r="G24" s="19" t="s">
        <v>120</v>
      </c>
      <c r="H24" s="19" t="s">
        <v>1035</v>
      </c>
      <c r="I24" s="19" t="s">
        <v>1035</v>
      </c>
      <c r="J24" s="19"/>
      <c r="K24" s="15"/>
      <c r="L24" s="19" t="s">
        <v>120</v>
      </c>
      <c r="M24" s="19" t="s">
        <v>120</v>
      </c>
      <c r="N24" s="19" t="s">
        <v>120</v>
      </c>
      <c r="O24" s="19" t="s">
        <v>1035</v>
      </c>
      <c r="P24" s="19" t="s">
        <v>120</v>
      </c>
      <c r="Q24" s="19" t="s">
        <v>120</v>
      </c>
      <c r="R24" s="19" t="s">
        <v>1035</v>
      </c>
      <c r="S24" s="19" t="s">
        <v>120</v>
      </c>
      <c r="T24" s="19" t="s">
        <v>1035</v>
      </c>
      <c r="U24" s="19"/>
      <c r="V24" s="59">
        <f t="shared" ref="V24:V25" si="3">COUNTIF($D24:$T24,V$3)</f>
        <v>9</v>
      </c>
    </row>
    <row r="25" spans="1:22" ht="30" x14ac:dyDescent="0.25">
      <c r="A25" s="29" t="str">
        <f>'A_Institutional Context'!A25</f>
        <v>LU</v>
      </c>
      <c r="B25" s="29" t="str">
        <f>'A_Institutional Context'!B25</f>
        <v>Luxembourg</v>
      </c>
      <c r="C25" s="15"/>
      <c r="D25" s="19" t="s">
        <v>1035</v>
      </c>
      <c r="E25" s="19" t="s">
        <v>1035</v>
      </c>
      <c r="F25" s="19" t="s">
        <v>1035</v>
      </c>
      <c r="G25" s="19" t="s">
        <v>1035</v>
      </c>
      <c r="H25" s="19" t="s">
        <v>1035</v>
      </c>
      <c r="I25" s="19" t="s">
        <v>120</v>
      </c>
      <c r="J25" s="19" t="s">
        <v>903</v>
      </c>
      <c r="K25" s="15"/>
      <c r="L25" s="19" t="s">
        <v>1035</v>
      </c>
      <c r="M25" s="19" t="s">
        <v>120</v>
      </c>
      <c r="N25" s="19" t="s">
        <v>120</v>
      </c>
      <c r="O25" s="19" t="s">
        <v>1035</v>
      </c>
      <c r="P25" s="19" t="s">
        <v>1035</v>
      </c>
      <c r="Q25" s="19" t="s">
        <v>120</v>
      </c>
      <c r="R25" s="19" t="s">
        <v>1035</v>
      </c>
      <c r="S25" s="19" t="s">
        <v>1035</v>
      </c>
      <c r="T25" s="19" t="s">
        <v>1035</v>
      </c>
      <c r="U25" s="19"/>
      <c r="V25" s="59">
        <f t="shared" si="3"/>
        <v>4</v>
      </c>
    </row>
    <row r="26" spans="1:22" ht="15.75" x14ac:dyDescent="0.25">
      <c r="A26" s="40" t="str">
        <f>'A_Institutional Context'!A26</f>
        <v>MT</v>
      </c>
      <c r="B26" s="40" t="str">
        <f>'A_Institutional Context'!B26</f>
        <v>Malta</v>
      </c>
      <c r="C26" s="41"/>
      <c r="D26" s="31"/>
      <c r="E26" s="31"/>
      <c r="F26" s="31"/>
      <c r="G26" s="31"/>
      <c r="H26" s="31"/>
      <c r="I26" s="31"/>
      <c r="J26" s="31"/>
      <c r="K26" s="41"/>
      <c r="L26" s="31"/>
      <c r="M26" s="31"/>
      <c r="N26" s="31"/>
      <c r="O26" s="31"/>
      <c r="P26" s="31"/>
      <c r="Q26" s="31"/>
      <c r="R26" s="31"/>
      <c r="S26" s="31"/>
      <c r="T26" s="31"/>
      <c r="U26" s="31"/>
      <c r="V26" s="59"/>
    </row>
    <row r="27" spans="1:22" ht="15.75" x14ac:dyDescent="0.25">
      <c r="A27" s="40" t="str">
        <f>'A_Institutional Context'!A27</f>
        <v>NL</v>
      </c>
      <c r="B27" s="40" t="str">
        <f>'A_Institutional Context'!B27</f>
        <v>Netherlands</v>
      </c>
      <c r="C27" s="41"/>
      <c r="D27" s="31"/>
      <c r="E27" s="31"/>
      <c r="F27" s="31"/>
      <c r="G27" s="31"/>
      <c r="H27" s="31"/>
      <c r="I27" s="31"/>
      <c r="J27" s="31"/>
      <c r="K27" s="41"/>
      <c r="L27" s="31"/>
      <c r="M27" s="31"/>
      <c r="N27" s="31"/>
      <c r="O27" s="31"/>
      <c r="P27" s="31"/>
      <c r="Q27" s="31"/>
      <c r="R27" s="31"/>
      <c r="S27" s="31"/>
      <c r="T27" s="31"/>
      <c r="U27" s="31"/>
      <c r="V27" s="59"/>
    </row>
    <row r="28" spans="1:22" ht="15.75" x14ac:dyDescent="0.25">
      <c r="A28" s="29" t="str">
        <f>'A_Institutional Context'!A28</f>
        <v>NO</v>
      </c>
      <c r="B28" s="29" t="str">
        <f>'A_Institutional Context'!B28</f>
        <v>Norway</v>
      </c>
      <c r="C28" s="15"/>
      <c r="D28" s="19" t="s">
        <v>1035</v>
      </c>
      <c r="E28" s="19" t="s">
        <v>1035</v>
      </c>
      <c r="F28" s="19" t="s">
        <v>120</v>
      </c>
      <c r="G28" s="19" t="s">
        <v>1035</v>
      </c>
      <c r="H28" s="19" t="s">
        <v>1035</v>
      </c>
      <c r="I28" s="19" t="s">
        <v>1035</v>
      </c>
      <c r="J28" s="19"/>
      <c r="K28" s="15"/>
      <c r="L28" s="19" t="s">
        <v>120</v>
      </c>
      <c r="M28" s="19" t="s">
        <v>120</v>
      </c>
      <c r="N28" s="19" t="s">
        <v>120</v>
      </c>
      <c r="O28" s="19" t="s">
        <v>1035</v>
      </c>
      <c r="P28" s="19" t="s">
        <v>1035</v>
      </c>
      <c r="Q28" s="19" t="s">
        <v>120</v>
      </c>
      <c r="R28" s="19" t="s">
        <v>1035</v>
      </c>
      <c r="S28" s="19" t="s">
        <v>120</v>
      </c>
      <c r="T28" s="19" t="s">
        <v>1035</v>
      </c>
      <c r="U28" s="19"/>
      <c r="V28" s="59">
        <f>COUNTIF($D28:$T28,V$3)</f>
        <v>6</v>
      </c>
    </row>
    <row r="29" spans="1:22" ht="15.75" x14ac:dyDescent="0.25">
      <c r="A29" s="40" t="str">
        <f>'A_Institutional Context'!A29</f>
        <v>PL</v>
      </c>
      <c r="B29" s="40" t="str">
        <f>'A_Institutional Context'!B29</f>
        <v>Poland</v>
      </c>
      <c r="C29" s="41"/>
      <c r="D29" s="31"/>
      <c r="E29" s="31"/>
      <c r="F29" s="31"/>
      <c r="G29" s="31"/>
      <c r="H29" s="31"/>
      <c r="I29" s="31"/>
      <c r="J29" s="31"/>
      <c r="K29" s="41"/>
      <c r="L29" s="31"/>
      <c r="M29" s="31"/>
      <c r="N29" s="31"/>
      <c r="O29" s="31"/>
      <c r="P29" s="31"/>
      <c r="Q29" s="31"/>
      <c r="R29" s="31"/>
      <c r="S29" s="31"/>
      <c r="T29" s="31"/>
      <c r="U29" s="31"/>
      <c r="V29" s="59"/>
    </row>
    <row r="30" spans="1:22" ht="15.75" x14ac:dyDescent="0.25">
      <c r="A30" s="29" t="str">
        <f>'A_Institutional Context'!A30</f>
        <v>PT</v>
      </c>
      <c r="B30" s="29" t="str">
        <f>'A_Institutional Context'!B30</f>
        <v>Portugal</v>
      </c>
      <c r="C30" s="15"/>
      <c r="D30" s="19" t="s">
        <v>1035</v>
      </c>
      <c r="E30" s="19" t="s">
        <v>1035</v>
      </c>
      <c r="F30" s="19" t="s">
        <v>1035</v>
      </c>
      <c r="G30" s="19" t="s">
        <v>1035</v>
      </c>
      <c r="H30" s="19" t="s">
        <v>120</v>
      </c>
      <c r="I30" s="19" t="s">
        <v>1035</v>
      </c>
      <c r="J30" s="19"/>
      <c r="K30" s="15"/>
      <c r="L30" s="19" t="s">
        <v>120</v>
      </c>
      <c r="M30" s="19" t="s">
        <v>120</v>
      </c>
      <c r="N30" s="19" t="s">
        <v>120</v>
      </c>
      <c r="O30" s="19" t="s">
        <v>120</v>
      </c>
      <c r="P30" s="19" t="s">
        <v>120</v>
      </c>
      <c r="Q30" s="19" t="s">
        <v>120</v>
      </c>
      <c r="R30" s="19" t="s">
        <v>120</v>
      </c>
      <c r="S30" s="19" t="s">
        <v>120</v>
      </c>
      <c r="T30" s="19" t="s">
        <v>1035</v>
      </c>
      <c r="U30" s="19"/>
      <c r="V30" s="59">
        <f t="shared" ref="V30:V31" si="4">COUNTIF($D30:$T30,V$3)</f>
        <v>9</v>
      </c>
    </row>
    <row r="31" spans="1:22" ht="15.75" x14ac:dyDescent="0.25">
      <c r="A31" s="29" t="str">
        <f>'A_Institutional Context'!A31</f>
        <v>RO</v>
      </c>
      <c r="B31" s="29" t="str">
        <f>'A_Institutional Context'!B31</f>
        <v>Romania</v>
      </c>
      <c r="C31" s="15"/>
      <c r="D31" s="19" t="s">
        <v>120</v>
      </c>
      <c r="E31" s="19" t="s">
        <v>1035</v>
      </c>
      <c r="F31" s="19" t="s">
        <v>120</v>
      </c>
      <c r="G31" s="19" t="s">
        <v>120</v>
      </c>
      <c r="H31" s="19" t="s">
        <v>1035</v>
      </c>
      <c r="I31" s="19" t="s">
        <v>1035</v>
      </c>
      <c r="J31" s="19"/>
      <c r="K31" s="15"/>
      <c r="L31" s="19" t="s">
        <v>1035</v>
      </c>
      <c r="M31" s="19" t="s">
        <v>120</v>
      </c>
      <c r="N31" s="19" t="s">
        <v>1035</v>
      </c>
      <c r="O31" s="19" t="s">
        <v>1035</v>
      </c>
      <c r="P31" s="19" t="s">
        <v>1035</v>
      </c>
      <c r="Q31" s="19" t="s">
        <v>1035</v>
      </c>
      <c r="R31" s="19" t="s">
        <v>1035</v>
      </c>
      <c r="S31" s="19" t="s">
        <v>1035</v>
      </c>
      <c r="T31" s="19" t="s">
        <v>1035</v>
      </c>
      <c r="U31" s="19"/>
      <c r="V31" s="59">
        <f t="shared" si="4"/>
        <v>4</v>
      </c>
    </row>
    <row r="32" spans="1:22" ht="15.75" x14ac:dyDescent="0.25">
      <c r="A32" s="40" t="str">
        <f>'A_Institutional Context'!A32</f>
        <v>SK</v>
      </c>
      <c r="B32" s="40" t="str">
        <f>'A_Institutional Context'!B32</f>
        <v>Slovakia</v>
      </c>
      <c r="C32" s="41"/>
      <c r="D32" s="31"/>
      <c r="E32" s="31"/>
      <c r="F32" s="31"/>
      <c r="G32" s="31"/>
      <c r="H32" s="31"/>
      <c r="I32" s="31"/>
      <c r="J32" s="31"/>
      <c r="K32" s="41"/>
      <c r="L32" s="31"/>
      <c r="M32" s="31"/>
      <c r="N32" s="31"/>
      <c r="O32" s="31"/>
      <c r="P32" s="31"/>
      <c r="Q32" s="31"/>
      <c r="R32" s="31"/>
      <c r="S32" s="31"/>
      <c r="T32" s="31"/>
      <c r="U32" s="31"/>
      <c r="V32" s="59"/>
    </row>
    <row r="33" spans="1:22" ht="15.75" x14ac:dyDescent="0.25">
      <c r="A33" s="29" t="str">
        <f>'A_Institutional Context'!A33</f>
        <v>SI</v>
      </c>
      <c r="B33" s="29" t="str">
        <f>'A_Institutional Context'!B33</f>
        <v>Slovenia</v>
      </c>
      <c r="C33" s="15"/>
      <c r="D33" s="19" t="s">
        <v>1035</v>
      </c>
      <c r="E33" s="19" t="s">
        <v>1035</v>
      </c>
      <c r="F33" s="19" t="s">
        <v>1035</v>
      </c>
      <c r="G33" s="19" t="s">
        <v>1035</v>
      </c>
      <c r="H33" s="19" t="s">
        <v>120</v>
      </c>
      <c r="I33" s="19" t="s">
        <v>1035</v>
      </c>
      <c r="J33" s="19"/>
      <c r="K33" s="15"/>
      <c r="L33" s="19" t="s">
        <v>1035</v>
      </c>
      <c r="M33" s="19" t="s">
        <v>120</v>
      </c>
      <c r="N33" s="19" t="s">
        <v>1035</v>
      </c>
      <c r="O33" s="19" t="s">
        <v>120</v>
      </c>
      <c r="P33" s="19" t="s">
        <v>1035</v>
      </c>
      <c r="Q33" s="19" t="s">
        <v>120</v>
      </c>
      <c r="R33" s="19" t="s">
        <v>1035</v>
      </c>
      <c r="S33" s="19" t="s">
        <v>1035</v>
      </c>
      <c r="T33" s="19" t="s">
        <v>1035</v>
      </c>
      <c r="U33" s="19"/>
      <c r="V33" s="59">
        <f t="shared" ref="V33:V34" si="5">COUNTIF($D33:$T33,V$3)</f>
        <v>4</v>
      </c>
    </row>
    <row r="34" spans="1:22" ht="45" x14ac:dyDescent="0.25">
      <c r="A34" s="29" t="str">
        <f>'A_Institutional Context'!A34</f>
        <v>ES</v>
      </c>
      <c r="B34" s="29" t="str">
        <f>'A_Institutional Context'!B34</f>
        <v>Spain</v>
      </c>
      <c r="C34" s="15"/>
      <c r="D34" s="19" t="s">
        <v>1035</v>
      </c>
      <c r="E34" s="19" t="s">
        <v>1035</v>
      </c>
      <c r="F34" s="19" t="s">
        <v>120</v>
      </c>
      <c r="G34" s="19" t="s">
        <v>1035</v>
      </c>
      <c r="H34" s="19" t="s">
        <v>1035</v>
      </c>
      <c r="I34" s="19" t="s">
        <v>1035</v>
      </c>
      <c r="J34" s="19" t="s">
        <v>668</v>
      </c>
      <c r="K34" s="15"/>
      <c r="L34" s="19" t="s">
        <v>120</v>
      </c>
      <c r="M34" s="19" t="s">
        <v>120</v>
      </c>
      <c r="N34" s="19" t="s">
        <v>120</v>
      </c>
      <c r="O34" s="19" t="s">
        <v>1035</v>
      </c>
      <c r="P34" s="19" t="s">
        <v>120</v>
      </c>
      <c r="Q34" s="19" t="s">
        <v>1035</v>
      </c>
      <c r="R34" s="19" t="s">
        <v>1035</v>
      </c>
      <c r="S34" s="19" t="s">
        <v>1035</v>
      </c>
      <c r="T34" s="19" t="s">
        <v>1035</v>
      </c>
      <c r="U34" s="19"/>
      <c r="V34" s="59">
        <f t="shared" si="5"/>
        <v>5</v>
      </c>
    </row>
    <row r="35" spans="1:22" ht="15.75" x14ac:dyDescent="0.25">
      <c r="A35" s="40" t="str">
        <f>'A_Institutional Context'!A35</f>
        <v>SE</v>
      </c>
      <c r="B35" s="40" t="str">
        <f>'A_Institutional Context'!B35</f>
        <v>Sweden</v>
      </c>
      <c r="C35" s="41"/>
      <c r="D35" s="31"/>
      <c r="E35" s="31"/>
      <c r="F35" s="31"/>
      <c r="G35" s="31"/>
      <c r="H35" s="31"/>
      <c r="I35" s="31"/>
      <c r="J35" s="31"/>
      <c r="K35" s="41"/>
      <c r="L35" s="31"/>
      <c r="M35" s="31"/>
      <c r="N35" s="31"/>
      <c r="O35" s="31"/>
      <c r="P35" s="31"/>
      <c r="Q35" s="31"/>
      <c r="R35" s="31"/>
      <c r="S35" s="31"/>
      <c r="T35" s="31"/>
      <c r="U35" s="31"/>
      <c r="V35" s="59"/>
    </row>
    <row r="36" spans="1:22" ht="60" x14ac:dyDescent="0.25">
      <c r="A36" s="29" t="str">
        <f>'A_Institutional Context'!A36</f>
        <v>CH</v>
      </c>
      <c r="B36" s="29" t="str">
        <f>'A_Institutional Context'!B36</f>
        <v>Switzerland</v>
      </c>
      <c r="C36" s="15"/>
      <c r="D36" s="19" t="s">
        <v>120</v>
      </c>
      <c r="E36" s="19" t="s">
        <v>1035</v>
      </c>
      <c r="F36" s="19" t="s">
        <v>120</v>
      </c>
      <c r="G36" s="19" t="s">
        <v>120</v>
      </c>
      <c r="H36" s="19" t="s">
        <v>1035</v>
      </c>
      <c r="I36" s="19" t="s">
        <v>120</v>
      </c>
      <c r="J36" s="19" t="s">
        <v>930</v>
      </c>
      <c r="K36" s="15"/>
      <c r="L36" s="19" t="s">
        <v>1035</v>
      </c>
      <c r="M36" s="19" t="s">
        <v>120</v>
      </c>
      <c r="N36" s="19" t="s">
        <v>120</v>
      </c>
      <c r="O36" s="19" t="s">
        <v>1035</v>
      </c>
      <c r="P36" s="19" t="s">
        <v>1035</v>
      </c>
      <c r="Q36" s="19" t="s">
        <v>1035</v>
      </c>
      <c r="R36" s="19" t="s">
        <v>1035</v>
      </c>
      <c r="S36" s="19" t="s">
        <v>1035</v>
      </c>
      <c r="T36" s="19" t="s">
        <v>1035</v>
      </c>
      <c r="U36" s="19"/>
      <c r="V36" s="59">
        <f t="shared" ref="V36:V38" si="6">COUNTIF($D36:$T36,V$3)</f>
        <v>6</v>
      </c>
    </row>
    <row r="37" spans="1:22" ht="15.75" x14ac:dyDescent="0.25">
      <c r="A37" s="29" t="str">
        <f>'A_Institutional Context'!A37</f>
        <v>TR</v>
      </c>
      <c r="B37" s="29" t="str">
        <f>'A_Institutional Context'!B37</f>
        <v>Turkey</v>
      </c>
      <c r="C37" s="15"/>
      <c r="D37" s="19" t="s">
        <v>1035</v>
      </c>
      <c r="E37" s="19" t="s">
        <v>1035</v>
      </c>
      <c r="F37" s="19" t="s">
        <v>120</v>
      </c>
      <c r="G37" s="19" t="s">
        <v>120</v>
      </c>
      <c r="H37" s="19" t="s">
        <v>1035</v>
      </c>
      <c r="I37" s="19" t="s">
        <v>1035</v>
      </c>
      <c r="J37" s="19"/>
      <c r="K37" s="15"/>
      <c r="L37" s="19" t="s">
        <v>120</v>
      </c>
      <c r="M37" s="19" t="s">
        <v>120</v>
      </c>
      <c r="N37" s="19" t="s">
        <v>1035</v>
      </c>
      <c r="O37" s="19" t="s">
        <v>120</v>
      </c>
      <c r="P37" s="19" t="s">
        <v>120</v>
      </c>
      <c r="Q37" s="19" t="s">
        <v>120</v>
      </c>
      <c r="R37" s="19" t="s">
        <v>1035</v>
      </c>
      <c r="S37" s="19" t="s">
        <v>120</v>
      </c>
      <c r="T37" s="19" t="s">
        <v>1035</v>
      </c>
      <c r="U37" s="19"/>
      <c r="V37" s="59">
        <f t="shared" si="6"/>
        <v>8</v>
      </c>
    </row>
    <row r="38" spans="1:22" ht="15.75" x14ac:dyDescent="0.25">
      <c r="A38" s="29" t="str">
        <f>'A_Institutional Context'!A38</f>
        <v>UK</v>
      </c>
      <c r="B38" s="29" t="str">
        <f>'A_Institutional Context'!B38</f>
        <v>United Kingdom</v>
      </c>
      <c r="C38" s="15"/>
      <c r="D38" s="19" t="s">
        <v>120</v>
      </c>
      <c r="E38" s="19" t="s">
        <v>1035</v>
      </c>
      <c r="F38" s="19" t="s">
        <v>120</v>
      </c>
      <c r="G38" s="19" t="s">
        <v>1035</v>
      </c>
      <c r="H38" s="19" t="s">
        <v>1035</v>
      </c>
      <c r="I38" s="19" t="s">
        <v>1035</v>
      </c>
      <c r="J38" s="19"/>
      <c r="K38" s="15"/>
      <c r="L38" s="19" t="s">
        <v>120</v>
      </c>
      <c r="M38" s="19" t="s">
        <v>120</v>
      </c>
      <c r="N38" s="19" t="s">
        <v>120</v>
      </c>
      <c r="O38" s="19" t="s">
        <v>1035</v>
      </c>
      <c r="P38" s="19" t="s">
        <v>1035</v>
      </c>
      <c r="Q38" s="19" t="s">
        <v>1035</v>
      </c>
      <c r="R38" s="19" t="s">
        <v>1035</v>
      </c>
      <c r="S38" s="19" t="s">
        <v>1035</v>
      </c>
      <c r="T38" s="19" t="s">
        <v>1035</v>
      </c>
      <c r="U38" s="19"/>
      <c r="V38" s="59">
        <f t="shared" si="6"/>
        <v>5</v>
      </c>
    </row>
    <row r="39" spans="1:22" ht="15.75" hidden="1" x14ac:dyDescent="0.25">
      <c r="A39" s="29" t="str">
        <f>'A_Institutional Context'!A39</f>
        <v>.</v>
      </c>
      <c r="B39" s="29" t="str">
        <f>'A_Institutional Context'!B39</f>
        <v>.</v>
      </c>
      <c r="C39" s="15"/>
      <c r="D39" s="19"/>
      <c r="E39" s="19"/>
      <c r="F39" s="19"/>
      <c r="G39" s="19"/>
      <c r="H39" s="19"/>
      <c r="I39" s="19"/>
      <c r="J39" s="19"/>
      <c r="K39" s="15"/>
      <c r="L39" s="19"/>
      <c r="M39" s="19"/>
      <c r="N39" s="19"/>
      <c r="O39" s="19"/>
      <c r="P39" s="19"/>
      <c r="Q39" s="19"/>
      <c r="R39" s="19"/>
      <c r="S39" s="19"/>
      <c r="T39" s="19"/>
      <c r="U39" s="19"/>
    </row>
    <row r="40" spans="1:22" ht="15.75" hidden="1" x14ac:dyDescent="0.25">
      <c r="A40" s="29" t="str">
        <f>'A_Institutional Context'!A40</f>
        <v>.</v>
      </c>
      <c r="B40" s="29" t="str">
        <f>'A_Institutional Context'!B40</f>
        <v>.</v>
      </c>
      <c r="C40" s="15"/>
      <c r="D40" s="19"/>
      <c r="E40" s="19"/>
      <c r="F40" s="19"/>
      <c r="G40" s="19"/>
      <c r="H40" s="19"/>
      <c r="I40" s="19"/>
      <c r="J40" s="19"/>
      <c r="K40" s="15"/>
      <c r="L40" s="19"/>
      <c r="M40" s="19"/>
      <c r="N40" s="19"/>
      <c r="O40" s="19"/>
      <c r="P40" s="19"/>
      <c r="Q40" s="19"/>
      <c r="R40" s="19"/>
      <c r="S40" s="19"/>
      <c r="T40" s="19"/>
      <c r="U40" s="19"/>
    </row>
    <row r="41" spans="1:22" x14ac:dyDescent="0.25">
      <c r="B41" s="57" t="s">
        <v>1025</v>
      </c>
      <c r="C41" s="62"/>
      <c r="D41" s="59">
        <f>COUNTA(D$4:D$40)</f>
        <v>25</v>
      </c>
      <c r="E41" s="59">
        <f t="shared" ref="E41:J41" si="7">COUNTA(E$4:E$40)</f>
        <v>25</v>
      </c>
      <c r="F41" s="59">
        <f t="shared" si="7"/>
        <v>25</v>
      </c>
      <c r="G41" s="59">
        <f t="shared" si="7"/>
        <v>25</v>
      </c>
      <c r="H41" s="59">
        <f t="shared" si="7"/>
        <v>25</v>
      </c>
      <c r="I41" s="59">
        <f t="shared" si="7"/>
        <v>25</v>
      </c>
      <c r="J41" s="59">
        <f t="shared" si="7"/>
        <v>10</v>
      </c>
      <c r="L41" s="59">
        <f t="shared" ref="L41:U41" si="8">COUNTA(L$4:L$40)</f>
        <v>25</v>
      </c>
      <c r="M41" s="59">
        <f t="shared" si="8"/>
        <v>25</v>
      </c>
      <c r="N41" s="59">
        <f t="shared" si="8"/>
        <v>25</v>
      </c>
      <c r="O41" s="59">
        <f t="shared" si="8"/>
        <v>25</v>
      </c>
      <c r="P41" s="59">
        <f t="shared" si="8"/>
        <v>25</v>
      </c>
      <c r="Q41" s="59">
        <f t="shared" si="8"/>
        <v>25</v>
      </c>
      <c r="R41" s="59">
        <f t="shared" si="8"/>
        <v>25</v>
      </c>
      <c r="S41" s="59">
        <f t="shared" si="8"/>
        <v>25</v>
      </c>
      <c r="T41" s="59">
        <f t="shared" si="8"/>
        <v>25</v>
      </c>
      <c r="U41" s="59">
        <f t="shared" si="8"/>
        <v>2</v>
      </c>
    </row>
    <row r="42" spans="1:22" x14ac:dyDescent="0.25">
      <c r="B42" s="58" t="s">
        <v>1026</v>
      </c>
      <c r="C42" s="62"/>
      <c r="D42" s="61">
        <f>D41-SUM(D43:D52)</f>
        <v>0</v>
      </c>
      <c r="E42" s="61">
        <f t="shared" ref="E42:I42" si="9">E41-SUM(E43:E52)</f>
        <v>0</v>
      </c>
      <c r="F42" s="61">
        <f t="shared" si="9"/>
        <v>0</v>
      </c>
      <c r="G42" s="61">
        <f t="shared" si="9"/>
        <v>0</v>
      </c>
      <c r="H42" s="61">
        <f t="shared" si="9"/>
        <v>0</v>
      </c>
      <c r="I42" s="61">
        <f t="shared" si="9"/>
        <v>0</v>
      </c>
      <c r="L42" s="61">
        <f t="shared" ref="L42" si="10">L41-SUM(L43:L52)</f>
        <v>0</v>
      </c>
      <c r="M42" s="61">
        <f t="shared" ref="M42" si="11">M41-SUM(M43:M52)</f>
        <v>0</v>
      </c>
      <c r="N42" s="61">
        <f t="shared" ref="N42" si="12">N41-SUM(N43:N52)</f>
        <v>0</v>
      </c>
      <c r="O42" s="61">
        <f t="shared" ref="O42" si="13">O41-SUM(O43:O52)</f>
        <v>0</v>
      </c>
      <c r="P42" s="61">
        <f t="shared" ref="P42" si="14">P41-SUM(P43:P52)</f>
        <v>0</v>
      </c>
      <c r="Q42" s="61">
        <f t="shared" ref="Q42" si="15">Q41-SUM(Q43:Q52)</f>
        <v>0</v>
      </c>
      <c r="R42" s="61">
        <f t="shared" ref="R42" si="16">R41-SUM(R43:R52)</f>
        <v>0</v>
      </c>
      <c r="S42" s="61">
        <f t="shared" ref="S42" si="17">S41-SUM(S43:S52)</f>
        <v>0</v>
      </c>
      <c r="T42" s="61">
        <f t="shared" ref="T42" si="18">T41-SUM(T43:T52)</f>
        <v>0</v>
      </c>
    </row>
    <row r="43" spans="1:22" x14ac:dyDescent="0.25">
      <c r="B43" s="59" t="str">
        <f>Dropdown_menus!$A2</f>
        <v>Checked</v>
      </c>
      <c r="C43" s="62"/>
      <c r="D43" s="59">
        <f>COUNTIF(D$4:D$40,$B43)</f>
        <v>7</v>
      </c>
      <c r="E43" s="59">
        <f t="shared" ref="E43:I43" si="19">COUNTIF(E$4:E$40,$B43)</f>
        <v>2</v>
      </c>
      <c r="F43" s="59">
        <f t="shared" si="19"/>
        <v>17</v>
      </c>
      <c r="G43" s="59">
        <f t="shared" si="19"/>
        <v>14</v>
      </c>
      <c r="H43" s="59">
        <f t="shared" si="19"/>
        <v>4</v>
      </c>
      <c r="I43" s="59">
        <f t="shared" si="19"/>
        <v>6</v>
      </c>
      <c r="L43" s="59">
        <f t="shared" ref="L43:T44" si="20">COUNTIF(L$4:L$40,$B43)</f>
        <v>14</v>
      </c>
      <c r="M43" s="59">
        <f t="shared" si="20"/>
        <v>25</v>
      </c>
      <c r="N43" s="59">
        <f t="shared" si="20"/>
        <v>17</v>
      </c>
      <c r="O43" s="59">
        <f t="shared" si="20"/>
        <v>4</v>
      </c>
      <c r="P43" s="59">
        <f t="shared" si="20"/>
        <v>10</v>
      </c>
      <c r="Q43" s="59">
        <f t="shared" si="20"/>
        <v>14</v>
      </c>
      <c r="R43" s="59">
        <f t="shared" si="20"/>
        <v>6</v>
      </c>
      <c r="S43" s="59">
        <f t="shared" si="20"/>
        <v>9</v>
      </c>
      <c r="T43" s="59">
        <f t="shared" si="20"/>
        <v>1</v>
      </c>
    </row>
    <row r="44" spans="1:22" x14ac:dyDescent="0.25">
      <c r="B44" s="59" t="str">
        <f>Dropdown_menus!$A3</f>
        <v>Unchecked</v>
      </c>
      <c r="C44" s="62"/>
      <c r="D44" s="59">
        <f t="shared" ref="D44:I44" si="21">COUNTIF(D$4:D$40,$B44)</f>
        <v>18</v>
      </c>
      <c r="E44" s="59">
        <f t="shared" si="21"/>
        <v>23</v>
      </c>
      <c r="F44" s="59">
        <f t="shared" si="21"/>
        <v>8</v>
      </c>
      <c r="G44" s="59">
        <f t="shared" si="21"/>
        <v>11</v>
      </c>
      <c r="H44" s="59">
        <f t="shared" si="21"/>
        <v>21</v>
      </c>
      <c r="I44" s="59">
        <f t="shared" si="21"/>
        <v>19</v>
      </c>
      <c r="L44" s="59">
        <f t="shared" si="20"/>
        <v>11</v>
      </c>
      <c r="M44" s="59">
        <f t="shared" si="20"/>
        <v>0</v>
      </c>
      <c r="N44" s="59">
        <f t="shared" si="20"/>
        <v>8</v>
      </c>
      <c r="O44" s="59">
        <f t="shared" si="20"/>
        <v>21</v>
      </c>
      <c r="P44" s="59">
        <f t="shared" si="20"/>
        <v>15</v>
      </c>
      <c r="Q44" s="59">
        <f t="shared" si="20"/>
        <v>11</v>
      </c>
      <c r="R44" s="59">
        <f t="shared" si="20"/>
        <v>19</v>
      </c>
      <c r="S44" s="59">
        <f t="shared" si="20"/>
        <v>16</v>
      </c>
      <c r="T44" s="59">
        <f t="shared" si="20"/>
        <v>24</v>
      </c>
    </row>
  </sheetData>
  <dataValidations count="1">
    <dataValidation type="list" allowBlank="1" showInputMessage="1" showErrorMessage="1" sqref="H8:J8 L4:T4 T5 H4:I7 L6:N40 H9:I40 D4:G40 O5:O40 P6:T40">
      <formula1>Checkbox</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N41"/>
  <sheetViews>
    <sheetView zoomScale="90" zoomScaleNormal="90" workbookViewId="0">
      <pane xSplit="2" ySplit="3" topLeftCell="E28" activePane="bottomRight" state="frozen"/>
      <selection pane="topRight" activeCell="C1" sqref="C1"/>
      <selection pane="bottomLeft" activeCell="A4" sqref="A4"/>
      <selection pane="bottomRight" activeCell="D16" sqref="D16:M16"/>
    </sheetView>
  </sheetViews>
  <sheetFormatPr defaultColWidth="11.42578125" defaultRowHeight="15" x14ac:dyDescent="0.25"/>
  <cols>
    <col min="1" max="1" width="8.5703125" style="14" customWidth="1"/>
    <col min="2" max="2" width="16.7109375" style="14" customWidth="1"/>
    <col min="3" max="3" width="25" style="23" customWidth="1"/>
    <col min="4" max="4" width="17.85546875" style="23" customWidth="1"/>
    <col min="5" max="5" width="17.5703125" style="23" customWidth="1"/>
    <col min="6" max="6" width="33.28515625" style="23" customWidth="1"/>
    <col min="7" max="7" width="29.85546875" style="23" customWidth="1"/>
    <col min="8" max="8" width="33" style="23" customWidth="1"/>
    <col min="9" max="9" width="23.7109375" style="23" customWidth="1"/>
    <col min="10" max="10" width="17.28515625" style="23" customWidth="1"/>
    <col min="11" max="11" width="15.140625" style="23" customWidth="1"/>
    <col min="12" max="12" width="20.7109375" style="23" customWidth="1"/>
    <col min="13" max="13" width="24.28515625" style="23" customWidth="1"/>
    <col min="14" max="14" width="55.7109375" style="23" customWidth="1"/>
    <col min="15" max="16384" width="11.42578125" style="23"/>
  </cols>
  <sheetData>
    <row r="1" spans="1:14" s="39" customFormat="1" ht="21" x14ac:dyDescent="0.25">
      <c r="B1" s="22" t="s">
        <v>67</v>
      </c>
    </row>
    <row r="2" spans="1:14" s="14" customFormat="1" x14ac:dyDescent="0.25"/>
    <row r="3" spans="1:14" s="14" customFormat="1" ht="47.25" x14ac:dyDescent="0.25">
      <c r="A3" s="12" t="s">
        <v>332</v>
      </c>
      <c r="B3" s="12" t="s">
        <v>0</v>
      </c>
      <c r="C3" s="12" t="s">
        <v>83</v>
      </c>
      <c r="D3" s="12" t="s">
        <v>84</v>
      </c>
      <c r="E3" s="12" t="s">
        <v>85</v>
      </c>
      <c r="F3" s="12" t="s">
        <v>86</v>
      </c>
      <c r="G3" s="12" t="s">
        <v>88</v>
      </c>
      <c r="H3" s="12" t="s">
        <v>87</v>
      </c>
      <c r="I3" s="12" t="s">
        <v>89</v>
      </c>
      <c r="J3" s="12" t="s">
        <v>90</v>
      </c>
      <c r="K3" s="12" t="s">
        <v>91</v>
      </c>
      <c r="L3" s="12" t="s">
        <v>92</v>
      </c>
      <c r="M3" s="12" t="s">
        <v>94</v>
      </c>
      <c r="N3" s="12" t="s">
        <v>93</v>
      </c>
    </row>
    <row r="4" spans="1:14" ht="75" x14ac:dyDescent="0.25">
      <c r="A4" s="29" t="str">
        <f>'A_Institutional Context'!A4</f>
        <v>AT-1</v>
      </c>
      <c r="B4" s="29" t="str">
        <f>'A_Institutional Context'!B4</f>
        <v>Austria</v>
      </c>
      <c r="C4" s="19" t="s">
        <v>355</v>
      </c>
      <c r="D4" s="19" t="s">
        <v>356</v>
      </c>
      <c r="E4" s="19"/>
      <c r="F4" s="19"/>
      <c r="G4" s="19" t="s">
        <v>357</v>
      </c>
      <c r="H4" s="19" t="s">
        <v>358</v>
      </c>
      <c r="I4" s="19"/>
      <c r="J4" s="19"/>
      <c r="K4" s="19"/>
      <c r="L4" s="19" t="s">
        <v>359</v>
      </c>
      <c r="M4" s="19"/>
      <c r="N4" s="19"/>
    </row>
    <row r="5" spans="1:14" ht="30" x14ac:dyDescent="0.25">
      <c r="A5" s="29" t="str">
        <f>'A_Institutional Context'!A5</f>
        <v>AT-2</v>
      </c>
      <c r="B5" s="29" t="str">
        <f>'A_Institutional Context'!B5</f>
        <v>Austria</v>
      </c>
      <c r="C5" s="19" t="s">
        <v>355</v>
      </c>
      <c r="D5" s="19" t="s">
        <v>376</v>
      </c>
      <c r="E5" s="19"/>
      <c r="F5" s="19"/>
      <c r="G5" s="19" t="s">
        <v>377</v>
      </c>
      <c r="H5" s="19" t="s">
        <v>358</v>
      </c>
      <c r="I5" s="19"/>
      <c r="J5" s="19"/>
      <c r="K5" s="19"/>
      <c r="L5" s="19" t="s">
        <v>359</v>
      </c>
      <c r="M5" s="19"/>
      <c r="N5" s="19"/>
    </row>
    <row r="6" spans="1:14" ht="90" x14ac:dyDescent="0.25">
      <c r="A6" s="29" t="str">
        <f>'A_Institutional Context'!A6</f>
        <v>BE</v>
      </c>
      <c r="B6" s="29" t="str">
        <f>'A_Institutional Context'!B6</f>
        <v>Belgium</v>
      </c>
      <c r="C6" s="19" t="s">
        <v>396</v>
      </c>
      <c r="D6" s="38"/>
      <c r="E6" s="38"/>
      <c r="F6" s="38"/>
      <c r="G6" s="38"/>
      <c r="H6" s="38"/>
      <c r="I6" s="38"/>
      <c r="J6" s="38"/>
      <c r="K6" s="38"/>
      <c r="L6" s="38"/>
      <c r="M6" s="38"/>
      <c r="N6" s="38" t="s">
        <v>397</v>
      </c>
    </row>
    <row r="7" spans="1:14" x14ac:dyDescent="0.25">
      <c r="A7" s="40" t="str">
        <f>'A_Institutional Context'!A7</f>
        <v>BG</v>
      </c>
      <c r="B7" s="40" t="str">
        <f>'A_Institutional Context'!B7</f>
        <v>Bulgaria</v>
      </c>
      <c r="C7" s="31"/>
      <c r="D7" s="31"/>
      <c r="E7" s="31"/>
      <c r="F7" s="31"/>
      <c r="G7" s="31"/>
      <c r="H7" s="31"/>
      <c r="I7" s="31"/>
      <c r="J7" s="31"/>
      <c r="K7" s="31"/>
      <c r="L7" s="31"/>
      <c r="M7" s="31"/>
      <c r="N7" s="31"/>
    </row>
    <row r="8" spans="1:14" ht="150" x14ac:dyDescent="0.25">
      <c r="A8" s="29" t="str">
        <f>'A_Institutional Context'!A8</f>
        <v>HR</v>
      </c>
      <c r="B8" s="29" t="str">
        <f>'A_Institutional Context'!B8</f>
        <v>Croatia</v>
      </c>
      <c r="C8" s="19" t="s">
        <v>1003</v>
      </c>
      <c r="D8" s="38"/>
      <c r="E8" s="38"/>
      <c r="F8" s="38"/>
      <c r="G8" s="38"/>
      <c r="H8" s="38"/>
      <c r="I8" s="38"/>
      <c r="J8" s="38"/>
      <c r="K8" s="38"/>
      <c r="L8" s="38"/>
      <c r="M8" s="38"/>
      <c r="N8" s="38" t="s">
        <v>1002</v>
      </c>
    </row>
    <row r="9" spans="1:14" x14ac:dyDescent="0.25">
      <c r="A9" s="40" t="str">
        <f>'A_Institutional Context'!A9</f>
        <v>CY</v>
      </c>
      <c r="B9" s="40" t="str">
        <f>'A_Institutional Context'!B9</f>
        <v>Cyprus</v>
      </c>
      <c r="C9" s="31"/>
      <c r="D9" s="31"/>
      <c r="E9" s="31"/>
      <c r="F9" s="31"/>
      <c r="G9" s="31"/>
      <c r="H9" s="31"/>
      <c r="I9" s="31"/>
      <c r="J9" s="31"/>
      <c r="K9" s="31"/>
      <c r="L9" s="31"/>
      <c r="M9" s="31"/>
      <c r="N9" s="31"/>
    </row>
    <row r="10" spans="1:14" x14ac:dyDescent="0.25">
      <c r="A10" s="29" t="str">
        <f>'A_Institutional Context'!A10</f>
        <v>CZ</v>
      </c>
      <c r="B10" s="29" t="str">
        <f>'A_Institutional Context'!B10</f>
        <v>Czech Republic</v>
      </c>
      <c r="C10" s="19" t="s">
        <v>425</v>
      </c>
      <c r="D10" s="19"/>
      <c r="E10" s="19"/>
      <c r="F10" s="19"/>
      <c r="G10" s="19"/>
      <c r="H10" s="19"/>
      <c r="I10" s="19"/>
      <c r="J10" s="19"/>
      <c r="K10" s="19"/>
      <c r="L10" s="19"/>
      <c r="M10" s="19"/>
      <c r="N10" s="19"/>
    </row>
    <row r="11" spans="1:14" x14ac:dyDescent="0.25">
      <c r="A11" s="40" t="str">
        <f>'A_Institutional Context'!A11</f>
        <v>DK</v>
      </c>
      <c r="B11" s="40" t="str">
        <f>'A_Institutional Context'!B11</f>
        <v>Denmark</v>
      </c>
      <c r="C11" s="31"/>
      <c r="D11" s="31"/>
      <c r="E11" s="31"/>
      <c r="F11" s="31"/>
      <c r="G11" s="31"/>
      <c r="H11" s="31"/>
      <c r="I11" s="31"/>
      <c r="J11" s="31"/>
      <c r="K11" s="31"/>
      <c r="L11" s="31"/>
      <c r="M11" s="31"/>
      <c r="N11" s="31"/>
    </row>
    <row r="12" spans="1:14" ht="120" x14ac:dyDescent="0.25">
      <c r="A12" s="29" t="str">
        <f>'A_Institutional Context'!A12</f>
        <v>EE</v>
      </c>
      <c r="B12" s="29" t="str">
        <f>'A_Institutional Context'!B12</f>
        <v>Estonia</v>
      </c>
      <c r="C12" s="19" t="s">
        <v>770</v>
      </c>
      <c r="D12" s="38"/>
      <c r="E12" s="38"/>
      <c r="F12" s="38"/>
      <c r="G12" s="38"/>
      <c r="H12" s="38"/>
      <c r="I12" s="38"/>
      <c r="J12" s="38"/>
      <c r="K12" s="38"/>
      <c r="L12" s="38"/>
      <c r="M12" s="38"/>
      <c r="N12" s="38" t="s">
        <v>771</v>
      </c>
    </row>
    <row r="13" spans="1:14" s="62" customFormat="1" ht="210" x14ac:dyDescent="0.25">
      <c r="A13" s="69" t="str">
        <f>'A_Institutional Context'!A13</f>
        <v>FI</v>
      </c>
      <c r="B13" s="69" t="str">
        <f>'A_Institutional Context'!B13</f>
        <v>Finland</v>
      </c>
      <c r="C13" s="38" t="s">
        <v>1104</v>
      </c>
      <c r="D13" s="38" t="s">
        <v>885</v>
      </c>
      <c r="E13" s="38"/>
      <c r="F13" s="38"/>
      <c r="G13" s="38"/>
      <c r="H13" s="38"/>
      <c r="I13" s="38"/>
      <c r="J13" s="38"/>
      <c r="K13" s="38"/>
      <c r="L13" s="38"/>
      <c r="M13" s="38"/>
      <c r="N13" s="38" t="s">
        <v>1108</v>
      </c>
    </row>
    <row r="14" spans="1:14" ht="60" x14ac:dyDescent="0.25">
      <c r="A14" s="29" t="str">
        <f>'A_Institutional Context'!A14</f>
        <v>FR</v>
      </c>
      <c r="B14" s="29" t="str">
        <f>'A_Institutional Context'!B14</f>
        <v>France</v>
      </c>
      <c r="C14" s="19" t="s">
        <v>460</v>
      </c>
      <c r="D14" s="38" t="s">
        <v>772</v>
      </c>
      <c r="E14" s="38" t="s">
        <v>773</v>
      </c>
      <c r="F14" s="38"/>
      <c r="G14" s="38"/>
      <c r="H14" s="38"/>
      <c r="I14" s="38"/>
      <c r="J14" s="38"/>
      <c r="K14" s="38"/>
      <c r="L14" s="38"/>
      <c r="M14" s="38" t="s">
        <v>774</v>
      </c>
      <c r="N14" s="38" t="s">
        <v>461</v>
      </c>
    </row>
    <row r="15" spans="1:14" x14ac:dyDescent="0.25">
      <c r="A15" s="29" t="str">
        <f>'A_Institutional Context'!A15</f>
        <v>DE-1</v>
      </c>
      <c r="B15" s="29" t="str">
        <f>'A_Institutional Context'!B15</f>
        <v>Germany</v>
      </c>
      <c r="C15" s="19" t="s">
        <v>485</v>
      </c>
      <c r="D15" s="19"/>
      <c r="E15" s="19"/>
      <c r="F15" s="19"/>
      <c r="G15" s="19"/>
      <c r="H15" s="19"/>
      <c r="I15" s="19"/>
      <c r="J15" s="19"/>
      <c r="K15" s="19"/>
      <c r="L15" s="19"/>
      <c r="M15" s="19"/>
      <c r="N15" s="19"/>
    </row>
    <row r="16" spans="1:14" x14ac:dyDescent="0.25">
      <c r="A16" s="29" t="str">
        <f>'A_Institutional Context'!A16</f>
        <v>DE-2</v>
      </c>
      <c r="B16" s="29" t="str">
        <f>'A_Institutional Context'!B16</f>
        <v>Germany</v>
      </c>
      <c r="C16" s="19" t="s">
        <v>506</v>
      </c>
      <c r="D16" s="38"/>
      <c r="E16" s="38"/>
      <c r="F16" s="38"/>
      <c r="G16" s="38"/>
      <c r="H16" s="38"/>
      <c r="I16" s="38"/>
      <c r="J16" s="38"/>
      <c r="K16" s="38"/>
      <c r="L16" s="38"/>
      <c r="M16" s="38"/>
      <c r="N16" s="38"/>
    </row>
    <row r="17" spans="1:14" x14ac:dyDescent="0.25">
      <c r="A17" s="29" t="str">
        <f>'A_Institutional Context'!A17</f>
        <v>GR</v>
      </c>
      <c r="B17" s="29" t="str">
        <f>'A_Institutional Context'!B17</f>
        <v>Greece</v>
      </c>
      <c r="C17" s="19" t="s">
        <v>531</v>
      </c>
      <c r="D17" s="19" t="s">
        <v>886</v>
      </c>
      <c r="E17" s="19" t="s">
        <v>532</v>
      </c>
      <c r="F17" s="19" t="s">
        <v>533</v>
      </c>
      <c r="G17" s="19"/>
      <c r="H17" s="19"/>
      <c r="I17" s="19" t="s">
        <v>522</v>
      </c>
      <c r="J17" s="19" t="s">
        <v>522</v>
      </c>
      <c r="K17" s="19" t="s">
        <v>522</v>
      </c>
      <c r="L17" s="19"/>
      <c r="M17" s="19"/>
      <c r="N17" s="19"/>
    </row>
    <row r="18" spans="1:14" ht="285" x14ac:dyDescent="0.25">
      <c r="A18" s="29" t="str">
        <f>'A_Institutional Context'!A18</f>
        <v>HU</v>
      </c>
      <c r="B18" s="29" t="str">
        <f>'A_Institutional Context'!B18</f>
        <v>Hungary</v>
      </c>
      <c r="C18" s="19" t="s">
        <v>555</v>
      </c>
      <c r="D18" s="38" t="s">
        <v>911</v>
      </c>
      <c r="E18" s="38" t="s">
        <v>912</v>
      </c>
      <c r="F18" s="38" t="s">
        <v>914</v>
      </c>
      <c r="G18" s="38"/>
      <c r="H18" s="38"/>
      <c r="I18" s="38" t="s">
        <v>913</v>
      </c>
      <c r="J18" s="38"/>
      <c r="K18" s="38" t="s">
        <v>915</v>
      </c>
      <c r="L18" s="38"/>
      <c r="M18" s="38"/>
      <c r="N18" s="38" t="s">
        <v>556</v>
      </c>
    </row>
    <row r="19" spans="1:14" x14ac:dyDescent="0.25">
      <c r="A19" s="40" t="str">
        <f>'A_Institutional Context'!A19</f>
        <v>IS</v>
      </c>
      <c r="B19" s="40" t="str">
        <f>'A_Institutional Context'!B19</f>
        <v>Iceland</v>
      </c>
      <c r="C19" s="31"/>
      <c r="D19" s="31"/>
      <c r="E19" s="31"/>
      <c r="F19" s="31"/>
      <c r="G19" s="31"/>
      <c r="H19" s="31"/>
      <c r="I19" s="31"/>
      <c r="J19" s="31"/>
      <c r="K19" s="31"/>
      <c r="L19" s="31"/>
      <c r="M19" s="31"/>
      <c r="N19" s="31"/>
    </row>
    <row r="20" spans="1:14" ht="150" x14ac:dyDescent="0.25">
      <c r="A20" s="29" t="str">
        <f>'A_Institutional Context'!A20</f>
        <v>IE</v>
      </c>
      <c r="B20" s="29" t="str">
        <f>'A_Institutional Context'!B20</f>
        <v>Ireland</v>
      </c>
      <c r="C20" s="19" t="s">
        <v>460</v>
      </c>
      <c r="D20" s="19" t="s">
        <v>885</v>
      </c>
      <c r="E20" s="19" t="s">
        <v>887</v>
      </c>
      <c r="F20" s="19"/>
      <c r="G20" s="19" t="s">
        <v>888</v>
      </c>
      <c r="H20" s="19" t="s">
        <v>889</v>
      </c>
      <c r="I20" s="19" t="s">
        <v>890</v>
      </c>
      <c r="J20" s="19" t="s">
        <v>891</v>
      </c>
      <c r="K20" s="19"/>
      <c r="L20" s="19"/>
      <c r="M20" s="19"/>
      <c r="N20" s="19"/>
    </row>
    <row r="21" spans="1:14" ht="45" x14ac:dyDescent="0.25">
      <c r="A21" s="29" t="str">
        <f>'A_Institutional Context'!A21</f>
        <v>IT</v>
      </c>
      <c r="B21" s="29" t="str">
        <f>'A_Institutional Context'!B21</f>
        <v>Italy</v>
      </c>
      <c r="C21" s="19" t="s">
        <v>594</v>
      </c>
      <c r="D21" s="19"/>
      <c r="E21" s="19" t="s">
        <v>531</v>
      </c>
      <c r="F21" s="19" t="s">
        <v>595</v>
      </c>
      <c r="G21" s="19"/>
      <c r="H21" s="19"/>
      <c r="I21" s="19" t="s">
        <v>596</v>
      </c>
      <c r="J21" s="19"/>
      <c r="K21" s="19"/>
      <c r="L21" s="19"/>
      <c r="M21" s="19"/>
      <c r="N21" s="19"/>
    </row>
    <row r="22" spans="1:14" ht="255" x14ac:dyDescent="0.25">
      <c r="A22" s="29" t="str">
        <f>'A_Institutional Context'!A22</f>
        <v>LV</v>
      </c>
      <c r="B22" s="29" t="str">
        <f>'A_Institutional Context'!B22</f>
        <v>Latvia</v>
      </c>
      <c r="C22" s="19" t="s">
        <v>615</v>
      </c>
      <c r="D22" s="38"/>
      <c r="E22" s="38"/>
      <c r="F22" s="38"/>
      <c r="G22" s="38"/>
      <c r="H22" s="38" t="s">
        <v>616</v>
      </c>
      <c r="I22" s="38"/>
      <c r="J22" s="38"/>
      <c r="K22" s="38"/>
      <c r="L22" s="38"/>
      <c r="M22" s="38" t="s">
        <v>617</v>
      </c>
      <c r="N22" s="38"/>
    </row>
    <row r="23" spans="1:14" x14ac:dyDescent="0.25">
      <c r="A23" s="40" t="str">
        <f>'A_Institutional Context'!A23</f>
        <v>LI</v>
      </c>
      <c r="B23" s="40" t="str">
        <f>'A_Institutional Context'!B23</f>
        <v>Liechtenstein</v>
      </c>
      <c r="C23" s="31"/>
      <c r="D23" s="31"/>
      <c r="E23" s="31"/>
      <c r="F23" s="31"/>
      <c r="G23" s="31"/>
      <c r="H23" s="31"/>
      <c r="I23" s="31"/>
      <c r="J23" s="31"/>
      <c r="K23" s="31"/>
      <c r="L23" s="31"/>
      <c r="M23" s="31"/>
      <c r="N23" s="31"/>
    </row>
    <row r="24" spans="1:14" ht="30" x14ac:dyDescent="0.25">
      <c r="A24" s="29" t="str">
        <f>'A_Institutional Context'!A24</f>
        <v>LT</v>
      </c>
      <c r="B24" s="29" t="str">
        <f>'A_Institutional Context'!B24</f>
        <v>Lithuania</v>
      </c>
      <c r="C24" s="19" t="s">
        <v>719</v>
      </c>
      <c r="D24" s="19"/>
      <c r="E24" s="19"/>
      <c r="F24" s="19"/>
      <c r="G24" s="19"/>
      <c r="H24" s="19"/>
      <c r="I24" s="19"/>
      <c r="J24" s="19"/>
      <c r="K24" s="19"/>
      <c r="L24" s="19"/>
      <c r="M24" s="19"/>
      <c r="N24" s="19"/>
    </row>
    <row r="25" spans="1:14" ht="30" x14ac:dyDescent="0.25">
      <c r="A25" s="29" t="str">
        <f>'A_Institutional Context'!A25</f>
        <v>LU</v>
      </c>
      <c r="B25" s="29" t="str">
        <f>'A_Institutional Context'!B25</f>
        <v>Luxembourg</v>
      </c>
      <c r="C25" s="19" t="s">
        <v>904</v>
      </c>
      <c r="D25" s="19"/>
      <c r="E25" s="19"/>
      <c r="F25" s="19"/>
      <c r="G25" s="19"/>
      <c r="H25" s="19"/>
      <c r="I25" s="19"/>
      <c r="J25" s="19"/>
      <c r="K25" s="19"/>
      <c r="L25" s="19"/>
      <c r="M25" s="19"/>
      <c r="N25" s="19"/>
    </row>
    <row r="26" spans="1:14" x14ac:dyDescent="0.25">
      <c r="A26" s="40" t="str">
        <f>'A_Institutional Context'!A26</f>
        <v>MT</v>
      </c>
      <c r="B26" s="40" t="str">
        <f>'A_Institutional Context'!B26</f>
        <v>Malta</v>
      </c>
      <c r="C26" s="31"/>
      <c r="D26" s="31"/>
      <c r="E26" s="31"/>
      <c r="F26" s="31"/>
      <c r="G26" s="31"/>
      <c r="H26" s="31"/>
      <c r="I26" s="31"/>
      <c r="J26" s="31"/>
      <c r="K26" s="31"/>
      <c r="L26" s="31"/>
      <c r="M26" s="31"/>
      <c r="N26" s="31"/>
    </row>
    <row r="27" spans="1:14" x14ac:dyDescent="0.25">
      <c r="A27" s="40" t="str">
        <f>'A_Institutional Context'!A27</f>
        <v>NL</v>
      </c>
      <c r="B27" s="40" t="str">
        <f>'A_Institutional Context'!B27</f>
        <v>Netherlands</v>
      </c>
      <c r="C27" s="31"/>
      <c r="D27" s="31"/>
      <c r="E27" s="31"/>
      <c r="F27" s="31"/>
      <c r="G27" s="31"/>
      <c r="H27" s="31"/>
      <c r="I27" s="31"/>
      <c r="J27" s="31"/>
      <c r="K27" s="31"/>
      <c r="L27" s="31"/>
      <c r="M27" s="31"/>
      <c r="N27" s="31"/>
    </row>
    <row r="28" spans="1:14" ht="45" x14ac:dyDescent="0.25">
      <c r="A28" s="29" t="str">
        <f>'A_Institutional Context'!A28</f>
        <v>NO</v>
      </c>
      <c r="B28" s="29" t="str">
        <f>'A_Institutional Context'!B28</f>
        <v>Norway</v>
      </c>
      <c r="C28" s="19" t="s">
        <v>635</v>
      </c>
      <c r="D28" s="19"/>
      <c r="E28" s="19"/>
      <c r="F28" s="19"/>
      <c r="G28" s="19"/>
      <c r="H28" s="19"/>
      <c r="I28" s="19"/>
      <c r="J28" s="19"/>
      <c r="K28" s="19"/>
      <c r="L28" s="19"/>
      <c r="M28" s="19"/>
      <c r="N28" s="19" t="s">
        <v>1004</v>
      </c>
    </row>
    <row r="29" spans="1:14" x14ac:dyDescent="0.25">
      <c r="A29" s="40" t="str">
        <f>'A_Institutional Context'!A29</f>
        <v>PL</v>
      </c>
      <c r="B29" s="40" t="str">
        <f>'A_Institutional Context'!B29</f>
        <v>Poland</v>
      </c>
      <c r="C29" s="31"/>
      <c r="D29" s="31"/>
      <c r="E29" s="31"/>
      <c r="F29" s="31"/>
      <c r="G29" s="31"/>
      <c r="H29" s="31"/>
      <c r="I29" s="31"/>
      <c r="J29" s="31"/>
      <c r="K29" s="31"/>
      <c r="L29" s="31"/>
      <c r="M29" s="31"/>
      <c r="N29" s="31"/>
    </row>
    <row r="30" spans="1:14" ht="180" x14ac:dyDescent="0.25">
      <c r="A30" s="29" t="str">
        <f>'A_Institutional Context'!A30</f>
        <v>PT</v>
      </c>
      <c r="B30" s="29" t="str">
        <f>'A_Institutional Context'!B30</f>
        <v>Portugal</v>
      </c>
      <c r="C30" s="19" t="s">
        <v>693</v>
      </c>
      <c r="D30" s="19" t="s">
        <v>694</v>
      </c>
      <c r="E30" s="19" t="s">
        <v>695</v>
      </c>
      <c r="F30" s="19" t="s">
        <v>696</v>
      </c>
      <c r="G30" s="19" t="s">
        <v>845</v>
      </c>
      <c r="H30" s="19" t="s">
        <v>697</v>
      </c>
      <c r="I30" s="19" t="s">
        <v>846</v>
      </c>
      <c r="J30" s="19" t="s">
        <v>698</v>
      </c>
      <c r="K30" s="19" t="s">
        <v>698</v>
      </c>
      <c r="L30" s="19" t="s">
        <v>699</v>
      </c>
      <c r="M30" s="19" t="s">
        <v>697</v>
      </c>
      <c r="N30" s="19" t="s">
        <v>697</v>
      </c>
    </row>
    <row r="31" spans="1:14" x14ac:dyDescent="0.25">
      <c r="A31" s="29" t="str">
        <f>'A_Institutional Context'!A31</f>
        <v>RO</v>
      </c>
      <c r="B31" s="29" t="str">
        <f>'A_Institutional Context'!B31</f>
        <v>Romania</v>
      </c>
      <c r="C31" s="19"/>
      <c r="D31" s="19"/>
      <c r="E31" s="19"/>
      <c r="F31" s="19"/>
      <c r="G31" s="19"/>
      <c r="H31" s="19"/>
      <c r="I31" s="19"/>
      <c r="J31" s="19"/>
      <c r="K31" s="19"/>
      <c r="L31" s="19"/>
      <c r="M31" s="19"/>
      <c r="N31" s="19"/>
    </row>
    <row r="32" spans="1:14" x14ac:dyDescent="0.25">
      <c r="A32" s="40" t="str">
        <f>'A_Institutional Context'!A32</f>
        <v>SK</v>
      </c>
      <c r="B32" s="40" t="str">
        <f>'A_Institutional Context'!B32</f>
        <v>Slovakia</v>
      </c>
      <c r="C32" s="31"/>
      <c r="D32" s="31"/>
      <c r="E32" s="31"/>
      <c r="F32" s="31"/>
      <c r="G32" s="31"/>
      <c r="H32" s="31"/>
      <c r="I32" s="31"/>
      <c r="J32" s="31"/>
      <c r="K32" s="31"/>
      <c r="L32" s="31"/>
      <c r="M32" s="31"/>
      <c r="N32" s="31"/>
    </row>
    <row r="33" spans="1:14" x14ac:dyDescent="0.25">
      <c r="A33" s="29" t="str">
        <f>'A_Institutional Context'!A33</f>
        <v>SI</v>
      </c>
      <c r="B33" s="29" t="str">
        <f>'A_Institutional Context'!B33</f>
        <v>Slovenia</v>
      </c>
      <c r="C33" s="19"/>
      <c r="D33" s="19"/>
      <c r="E33" s="19"/>
      <c r="F33" s="19"/>
      <c r="G33" s="19"/>
      <c r="H33" s="19"/>
      <c r="I33" s="19"/>
      <c r="J33" s="19"/>
      <c r="K33" s="19"/>
      <c r="L33" s="19"/>
      <c r="M33" s="19"/>
      <c r="N33" s="19" t="s">
        <v>659</v>
      </c>
    </row>
    <row r="34" spans="1:14" x14ac:dyDescent="0.25">
      <c r="A34" s="29" t="str">
        <f>'A_Institutional Context'!A34</f>
        <v>ES</v>
      </c>
      <c r="B34" s="29" t="str">
        <f>'A_Institutional Context'!B34</f>
        <v>Spain</v>
      </c>
      <c r="C34" s="19"/>
      <c r="D34" s="19"/>
      <c r="E34" s="19"/>
      <c r="F34" s="19"/>
      <c r="G34" s="19"/>
      <c r="H34" s="19"/>
      <c r="I34" s="19"/>
      <c r="J34" s="19"/>
      <c r="K34" s="19"/>
      <c r="L34" s="19"/>
      <c r="M34" s="19"/>
      <c r="N34" s="19"/>
    </row>
    <row r="35" spans="1:14" x14ac:dyDescent="0.25">
      <c r="A35" s="40" t="str">
        <f>'A_Institutional Context'!A35</f>
        <v>SE</v>
      </c>
      <c r="B35" s="40" t="str">
        <f>'A_Institutional Context'!B35</f>
        <v>Sweden</v>
      </c>
      <c r="C35" s="31"/>
      <c r="D35" s="31"/>
      <c r="E35" s="31"/>
      <c r="F35" s="31"/>
      <c r="G35" s="31"/>
      <c r="H35" s="31"/>
      <c r="I35" s="31"/>
      <c r="J35" s="31"/>
      <c r="K35" s="31"/>
      <c r="L35" s="31"/>
      <c r="M35" s="31"/>
      <c r="N35" s="31"/>
    </row>
    <row r="36" spans="1:14" ht="120" x14ac:dyDescent="0.25">
      <c r="A36" s="29" t="str">
        <f>'A_Institutional Context'!A36</f>
        <v>CH</v>
      </c>
      <c r="B36" s="29" t="str">
        <f>'A_Institutional Context'!B36</f>
        <v>Switzerland</v>
      </c>
      <c r="C36" s="19" t="s">
        <v>931</v>
      </c>
      <c r="D36" s="19"/>
      <c r="E36" s="19"/>
      <c r="F36" s="19"/>
      <c r="G36" s="19" t="s">
        <v>956</v>
      </c>
      <c r="H36" s="19"/>
      <c r="I36" s="19"/>
      <c r="J36" s="19"/>
      <c r="K36" s="19"/>
      <c r="L36" s="19"/>
      <c r="M36" s="19"/>
      <c r="N36" s="19"/>
    </row>
    <row r="37" spans="1:14" ht="45" x14ac:dyDescent="0.25">
      <c r="A37" s="29" t="str">
        <f>'A_Institutional Context'!A37</f>
        <v>TR</v>
      </c>
      <c r="B37" s="29" t="str">
        <f>'A_Institutional Context'!B37</f>
        <v>Turkey</v>
      </c>
      <c r="C37" s="19" t="s">
        <v>676</v>
      </c>
      <c r="D37" s="19" t="s">
        <v>867</v>
      </c>
      <c r="E37" s="19"/>
      <c r="F37" s="19"/>
      <c r="G37" s="19"/>
      <c r="H37" s="19"/>
      <c r="I37" s="19" t="s">
        <v>869</v>
      </c>
      <c r="J37" s="19"/>
      <c r="K37" s="19"/>
      <c r="L37" s="19"/>
      <c r="M37" s="19"/>
      <c r="N37" s="19" t="s">
        <v>868</v>
      </c>
    </row>
    <row r="38" spans="1:14" ht="60" x14ac:dyDescent="0.25">
      <c r="A38" s="29" t="str">
        <f>'A_Institutional Context'!A38</f>
        <v>UK</v>
      </c>
      <c r="B38" s="29" t="str">
        <f>'A_Institutional Context'!B38</f>
        <v>United Kingdom</v>
      </c>
      <c r="C38" s="19" t="s">
        <v>506</v>
      </c>
      <c r="D38" s="19" t="s">
        <v>739</v>
      </c>
      <c r="E38" s="19" t="s">
        <v>740</v>
      </c>
      <c r="F38" s="19" t="s">
        <v>741</v>
      </c>
      <c r="G38" s="19" t="s">
        <v>742</v>
      </c>
      <c r="H38" s="19"/>
      <c r="I38" s="19" t="s">
        <v>743</v>
      </c>
      <c r="J38" s="19" t="s">
        <v>744</v>
      </c>
      <c r="K38" s="19" t="s">
        <v>745</v>
      </c>
      <c r="L38" s="19" t="s">
        <v>746</v>
      </c>
      <c r="M38" s="19"/>
      <c r="N38" s="19"/>
    </row>
    <row r="39" spans="1:14" hidden="1" x14ac:dyDescent="0.25">
      <c r="A39" s="29" t="str">
        <f>'A_Institutional Context'!A39</f>
        <v>.</v>
      </c>
      <c r="B39" s="29" t="str">
        <f>'A_Institutional Context'!B39</f>
        <v>.</v>
      </c>
      <c r="C39" s="19"/>
      <c r="D39" s="19"/>
      <c r="E39" s="19"/>
      <c r="F39" s="19"/>
      <c r="G39" s="19"/>
      <c r="H39" s="19"/>
      <c r="I39" s="19"/>
      <c r="J39" s="19"/>
      <c r="K39" s="19" t="s">
        <v>1005</v>
      </c>
      <c r="L39" s="19"/>
      <c r="M39" s="19"/>
      <c r="N39" s="19"/>
    </row>
    <row r="40" spans="1:14" hidden="1" x14ac:dyDescent="0.25">
      <c r="A40" s="29" t="str">
        <f>'A_Institutional Context'!A40</f>
        <v>.</v>
      </c>
      <c r="B40" s="29" t="str">
        <f>'A_Institutional Context'!B40</f>
        <v>.</v>
      </c>
      <c r="C40" s="19"/>
      <c r="D40" s="19"/>
      <c r="E40" s="19"/>
      <c r="F40" s="19"/>
      <c r="G40" s="19"/>
      <c r="H40" s="19"/>
      <c r="I40" s="19"/>
      <c r="J40" s="19"/>
      <c r="K40" s="19"/>
      <c r="L40" s="19"/>
      <c r="M40" s="19"/>
      <c r="N40" s="19"/>
    </row>
    <row r="41" spans="1:14" x14ac:dyDescent="0.25">
      <c r="B41" s="57" t="s">
        <v>1025</v>
      </c>
      <c r="C41" s="59">
        <f>COUNTA(C$4:C$40)</f>
        <v>22</v>
      </c>
      <c r="D41" s="59">
        <f t="shared" ref="D41:N41" si="0">COUNTA(D$4:D$40)</f>
        <v>10</v>
      </c>
      <c r="E41" s="59">
        <f t="shared" si="0"/>
        <v>7</v>
      </c>
      <c r="F41" s="59">
        <f t="shared" si="0"/>
        <v>5</v>
      </c>
      <c r="G41" s="59">
        <f t="shared" si="0"/>
        <v>6</v>
      </c>
      <c r="H41" s="59">
        <f t="shared" si="0"/>
        <v>5</v>
      </c>
      <c r="I41" s="59">
        <f t="shared" si="0"/>
        <v>7</v>
      </c>
      <c r="J41" s="59">
        <f t="shared" si="0"/>
        <v>4</v>
      </c>
      <c r="K41" s="59">
        <f t="shared" si="0"/>
        <v>5</v>
      </c>
      <c r="L41" s="59">
        <f t="shared" si="0"/>
        <v>4</v>
      </c>
      <c r="M41" s="59">
        <f t="shared" si="0"/>
        <v>3</v>
      </c>
      <c r="N41" s="59">
        <f t="shared" si="0"/>
        <v>10</v>
      </c>
    </row>
  </sheetData>
  <autoFilter ref="A3:H3"/>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10</vt:i4>
      </vt:variant>
    </vt:vector>
  </HeadingPairs>
  <TitlesOfParts>
    <vt:vector size="31" baseType="lpstr">
      <vt:lpstr>A_Institutional Context</vt:lpstr>
      <vt:lpstr>B_NAS NAP</vt:lpstr>
      <vt:lpstr>C_CCIV Info_7</vt:lpstr>
      <vt:lpstr>C_CCIV Info_8</vt:lpstr>
      <vt:lpstr>C_CCIV Info_9</vt:lpstr>
      <vt:lpstr>C_CCIV Info_10</vt:lpstr>
      <vt:lpstr>D_General info CCIV</vt:lpstr>
      <vt:lpstr>E_Purpose_Context_19-20</vt:lpstr>
      <vt:lpstr>E_Purpose_Context_21-22</vt:lpstr>
      <vt:lpstr>F_Assessment scope_23</vt:lpstr>
      <vt:lpstr>F_Assessment scope_24</vt:lpstr>
      <vt:lpstr>G_Assessment approach_25-26</vt:lpstr>
      <vt:lpstr>G_Assessment approach_27-28</vt:lpstr>
      <vt:lpstr>H_Scenarios and drivers</vt:lpstr>
      <vt:lpstr>I_Results_32-34</vt:lpstr>
      <vt:lpstr>I_Results_35-38</vt:lpstr>
      <vt:lpstr>J_Dissemination_Use</vt:lpstr>
      <vt:lpstr>K_Experiences</vt:lpstr>
      <vt:lpstr>L_Feedback</vt:lpstr>
      <vt:lpstr>Instructions</vt:lpstr>
      <vt:lpstr>Dropdown_menus</vt:lpstr>
      <vt:lpstr>Adaptaion_measures</vt:lpstr>
      <vt:lpstr>Adaptation_measures</vt:lpstr>
      <vt:lpstr>Checkbox</vt:lpstr>
      <vt:lpstr>Climate_projections</vt:lpstr>
      <vt:lpstr>Common_metric</vt:lpstr>
      <vt:lpstr>Guidelines</vt:lpstr>
      <vt:lpstr>Importance_4</vt:lpstr>
      <vt:lpstr>NAP_3</vt:lpstr>
      <vt:lpstr>Uncertainties</vt:lpstr>
      <vt:lpstr>Yes_No</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Prutsch Andrea</dc:creator>
  <cp:lastModifiedBy>helpdesk</cp:lastModifiedBy>
  <cp:lastPrinted>2017-11-21T15:57:22Z</cp:lastPrinted>
  <dcterms:created xsi:type="dcterms:W3CDTF">2017-06-26T13:32:46Z</dcterms:created>
  <dcterms:modified xsi:type="dcterms:W3CDTF">2017-11-28T08:39:56Z</dcterms:modified>
</cp:coreProperties>
</file>