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charts/chart1.xml" ContentType="application/vnd.openxmlformats-officedocument.drawingml.chart+xml"/>
  <Override PartName="/xl/drawings/drawing3.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updateLinks="never" codeName="ThisWorkbook" hidePivotFieldList="1" defaultThemeVersion="124226"/>
  <mc:AlternateContent xmlns:mc="http://schemas.openxmlformats.org/markup-compatibility/2006">
    <mc:Choice Requires="x15">
      <x15ac:absPath xmlns:x15ac="http://schemas.microsoft.com/office/spreadsheetml/2010/11/ac" url="https://eurocontrol-my.sharepoint.com/personal/laurent_box_eurocontrol_int/Documents/Data_backup/EEA/2022/annex_enroute/"/>
    </mc:Choice>
  </mc:AlternateContent>
  <xr:revisionPtr revIDLastSave="85" documentId="8_{B7CDD0E0-7C3E-4024-AF6E-DCABF8FDB341}" xr6:coauthVersionLast="47" xr6:coauthVersionMax="47" xr10:uidLastSave="{00FDCF4C-D850-4DC0-A1ED-69C77A512742}"/>
  <workbookProtection workbookAlgorithmName="SHA-512" workbookHashValue="GmiYoaKEHqbTmfbzIfLDgiawyOdUVKcsbuqjpjBkLQ0eGQZ3vn3Z9c3HYLS8cLA3G0b9DW7wDe9nRIKh8+xJFw==" workbookSaltValue="8z4v8I5OAGnDWmWHpWLysA==" workbookSpinCount="100000" lockStructure="1"/>
  <bookViews>
    <workbookView xWindow="1965" yWindow="1350" windowWidth="25860" windowHeight="13185" activeTab="1" xr2:uid="{00000000-000D-0000-FFFF-FFFF00000000}"/>
  </bookViews>
  <sheets>
    <sheet name="Introduction" sheetId="36" r:id="rId1"/>
    <sheet name="EUROCONTROL calculator" sheetId="33" r:id="rId2"/>
    <sheet name="Aircraft Type Designators " sheetId="34" r:id="rId3"/>
    <sheet name="database" sheetId="25" state="hidden" r:id="rId4"/>
    <sheet name="utils_data" sheetId="35" state="hidden" r:id="rId5"/>
  </sheets>
  <definedNames>
    <definedName name="_xlnm._FilterDatabase" localSheetId="2" hidden="1">'Aircraft Type Designators '!$A$2:$F$227</definedName>
    <definedName name="_xlnm._FilterDatabase" localSheetId="3" hidden="1">database!$A$2:$Z$3093</definedName>
    <definedName name="_xlnm._FilterDatabase" localSheetId="1" hidden="1">'EUROCONTROL calculator'!#REF!</definedName>
    <definedName name="AircraftType" localSheetId="2">#REF!</definedName>
    <definedName name="AircraftType">#REF!</definedName>
    <definedName name="Airport" localSheetId="2">#REF!</definedName>
    <definedName name="Airport">#REF!</definedName>
    <definedName name="BusiestAirportsTaxiInTime" localSheetId="2">#REF!</definedName>
    <definedName name="BusiestAirportsTaxiInTime">#REF!</definedName>
    <definedName name="BusiestAirportsTaxiOutTime" localSheetId="2">#REF!</definedName>
    <definedName name="BusiestAirportsTaxiOutTime">#REF!</definedName>
    <definedName name="DB_NBLINES">utils_data!$B$11</definedName>
    <definedName name="EICO2_AVGAS">'EUROCONTROL calculator'!$K$21</definedName>
    <definedName name="EICO2_JETA">'EUROCONTROL calculator'!$F$21</definedName>
    <definedName name="Engine" localSheetId="2">#REF!</definedName>
    <definedName name="Engine">#REF!</definedName>
    <definedName name="_xlnm.Extract" localSheetId="3">database!#REF!</definedName>
    <definedName name="_xlnm.Extract" localSheetId="1">'EUROCONTROL calculator'!#REF!</definedName>
    <definedName name="ICAO_ID" localSheetId="1">database!$A$3:$A$286</definedName>
    <definedName name="NB_MVTS">'EUROCONTROL calculator'!$F$19</definedName>
    <definedName name="NumEngines" localSheetId="2">#REF!</definedName>
    <definedName name="NumEngines">#REF!</definedName>
    <definedName name="TaxiInTime" localSheetId="2">#REF!</definedName>
    <definedName name="TaxiInTime">#REF!</definedName>
    <definedName name="TaxiOutTime" localSheetId="2">#REF!</definedName>
    <definedName name="TaxiOutTime">#REF!</definedName>
    <definedName name="Year" localSheetId="2">#REF!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3" l="1"/>
  <c r="H13" i="33"/>
  <c r="H14" i="33"/>
  <c r="H17" i="33"/>
  <c r="B11" i="35"/>
  <c r="M17" i="33"/>
  <c r="M13" i="33"/>
  <c r="M14" i="33"/>
  <c r="G19" i="33" l="1"/>
  <c r="B10" i="35" l="1"/>
  <c r="Q15" i="33"/>
  <c r="E38" i="33" l="1"/>
  <c r="Q14" i="33"/>
  <c r="B7" i="35"/>
  <c r="K14" i="33"/>
  <c r="B6" i="35"/>
  <c r="B5" i="35"/>
  <c r="B1" i="35"/>
  <c r="H2" i="33" s="1"/>
  <c r="D35" i="33" l="1"/>
  <c r="E26" i="33"/>
  <c r="D13" i="33" l="1"/>
  <c r="D64" i="33" l="1"/>
  <c r="H36" i="33"/>
  <c r="O36" i="33"/>
  <c r="P36" i="33"/>
  <c r="Q36" i="33"/>
  <c r="G36" i="33"/>
  <c r="F36" i="33"/>
  <c r="I37" i="33" l="1"/>
  <c r="I25" i="33"/>
  <c r="Q62" i="33"/>
  <c r="P62" i="33"/>
  <c r="O62" i="33"/>
  <c r="N62" i="33"/>
  <c r="M62" i="33"/>
  <c r="L62" i="33"/>
  <c r="K62" i="33"/>
  <c r="J62" i="33"/>
  <c r="I62" i="33"/>
  <c r="H62" i="33"/>
  <c r="G62" i="33"/>
  <c r="B39" i="33"/>
  <c r="B38" i="33"/>
  <c r="F62" i="33"/>
  <c r="F27" i="33"/>
  <c r="E27" i="33"/>
  <c r="E39" i="33" s="1"/>
  <c r="F26" i="33"/>
  <c r="Q19" i="33"/>
  <c r="P19" i="33"/>
  <c r="E25" i="33"/>
  <c r="E37" i="33" s="1"/>
  <c r="E63" i="33" s="1"/>
  <c r="E24" i="33" l="1"/>
  <c r="E36" i="33" s="1"/>
  <c r="P39" i="33" s="1" a="1"/>
  <c r="P39" i="33" s="1"/>
  <c r="I38" i="33" l="1" a="1"/>
  <c r="I38" i="33" s="1"/>
  <c r="I39" i="33" a="1"/>
  <c r="I39" i="33" s="1"/>
  <c r="Q39" i="33" a="1"/>
  <c r="Q39" i="33" s="1"/>
  <c r="Q27" i="33" s="1"/>
  <c r="O39" i="33" a="1"/>
  <c r="O39" i="33" s="1"/>
  <c r="O27" i="33" s="1"/>
  <c r="M39" i="33" a="1"/>
  <c r="M39" i="33" s="1"/>
  <c r="K39" i="33" a="1"/>
  <c r="K39" i="33" s="1"/>
  <c r="N38" i="33" a="1"/>
  <c r="N38" i="33" s="1"/>
  <c r="H38" i="33" a="1"/>
  <c r="H38" i="33" s="1"/>
  <c r="H26" i="33" s="1"/>
  <c r="Q38" i="33" a="1"/>
  <c r="Q38" i="33" s="1"/>
  <c r="Q26" i="33" s="1"/>
  <c r="O38" i="33" a="1"/>
  <c r="O38" i="33" s="1"/>
  <c r="O26" i="33" s="1"/>
  <c r="M38" i="33" a="1"/>
  <c r="M38" i="33" s="1"/>
  <c r="K38" i="33" a="1"/>
  <c r="K38" i="33" s="1"/>
  <c r="L38" i="33" a="1"/>
  <c r="L38" i="33" s="1"/>
  <c r="J39" i="33" a="1"/>
  <c r="J39" i="33" s="1"/>
  <c r="P27" i="33"/>
  <c r="N39" i="33" a="1"/>
  <c r="N39" i="33" s="1"/>
  <c r="L39" i="33" a="1"/>
  <c r="L39" i="33" s="1"/>
  <c r="J38" i="33" a="1"/>
  <c r="J38" i="33" s="1"/>
  <c r="H39" i="33" a="1"/>
  <c r="H39" i="33" s="1"/>
  <c r="H27" i="33" s="1"/>
  <c r="P38" i="33" a="1"/>
  <c r="P38" i="33" s="1"/>
  <c r="P26" i="33" s="1"/>
  <c r="G38" i="33" a="1"/>
  <c r="G38" i="33" s="1"/>
  <c r="G26" i="33" s="1"/>
  <c r="G39" i="33" a="1"/>
  <c r="G39" i="33" s="1"/>
  <c r="G27" i="33" s="1"/>
  <c r="B41" i="33" a="1"/>
  <c r="B41" i="33" s="1"/>
  <c r="E41" i="33" s="1"/>
  <c r="K41" i="33" s="1" a="1"/>
  <c r="K41" i="33" s="1"/>
  <c r="B44" i="33" a="1"/>
  <c r="B44" i="33" s="1"/>
  <c r="E44" i="33" s="1"/>
  <c r="Q44" i="33" s="1" a="1"/>
  <c r="Q44" i="33" s="1"/>
  <c r="B50" i="33" a="1"/>
  <c r="B50" i="33" s="1"/>
  <c r="E50" i="33" s="1"/>
  <c r="G50" i="33" s="1" a="1"/>
  <c r="G50" i="33" s="1"/>
  <c r="B54" i="33" a="1"/>
  <c r="B54" i="33" s="1"/>
  <c r="E54" i="33" s="1"/>
  <c r="I54" i="33" s="1" a="1"/>
  <c r="I54" i="33" s="1"/>
  <c r="B58" i="33" a="1"/>
  <c r="B58" i="33" s="1"/>
  <c r="E58" i="33" s="1"/>
  <c r="L58" i="33" s="1" a="1"/>
  <c r="L58" i="33" s="1"/>
  <c r="B40" i="33" a="1"/>
  <c r="B40" i="33" s="1"/>
  <c r="B46" i="33" a="1"/>
  <c r="B46" i="33" s="1"/>
  <c r="E46" i="33" s="1"/>
  <c r="Q46" i="33" s="1" a="1"/>
  <c r="Q46" i="33" s="1"/>
  <c r="B53" i="33" a="1"/>
  <c r="B53" i="33" s="1"/>
  <c r="E53" i="33" s="1"/>
  <c r="J53" i="33" s="1" a="1"/>
  <c r="J53" i="33" s="1"/>
  <c r="B42" i="33" a="1"/>
  <c r="B42" i="33" s="1"/>
  <c r="E42" i="33" s="1"/>
  <c r="G42" i="33" s="1" a="1"/>
  <c r="G42" i="33" s="1"/>
  <c r="B47" i="33" a="1"/>
  <c r="B47" i="33" s="1"/>
  <c r="E47" i="33" s="1"/>
  <c r="O47" i="33" s="1" a="1"/>
  <c r="O47" i="33" s="1"/>
  <c r="B51" i="33" a="1"/>
  <c r="B51" i="33" s="1"/>
  <c r="E51" i="33" s="1"/>
  <c r="Q51" i="33" s="1" a="1"/>
  <c r="Q51" i="33" s="1"/>
  <c r="B55" i="33" a="1"/>
  <c r="B55" i="33" s="1"/>
  <c r="E55" i="33" s="1"/>
  <c r="N55" i="33" s="1" a="1"/>
  <c r="N55" i="33" s="1"/>
  <c r="B59" i="33" a="1"/>
  <c r="B59" i="33" s="1"/>
  <c r="E59" i="33" s="1"/>
  <c r="F59" i="33" s="1" a="1"/>
  <c r="F59" i="33" s="1"/>
  <c r="B49" i="33" a="1"/>
  <c r="B49" i="33" s="1"/>
  <c r="E49" i="33" s="1"/>
  <c r="P49" i="33" s="1" a="1"/>
  <c r="P49" i="33" s="1"/>
  <c r="B57" i="33" a="1"/>
  <c r="B57" i="33" s="1"/>
  <c r="E57" i="33" s="1"/>
  <c r="O57" i="33" s="1" a="1"/>
  <c r="O57" i="33" s="1"/>
  <c r="B45" i="33" a="1"/>
  <c r="B45" i="33" s="1"/>
  <c r="E45" i="33" s="1"/>
  <c r="M45" i="33" s="1" a="1"/>
  <c r="M45" i="33" s="1"/>
  <c r="B48" i="33" a="1"/>
  <c r="B48" i="33" s="1"/>
  <c r="E48" i="33" s="1"/>
  <c r="L48" i="33" s="1" a="1"/>
  <c r="L48" i="33" s="1"/>
  <c r="B52" i="33" a="1"/>
  <c r="B52" i="33" s="1"/>
  <c r="E52" i="33" s="1"/>
  <c r="Q52" i="33" s="1" a="1"/>
  <c r="Q52" i="33" s="1"/>
  <c r="B56" i="33" a="1"/>
  <c r="B56" i="33" s="1"/>
  <c r="E56" i="33" s="1"/>
  <c r="J56" i="33" s="1" a="1"/>
  <c r="J56" i="33" s="1"/>
  <c r="B60" i="33" a="1"/>
  <c r="B60" i="33" s="1"/>
  <c r="E60" i="33" s="1"/>
  <c r="M60" i="33" s="1" a="1"/>
  <c r="M60" i="33" s="1"/>
  <c r="B43" i="33" a="1"/>
  <c r="B43" i="33" s="1"/>
  <c r="E43" i="33" s="1"/>
  <c r="L43" i="33" s="1" a="1"/>
  <c r="L43" i="33" s="1"/>
  <c r="B61" i="33" a="1"/>
  <c r="B61" i="33" s="1"/>
  <c r="E61" i="33" s="1"/>
  <c r="P61" i="33" s="1" a="1"/>
  <c r="P61" i="33" s="1"/>
  <c r="E62" i="33"/>
  <c r="G51" i="33" l="1" a="1"/>
  <c r="G51" i="33" s="1"/>
  <c r="G58" i="33" a="1"/>
  <c r="G58" i="33" s="1"/>
  <c r="K50" i="33" a="1"/>
  <c r="K50" i="33" s="1"/>
  <c r="I61" i="33" a="1"/>
  <c r="I61" i="33" s="1"/>
  <c r="I53" i="33" a="1"/>
  <c r="I53" i="33" s="1"/>
  <c r="I46" i="33" a="1"/>
  <c r="I46" i="33" s="1"/>
  <c r="I56" i="33" a="1"/>
  <c r="I56" i="33" s="1"/>
  <c r="I41" i="33" a="1"/>
  <c r="I41" i="33" s="1"/>
  <c r="I44" i="33" a="1"/>
  <c r="I44" i="33" s="1"/>
  <c r="I49" i="33" a="1"/>
  <c r="I49" i="33" s="1"/>
  <c r="I58" i="33" a="1"/>
  <c r="I58" i="33" s="1"/>
  <c r="I60" i="33" a="1"/>
  <c r="I60" i="33" s="1"/>
  <c r="I52" i="33" a="1"/>
  <c r="I52" i="33" s="1"/>
  <c r="I47" i="33" a="1"/>
  <c r="I47" i="33" s="1"/>
  <c r="I43" i="33" a="1"/>
  <c r="I43" i="33" s="1"/>
  <c r="I50" i="33" a="1"/>
  <c r="I50" i="33" s="1"/>
  <c r="I42" i="33" a="1"/>
  <c r="I42" i="33" s="1"/>
  <c r="I51" i="33" a="1"/>
  <c r="I51" i="33" s="1"/>
  <c r="I55" i="33" a="1"/>
  <c r="I55" i="33" s="1"/>
  <c r="I45" i="33" a="1"/>
  <c r="I45" i="33" s="1"/>
  <c r="I57" i="33" a="1"/>
  <c r="I57" i="33" s="1"/>
  <c r="I48" i="33" a="1"/>
  <c r="I48" i="33" s="1"/>
  <c r="I59" i="33" a="1"/>
  <c r="I59" i="33" s="1"/>
  <c r="N53" i="33" a="1"/>
  <c r="N53" i="33" s="1"/>
  <c r="M59" i="33" a="1"/>
  <c r="M59" i="33" s="1"/>
  <c r="P52" i="33" a="1"/>
  <c r="P52" i="33" s="1"/>
  <c r="N44" i="33" a="1"/>
  <c r="N44" i="33" s="1"/>
  <c r="P44" i="33" a="1"/>
  <c r="P44" i="33" s="1"/>
  <c r="M43" i="33" a="1"/>
  <c r="M43" i="33" s="1"/>
  <c r="P55" i="33" a="1"/>
  <c r="P55" i="33" s="1"/>
  <c r="H52" i="33" a="1"/>
  <c r="H52" i="33" s="1"/>
  <c r="P56" i="33" a="1"/>
  <c r="P56" i="33" s="1"/>
  <c r="Q55" i="33" a="1"/>
  <c r="Q55" i="33" s="1"/>
  <c r="M49" i="33" a="1"/>
  <c r="M49" i="33" s="1"/>
  <c r="N51" i="33" a="1"/>
  <c r="N51" i="33" s="1"/>
  <c r="J60" i="33" a="1"/>
  <c r="J60" i="33" s="1"/>
  <c r="P53" i="33" a="1"/>
  <c r="P53" i="33" s="1"/>
  <c r="L47" i="33" a="1"/>
  <c r="L47" i="33" s="1"/>
  <c r="H41" i="33" a="1"/>
  <c r="H41" i="33" s="1"/>
  <c r="N45" i="33" a="1"/>
  <c r="N45" i="33" s="1"/>
  <c r="O51" i="33" a="1"/>
  <c r="O51" i="33" s="1"/>
  <c r="K45" i="33" a="1"/>
  <c r="K45" i="33" s="1"/>
  <c r="Q59" i="33" a="1"/>
  <c r="Q59" i="33" s="1"/>
  <c r="Q57" i="33" a="1"/>
  <c r="Q57" i="33" s="1"/>
  <c r="N61" i="33" a="1"/>
  <c r="N61" i="33" s="1"/>
  <c r="N52" i="33" a="1"/>
  <c r="N52" i="33" s="1"/>
  <c r="P46" i="33" a="1"/>
  <c r="P46" i="33" s="1"/>
  <c r="M50" i="33" a="1"/>
  <c r="M50" i="33" s="1"/>
  <c r="P54" i="33" a="1"/>
  <c r="P54" i="33" s="1"/>
  <c r="Q61" i="33" a="1"/>
  <c r="Q61" i="33" s="1"/>
  <c r="M55" i="33" a="1"/>
  <c r="M55" i="33" s="1"/>
  <c r="O42" i="33" a="1"/>
  <c r="O42" i="33" s="1"/>
  <c r="H50" i="33" a="1"/>
  <c r="H50" i="33" s="1"/>
  <c r="J58" i="33" a="1"/>
  <c r="J58" i="33" s="1"/>
  <c r="P51" i="33" a="1"/>
  <c r="P51" i="33" s="1"/>
  <c r="L45" i="33" a="1"/>
  <c r="L45" i="33" s="1"/>
  <c r="H58" i="33" a="1"/>
  <c r="H58" i="33" s="1"/>
  <c r="O49" i="33" a="1"/>
  <c r="O49" i="33" s="1"/>
  <c r="K43" i="33" a="1"/>
  <c r="K43" i="33" s="1"/>
  <c r="Q43" i="33" a="1"/>
  <c r="Q43" i="33" s="1"/>
  <c r="H54" i="33" a="1"/>
  <c r="H54" i="33" s="1"/>
  <c r="H61" i="33" a="1"/>
  <c r="H61" i="33" s="1"/>
  <c r="N54" i="33" a="1"/>
  <c r="N54" i="33" s="1"/>
  <c r="J48" i="33" a="1"/>
  <c r="J48" i="33" s="1"/>
  <c r="P41" i="33" a="1"/>
  <c r="P41" i="33" s="1"/>
  <c r="H48" i="33" a="1"/>
  <c r="H48" i="33" s="1"/>
  <c r="Q58" i="33" a="1"/>
  <c r="Q58" i="33" s="1"/>
  <c r="M52" i="33" a="1"/>
  <c r="M52" i="33" s="1"/>
  <c r="M61" i="33" a="1"/>
  <c r="M61" i="33" s="1"/>
  <c r="N60" i="33" a="1"/>
  <c r="N60" i="33" s="1"/>
  <c r="H60" i="33" a="1"/>
  <c r="H60" i="33" s="1"/>
  <c r="K58" i="33" a="1"/>
  <c r="K58" i="33" s="1"/>
  <c r="K56" i="33" a="1"/>
  <c r="K56" i="33" s="1"/>
  <c r="N57" i="33" a="1"/>
  <c r="N57" i="33" s="1"/>
  <c r="H51" i="33" a="1"/>
  <c r="H51" i="33" s="1"/>
  <c r="H42" i="33" a="1"/>
  <c r="H42" i="33" s="1"/>
  <c r="Q48" i="33" a="1"/>
  <c r="Q48" i="33" s="1"/>
  <c r="J51" i="33" a="1"/>
  <c r="J51" i="33" s="1"/>
  <c r="O60" i="33" a="1"/>
  <c r="O60" i="33" s="1"/>
  <c r="K54" i="33" a="1"/>
  <c r="K54" i="33" s="1"/>
  <c r="Q47" i="33" a="1"/>
  <c r="Q47" i="33" s="1"/>
  <c r="M41" i="33" a="1"/>
  <c r="M41" i="33" s="1"/>
  <c r="L46" i="33" a="1"/>
  <c r="L46" i="33" s="1"/>
  <c r="N58" i="33" a="1"/>
  <c r="N58" i="33" s="1"/>
  <c r="J52" i="33" a="1"/>
  <c r="J52" i="33" s="1"/>
  <c r="P45" i="33" a="1"/>
  <c r="P45" i="33" s="1"/>
  <c r="J59" i="33" a="1"/>
  <c r="J59" i="33" s="1"/>
  <c r="M56" i="33" a="1"/>
  <c r="M56" i="33" s="1"/>
  <c r="O43" i="33" a="1"/>
  <c r="O43" i="33" s="1"/>
  <c r="O56" i="33" a="1"/>
  <c r="O56" i="33" s="1"/>
  <c r="O54" i="33" a="1"/>
  <c r="O54" i="33" s="1"/>
  <c r="N47" i="33" a="1"/>
  <c r="N47" i="33" s="1"/>
  <c r="P47" i="33" a="1"/>
  <c r="P47" i="33" s="1"/>
  <c r="K47" i="33" a="1"/>
  <c r="K47" i="33" s="1"/>
  <c r="L50" i="33" a="1"/>
  <c r="L50" i="33" s="1"/>
  <c r="K60" i="33" a="1"/>
  <c r="K60" i="33" s="1"/>
  <c r="Q53" i="33" a="1"/>
  <c r="Q53" i="33" s="1"/>
  <c r="M47" i="33" a="1"/>
  <c r="M47" i="33" s="1"/>
  <c r="J45" i="33" a="1"/>
  <c r="J45" i="33" s="1"/>
  <c r="N56" i="33" a="1"/>
  <c r="N56" i="33" s="1"/>
  <c r="J50" i="33" a="1"/>
  <c r="J50" i="33" s="1"/>
  <c r="P43" i="33" a="1"/>
  <c r="P43" i="33" s="1"/>
  <c r="L54" i="33" a="1"/>
  <c r="L54" i="33" s="1"/>
  <c r="Q60" i="33" a="1"/>
  <c r="Q60" i="33" s="1"/>
  <c r="M54" i="33" a="1"/>
  <c r="M54" i="33" s="1"/>
  <c r="O41" i="33" a="1"/>
  <c r="O41" i="33" s="1"/>
  <c r="O48" i="33" a="1"/>
  <c r="O48" i="33" s="1"/>
  <c r="K42" i="33" a="1"/>
  <c r="K42" i="33" s="1"/>
  <c r="P48" i="33" a="1"/>
  <c r="P48" i="33" s="1"/>
  <c r="L59" i="33" a="1"/>
  <c r="L59" i="33" s="1"/>
  <c r="H53" i="33" a="1"/>
  <c r="H53" i="33" s="1"/>
  <c r="N46" i="33" a="1"/>
  <c r="N46" i="33" s="1"/>
  <c r="J61" i="33" a="1"/>
  <c r="J61" i="33" s="1"/>
  <c r="J43" i="33" a="1"/>
  <c r="J43" i="33" s="1"/>
  <c r="K57" i="33" a="1"/>
  <c r="K57" i="33" s="1"/>
  <c r="Q50" i="33" a="1"/>
  <c r="Q50" i="33" s="1"/>
  <c r="M44" i="33" a="1"/>
  <c r="M44" i="33" s="1"/>
  <c r="K48" i="33" a="1"/>
  <c r="K48" i="33" s="1"/>
  <c r="J54" i="33" a="1"/>
  <c r="J54" i="33" s="1"/>
  <c r="O61" i="33" a="1"/>
  <c r="O61" i="33" s="1"/>
  <c r="P58" i="33" a="1"/>
  <c r="P58" i="33" s="1"/>
  <c r="M51" i="33" a="1"/>
  <c r="M51" i="33" s="1"/>
  <c r="P42" i="33" a="1"/>
  <c r="P42" i="33" s="1"/>
  <c r="J46" i="33" a="1"/>
  <c r="J46" i="33" s="1"/>
  <c r="M58" i="33" a="1"/>
  <c r="M58" i="33" s="1"/>
  <c r="O45" i="33" a="1"/>
  <c r="O45" i="33" s="1"/>
  <c r="J47" i="33" a="1"/>
  <c r="J47" i="33" s="1"/>
  <c r="O52" i="33" a="1"/>
  <c r="O52" i="33" s="1"/>
  <c r="K46" i="33" a="1"/>
  <c r="K46" i="33" s="1"/>
  <c r="L60" i="33" a="1"/>
  <c r="L60" i="33" s="1"/>
  <c r="N41" i="33" a="1"/>
  <c r="N41" i="33" s="1"/>
  <c r="H57" i="33" a="1"/>
  <c r="H57" i="33" s="1"/>
  <c r="N50" i="33" a="1"/>
  <c r="N50" i="33" s="1"/>
  <c r="J44" i="33" a="1"/>
  <c r="J44" i="33" s="1"/>
  <c r="J55" i="33" a="1"/>
  <c r="J55" i="33" s="1"/>
  <c r="K61" i="33" a="1"/>
  <c r="K61" i="33" s="1"/>
  <c r="Q54" i="33" a="1"/>
  <c r="Q54" i="33" s="1"/>
  <c r="M48" i="33" a="1"/>
  <c r="M48" i="33" s="1"/>
  <c r="L52" i="33" a="1"/>
  <c r="L52" i="33" s="1"/>
  <c r="Q49" i="33" a="1"/>
  <c r="Q49" i="33" s="1"/>
  <c r="H43" i="33" a="1"/>
  <c r="H43" i="33" s="1"/>
  <c r="Q56" i="33" a="1"/>
  <c r="Q56" i="33" s="1"/>
  <c r="H46" i="33" a="1"/>
  <c r="H46" i="33" s="1"/>
  <c r="O58" i="33" a="1"/>
  <c r="O58" i="33" s="1"/>
  <c r="K52" i="33" a="1"/>
  <c r="K52" i="33" s="1"/>
  <c r="Q45" i="33" a="1"/>
  <c r="Q45" i="33" s="1"/>
  <c r="N59" i="33" a="1"/>
  <c r="N59" i="33" s="1"/>
  <c r="L61" i="33" a="1"/>
  <c r="L61" i="33" s="1"/>
  <c r="H55" i="33" a="1"/>
  <c r="H55" i="33" s="1"/>
  <c r="N48" i="33" a="1"/>
  <c r="N48" i="33" s="1"/>
  <c r="J42" i="33" a="1"/>
  <c r="J42" i="33" s="1"/>
  <c r="J49" i="33" a="1"/>
  <c r="J49" i="33" s="1"/>
  <c r="K59" i="33" a="1"/>
  <c r="K59" i="33" s="1"/>
  <c r="M46" i="33" a="1"/>
  <c r="M46" i="33" s="1"/>
  <c r="M53" i="33" a="1"/>
  <c r="M53" i="33" s="1"/>
  <c r="H44" i="33" a="1"/>
  <c r="H44" i="33" s="1"/>
  <c r="P57" i="33" a="1"/>
  <c r="P57" i="33" s="1"/>
  <c r="L51" i="33" a="1"/>
  <c r="L51" i="33" s="1"/>
  <c r="H45" i="33" a="1"/>
  <c r="H45" i="33" s="1"/>
  <c r="J57" i="33" a="1"/>
  <c r="J57" i="33" s="1"/>
  <c r="O55" i="33" a="1"/>
  <c r="O55" i="33" s="1"/>
  <c r="K49" i="33" a="1"/>
  <c r="K49" i="33" s="1"/>
  <c r="Q42" i="33" a="1"/>
  <c r="Q42" i="33" s="1"/>
  <c r="N43" i="33" a="1"/>
  <c r="N43" i="33" s="1"/>
  <c r="Q41" i="33" a="1"/>
  <c r="Q41" i="33" s="1"/>
  <c r="L49" i="33" a="1"/>
  <c r="L49" i="33" s="1"/>
  <c r="P60" i="33" a="1"/>
  <c r="P60" i="33" s="1"/>
  <c r="O46" i="33" a="1"/>
  <c r="O46" i="33" s="1"/>
  <c r="H59" i="33" a="1"/>
  <c r="H59" i="33" s="1"/>
  <c r="L41" i="33" a="1"/>
  <c r="L41" i="33" s="1"/>
  <c r="K55" i="33" a="1"/>
  <c r="K55" i="33" s="1"/>
  <c r="M42" i="33" a="1"/>
  <c r="M42" i="33" s="1"/>
  <c r="L42" i="33" a="1"/>
  <c r="L42" i="33" s="1"/>
  <c r="M57" i="33" a="1"/>
  <c r="M57" i="33" s="1"/>
  <c r="O44" i="33" a="1"/>
  <c r="O44" i="33" s="1"/>
  <c r="L56" i="33" a="1"/>
  <c r="L56" i="33" s="1"/>
  <c r="L55" i="33" a="1"/>
  <c r="L55" i="33" s="1"/>
  <c r="H49" i="33" a="1"/>
  <c r="H49" i="33" s="1"/>
  <c r="N42" i="33" a="1"/>
  <c r="N42" i="33" s="1"/>
  <c r="P50" i="33" a="1"/>
  <c r="P50" i="33" s="1"/>
  <c r="O59" i="33" a="1"/>
  <c r="O59" i="33" s="1"/>
  <c r="K53" i="33" a="1"/>
  <c r="K53" i="33" s="1"/>
  <c r="N49" i="33" a="1"/>
  <c r="N49" i="33" s="1"/>
  <c r="L57" i="33" a="1"/>
  <c r="L57" i="33" s="1"/>
  <c r="H56" i="33" a="1"/>
  <c r="H56" i="33" s="1"/>
  <c r="O53" i="33" a="1"/>
  <c r="O53" i="33" s="1"/>
  <c r="J41" i="33" a="1"/>
  <c r="J41" i="33" s="1"/>
  <c r="O50" i="33" a="1"/>
  <c r="O50" i="33" s="1"/>
  <c r="K44" i="33" a="1"/>
  <c r="K44" i="33" s="1"/>
  <c r="P59" i="33" a="1"/>
  <c r="P59" i="33" s="1"/>
  <c r="L53" i="33" a="1"/>
  <c r="L53" i="33" s="1"/>
  <c r="H47" i="33" a="1"/>
  <c r="H47" i="33" s="1"/>
  <c r="L44" i="33" a="1"/>
  <c r="L44" i="33" s="1"/>
  <c r="K51" i="33" a="1"/>
  <c r="K51" i="33" s="1"/>
  <c r="F58" i="33" a="1"/>
  <c r="F58" i="33" s="1"/>
  <c r="F54" i="33" a="1"/>
  <c r="F54" i="33" s="1"/>
  <c r="G57" i="33" a="1"/>
  <c r="G57" i="33" s="1"/>
  <c r="G54" i="33" a="1"/>
  <c r="G54" i="33" s="1"/>
  <c r="G56" i="33" a="1"/>
  <c r="G56" i="33" s="1"/>
  <c r="F51" i="33" a="1"/>
  <c r="F51" i="33" s="1"/>
  <c r="G53" i="33" a="1"/>
  <c r="G53" i="33" s="1"/>
  <c r="G55" i="33" a="1"/>
  <c r="G55" i="33" s="1"/>
  <c r="F53" i="33" a="1"/>
  <c r="F53" i="33" s="1"/>
  <c r="F56" i="33" a="1"/>
  <c r="F56" i="33" s="1"/>
  <c r="F57" i="33" a="1"/>
  <c r="F57" i="33" s="1"/>
  <c r="F52" i="33" a="1"/>
  <c r="F52" i="33" s="1"/>
  <c r="G52" i="33" a="1"/>
  <c r="G52" i="33" s="1"/>
  <c r="F61" i="33" a="1"/>
  <c r="F61" i="33" s="1"/>
  <c r="F60" i="33" a="1"/>
  <c r="F60" i="33" s="1"/>
  <c r="F55" i="33" a="1"/>
  <c r="F55" i="33" s="1"/>
  <c r="G61" i="33" a="1"/>
  <c r="G61" i="33" s="1"/>
  <c r="G59" i="33" a="1"/>
  <c r="G59" i="33" s="1"/>
  <c r="G60" i="33" a="1"/>
  <c r="G60" i="33" s="1"/>
  <c r="F50" i="33" a="1"/>
  <c r="F50" i="33" s="1"/>
  <c r="F43" i="33" a="1"/>
  <c r="F43" i="33" s="1"/>
  <c r="F47" i="33" a="1"/>
  <c r="F47" i="33" s="1"/>
  <c r="G49" i="33" a="1"/>
  <c r="G49" i="33" s="1"/>
  <c r="G45" i="33" a="1"/>
  <c r="G45" i="33" s="1"/>
  <c r="G46" i="33" a="1"/>
  <c r="G46" i="33" s="1"/>
  <c r="F46" i="33" a="1"/>
  <c r="F46" i="33" s="1"/>
  <c r="F41" i="33" a="1"/>
  <c r="F41" i="33" s="1"/>
  <c r="G48" i="33" a="1"/>
  <c r="G48" i="33" s="1"/>
  <c r="G41" i="33" a="1"/>
  <c r="G41" i="33" s="1"/>
  <c r="G43" i="33" a="1"/>
  <c r="G43" i="33" s="1"/>
  <c r="F44" i="33" a="1"/>
  <c r="F44" i="33" s="1"/>
  <c r="G44" i="33" a="1"/>
  <c r="G44" i="33" s="1"/>
  <c r="F45" i="33" a="1"/>
  <c r="F45" i="33" s="1"/>
  <c r="G47" i="33" a="1"/>
  <c r="G47" i="33" s="1"/>
  <c r="F49" i="33" a="1"/>
  <c r="F49" i="33" s="1"/>
  <c r="F48" i="33" a="1"/>
  <c r="F48" i="33" s="1"/>
  <c r="F42" i="33" a="1"/>
  <c r="F42" i="33" s="1"/>
  <c r="I27" i="33" l="1"/>
  <c r="M27" i="33"/>
  <c r="K27" i="33"/>
  <c r="M26" i="33"/>
  <c r="J26" i="33"/>
  <c r="J27" i="33"/>
  <c r="L26" i="33"/>
  <c r="I26" i="33"/>
  <c r="N27" i="33"/>
  <c r="K26" i="33"/>
  <c r="N26" i="33"/>
  <c r="L27" i="33"/>
  <c r="E40" i="33" l="1"/>
  <c r="P28" i="33" l="1"/>
  <c r="P29" i="33" s="1"/>
  <c r="L28" i="33"/>
  <c r="L29" i="33" s="1"/>
  <c r="H28" i="33"/>
  <c r="H29" i="33" s="1"/>
  <c r="K28" i="33"/>
  <c r="K29" i="33" s="1"/>
  <c r="I28" i="33"/>
  <c r="I29" i="33" s="1"/>
  <c r="O28" i="33"/>
  <c r="O29" i="33" s="1"/>
  <c r="G28" i="33"/>
  <c r="F28" i="33" s="1"/>
  <c r="J28" i="33"/>
  <c r="J29" i="33" s="1"/>
  <c r="N28" i="33"/>
  <c r="N29" i="33" s="1"/>
  <c r="Q28" i="33"/>
  <c r="Q29" i="33" s="1"/>
  <c r="M28" i="33"/>
  <c r="M29" i="33" s="1"/>
  <c r="I40" i="33" a="1"/>
  <c r="I40" i="33" s="1"/>
  <c r="K40" i="33" a="1"/>
  <c r="K40" i="33" s="1"/>
  <c r="Q40" i="33" a="1"/>
  <c r="Q40" i="33" s="1"/>
  <c r="J40" i="33" a="1"/>
  <c r="J40" i="33" s="1"/>
  <c r="P40" i="33" a="1"/>
  <c r="P40" i="33" s="1"/>
  <c r="M40" i="33" a="1"/>
  <c r="M40" i="33" s="1"/>
  <c r="O40" i="33" a="1"/>
  <c r="O40" i="33" s="1"/>
  <c r="H40" i="33" a="1"/>
  <c r="H40" i="33" s="1"/>
  <c r="L40" i="33" a="1"/>
  <c r="L40" i="33" s="1"/>
  <c r="N40" i="33" a="1"/>
  <c r="N40" i="33" s="1"/>
  <c r="F40" i="33" a="1"/>
  <c r="F40" i="33" s="1"/>
  <c r="G40" i="33" a="1"/>
  <c r="G40" i="33" s="1"/>
  <c r="D29" i="33" l="1"/>
  <c r="G29"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<sst xmlns="http://schemas.openxmlformats.org/spreadsheetml/2006/main" count="37696" uniqueCount="2154">
  <si>
    <t>ADES</t>
  </si>
  <si>
    <t>A30B-A</t>
  </si>
  <si>
    <t>A310-A</t>
  </si>
  <si>
    <t>A318-A</t>
  </si>
  <si>
    <t>A319-A</t>
  </si>
  <si>
    <t>A320-A</t>
  </si>
  <si>
    <t>A321-A</t>
  </si>
  <si>
    <t>A332-A</t>
  </si>
  <si>
    <t>A333-A</t>
  </si>
  <si>
    <t>A342-A</t>
  </si>
  <si>
    <t>A343-A</t>
  </si>
  <si>
    <t>A346-A</t>
  </si>
  <si>
    <t>A359-A</t>
  </si>
  <si>
    <t>AN12-A</t>
  </si>
  <si>
    <t>A140-A</t>
  </si>
  <si>
    <t>A148-A</t>
  </si>
  <si>
    <t>AN24-A</t>
  </si>
  <si>
    <t>AN26-A</t>
  </si>
  <si>
    <t>AN30-A</t>
  </si>
  <si>
    <t>AN32-A</t>
  </si>
  <si>
    <t>AN72-A</t>
  </si>
  <si>
    <t>ATP-A</t>
  </si>
  <si>
    <t>AT43-A</t>
  </si>
  <si>
    <t>AT72-A</t>
  </si>
  <si>
    <t>B712-A</t>
  </si>
  <si>
    <t>B721-A</t>
  </si>
  <si>
    <t>B734-A</t>
  </si>
  <si>
    <t>B735-A</t>
  </si>
  <si>
    <t>B736-A</t>
  </si>
  <si>
    <t>B737-A</t>
  </si>
  <si>
    <t>B744-A</t>
  </si>
  <si>
    <t>B748-A</t>
  </si>
  <si>
    <t>B752-A</t>
  </si>
  <si>
    <t>B753-A</t>
  </si>
  <si>
    <t>B762-A</t>
  </si>
  <si>
    <t>B763-A</t>
  </si>
  <si>
    <t>B764-A</t>
  </si>
  <si>
    <t>B772-A</t>
  </si>
  <si>
    <t>B77W-A</t>
  </si>
  <si>
    <t>B788-A</t>
  </si>
  <si>
    <t>B789-A</t>
  </si>
  <si>
    <t>H25B-A</t>
  </si>
  <si>
    <t>B461-A</t>
  </si>
  <si>
    <t>B462-A</t>
  </si>
  <si>
    <t>B463-A</t>
  </si>
  <si>
    <t>JS31-A</t>
  </si>
  <si>
    <t>JS41-A</t>
  </si>
  <si>
    <t>GLEX-A</t>
  </si>
  <si>
    <t>BE10-A</t>
  </si>
  <si>
    <t>BE18-A</t>
  </si>
  <si>
    <t>B190-A</t>
  </si>
  <si>
    <t>BE20-A</t>
  </si>
  <si>
    <t>STAR-A</t>
  </si>
  <si>
    <t>BE30-A</t>
  </si>
  <si>
    <t>BE40-A</t>
  </si>
  <si>
    <t>BE50-A</t>
  </si>
  <si>
    <t>BE55-A</t>
  </si>
  <si>
    <t>BE58-A</t>
  </si>
  <si>
    <t>BE60-A</t>
  </si>
  <si>
    <t>BE9L-A</t>
  </si>
  <si>
    <t>BE99-A</t>
  </si>
  <si>
    <t>BN2P-A</t>
  </si>
  <si>
    <t>C208-A</t>
  </si>
  <si>
    <t>C303-A</t>
  </si>
  <si>
    <t>C335-A</t>
  </si>
  <si>
    <t>C340-A</t>
  </si>
  <si>
    <t>C402-A</t>
  </si>
  <si>
    <t>C404-A</t>
  </si>
  <si>
    <t>C414-A</t>
  </si>
  <si>
    <t>C421-A</t>
  </si>
  <si>
    <t>C425-A</t>
  </si>
  <si>
    <t>C441-A</t>
  </si>
  <si>
    <t>C500-A</t>
  </si>
  <si>
    <t>C501-A</t>
  </si>
  <si>
    <t>C510-A</t>
  </si>
  <si>
    <t>C525-A</t>
  </si>
  <si>
    <t>C550-A</t>
  </si>
  <si>
    <t>C551-A</t>
  </si>
  <si>
    <t>C560-A</t>
  </si>
  <si>
    <t>C56X-A</t>
  </si>
  <si>
    <t>C650-A</t>
  </si>
  <si>
    <t>C680-A</t>
  </si>
  <si>
    <t>C750-A</t>
  </si>
  <si>
    <t>F406-A</t>
  </si>
  <si>
    <t>CL30-A</t>
  </si>
  <si>
    <t>CL60-A</t>
  </si>
  <si>
    <t>CRJ7-A</t>
  </si>
  <si>
    <t>CRJ9-A</t>
  </si>
  <si>
    <t>DC3-A</t>
  </si>
  <si>
    <t>DC6-A</t>
  </si>
  <si>
    <t>DC87-A</t>
  </si>
  <si>
    <t>DHC6-A</t>
  </si>
  <si>
    <t>DH8C-A</t>
  </si>
  <si>
    <t>E120-A</t>
  </si>
  <si>
    <t>E135-A</t>
  </si>
  <si>
    <t>E170-A</t>
  </si>
  <si>
    <t>E190-A</t>
  </si>
  <si>
    <t>EA50-A</t>
  </si>
  <si>
    <t>E55P-A</t>
  </si>
  <si>
    <t>F100-A</t>
  </si>
  <si>
    <t>F27-A</t>
  </si>
  <si>
    <t>F28-A</t>
  </si>
  <si>
    <t>F50-A</t>
  </si>
  <si>
    <t>F70-A</t>
  </si>
  <si>
    <t>FA10-A</t>
  </si>
  <si>
    <t>F2TH-A</t>
  </si>
  <si>
    <t>FA50-A</t>
  </si>
  <si>
    <t>FA7X-A</t>
  </si>
  <si>
    <t>F900-A</t>
  </si>
  <si>
    <t>ASTR-A</t>
  </si>
  <si>
    <t>G150-A</t>
  </si>
  <si>
    <t>GALX-A</t>
  </si>
  <si>
    <t>G280-A</t>
  </si>
  <si>
    <t>GLF4-A</t>
  </si>
  <si>
    <t>GLF5-A</t>
  </si>
  <si>
    <t>GLF6-A</t>
  </si>
  <si>
    <t>GA7-A</t>
  </si>
  <si>
    <t>GA8-A</t>
  </si>
  <si>
    <t>IL18-A</t>
  </si>
  <si>
    <t>IL62-A</t>
  </si>
  <si>
    <t>IL76-A</t>
  </si>
  <si>
    <t>IL96-A</t>
  </si>
  <si>
    <t>L200-A</t>
  </si>
  <si>
    <t>L410-A</t>
  </si>
  <si>
    <t>LJ25-A</t>
  </si>
  <si>
    <t>LJ31-A</t>
  </si>
  <si>
    <t>LJ35-A</t>
  </si>
  <si>
    <t>LJ40-A</t>
  </si>
  <si>
    <t>LJ45-A</t>
  </si>
  <si>
    <t>LJ55-A</t>
  </si>
  <si>
    <t>LJ60-A</t>
  </si>
  <si>
    <t>LJ75-A</t>
  </si>
  <si>
    <t>MD11-A</t>
  </si>
  <si>
    <t>MD82-A</t>
  </si>
  <si>
    <t>P68-A</t>
  </si>
  <si>
    <t>PA23-A</t>
  </si>
  <si>
    <t>PA30-A</t>
  </si>
  <si>
    <t>PA31-A</t>
  </si>
  <si>
    <t>PAY2-A</t>
  </si>
  <si>
    <t>PA34-A</t>
  </si>
  <si>
    <t>PAY3-A</t>
  </si>
  <si>
    <t>AEST-A</t>
  </si>
  <si>
    <t>PC12-A</t>
  </si>
  <si>
    <t>PRM1-A</t>
  </si>
  <si>
    <t>AC90-A</t>
  </si>
  <si>
    <t>SB20-A</t>
  </si>
  <si>
    <t>SW4-A</t>
  </si>
  <si>
    <t>SW3-A</t>
  </si>
  <si>
    <t>SBR1-A</t>
  </si>
  <si>
    <t>SH36-A</t>
  </si>
  <si>
    <t>SF34-A</t>
  </si>
  <si>
    <t>TBM7-A</t>
  </si>
  <si>
    <t>TBM8-A</t>
  </si>
  <si>
    <t>T134-A</t>
  </si>
  <si>
    <t>T154-A</t>
  </si>
  <si>
    <t>T204-A</t>
  </si>
  <si>
    <t>WTC</t>
  </si>
  <si>
    <t>A321</t>
  </si>
  <si>
    <t>M</t>
  </si>
  <si>
    <t>3CM026</t>
  </si>
  <si>
    <t>3CM027</t>
  </si>
  <si>
    <t>A332</t>
  </si>
  <si>
    <t>H</t>
  </si>
  <si>
    <t>2CM015</t>
  </si>
  <si>
    <t>A333</t>
  </si>
  <si>
    <t>A306</t>
  </si>
  <si>
    <t>1PW048</t>
  </si>
  <si>
    <t>A30B</t>
  </si>
  <si>
    <t>3GE074</t>
  </si>
  <si>
    <t>A310</t>
  </si>
  <si>
    <t>A318</t>
  </si>
  <si>
    <t>7CM048</t>
  </si>
  <si>
    <t>A319</t>
  </si>
  <si>
    <t>A320</t>
  </si>
  <si>
    <t>A345</t>
  </si>
  <si>
    <t>A346</t>
  </si>
  <si>
    <t>A359</t>
  </si>
  <si>
    <t>A388</t>
  </si>
  <si>
    <t>AN12</t>
  </si>
  <si>
    <t>Turboprop</t>
  </si>
  <si>
    <t>ANTONOV</t>
  </si>
  <si>
    <t>A342</t>
  </si>
  <si>
    <t>1CM010</t>
  </si>
  <si>
    <t>A343</t>
  </si>
  <si>
    <t>A140</t>
  </si>
  <si>
    <t>A148</t>
  </si>
  <si>
    <t>AN24</t>
  </si>
  <si>
    <t>AN26</t>
  </si>
  <si>
    <t>AN30</t>
  </si>
  <si>
    <t>AN32</t>
  </si>
  <si>
    <t>AN72</t>
  </si>
  <si>
    <t>1ZM001</t>
  </si>
  <si>
    <t>ATP</t>
  </si>
  <si>
    <t>BRITISH AEROSPACE</t>
  </si>
  <si>
    <t>AT43</t>
  </si>
  <si>
    <t>AT72</t>
  </si>
  <si>
    <t>B703</t>
  </si>
  <si>
    <t>BOEING</t>
  </si>
  <si>
    <t>12PW101</t>
  </si>
  <si>
    <t>B712</t>
  </si>
  <si>
    <t>B721</t>
  </si>
  <si>
    <t>B722</t>
  </si>
  <si>
    <t>B732</t>
  </si>
  <si>
    <t>B733</t>
  </si>
  <si>
    <t>3CM030</t>
  </si>
  <si>
    <t>3CM032</t>
  </si>
  <si>
    <t>B734</t>
  </si>
  <si>
    <t>B735</t>
  </si>
  <si>
    <t>B736</t>
  </si>
  <si>
    <t>B737</t>
  </si>
  <si>
    <t>B738</t>
  </si>
  <si>
    <t>B739</t>
  </si>
  <si>
    <t>B742</t>
  </si>
  <si>
    <t>B743</t>
  </si>
  <si>
    <t>B744</t>
  </si>
  <si>
    <t>B748</t>
  </si>
  <si>
    <t>11GE139</t>
  </si>
  <si>
    <t>B74S</t>
  </si>
  <si>
    <t>B752</t>
  </si>
  <si>
    <t>B753</t>
  </si>
  <si>
    <t>B762</t>
  </si>
  <si>
    <t>B763</t>
  </si>
  <si>
    <t>B764</t>
  </si>
  <si>
    <t>B772</t>
  </si>
  <si>
    <t>2RR027</t>
  </si>
  <si>
    <t>B773</t>
  </si>
  <si>
    <t>B77W</t>
  </si>
  <si>
    <t>B77L</t>
  </si>
  <si>
    <t>B788</t>
  </si>
  <si>
    <t>B789</t>
  </si>
  <si>
    <t>H25B</t>
  </si>
  <si>
    <t>B461</t>
  </si>
  <si>
    <t>B462</t>
  </si>
  <si>
    <t>B463</t>
  </si>
  <si>
    <t>JS31</t>
  </si>
  <si>
    <t>L/M</t>
  </si>
  <si>
    <t>JS41</t>
  </si>
  <si>
    <t>GL5T</t>
  </si>
  <si>
    <t>BOMBARDIER</t>
  </si>
  <si>
    <t>GLEX</t>
  </si>
  <si>
    <t>BE10</t>
  </si>
  <si>
    <t>BEECHCRAFT</t>
  </si>
  <si>
    <t>L</t>
  </si>
  <si>
    <t>BE18</t>
  </si>
  <si>
    <t>B190</t>
  </si>
  <si>
    <t>BE20</t>
  </si>
  <si>
    <t>STAR</t>
  </si>
  <si>
    <t>BE30</t>
  </si>
  <si>
    <t>BE40</t>
  </si>
  <si>
    <t>BE50</t>
  </si>
  <si>
    <t>BE55</t>
  </si>
  <si>
    <t>BE58</t>
  </si>
  <si>
    <t>BE60</t>
  </si>
  <si>
    <t>BE9L</t>
  </si>
  <si>
    <t>BE99</t>
  </si>
  <si>
    <t>BN2P</t>
  </si>
  <si>
    <t>C208</t>
  </si>
  <si>
    <t>CESSNA</t>
  </si>
  <si>
    <t>C303</t>
  </si>
  <si>
    <t>C335</t>
  </si>
  <si>
    <t>C340</t>
  </si>
  <si>
    <t>C402</t>
  </si>
  <si>
    <t>C404</t>
  </si>
  <si>
    <t>C414</t>
  </si>
  <si>
    <t>C421</t>
  </si>
  <si>
    <t>C425</t>
  </si>
  <si>
    <t>C441</t>
  </si>
  <si>
    <t>C500</t>
  </si>
  <si>
    <t>C501</t>
  </si>
  <si>
    <t>C510</t>
  </si>
  <si>
    <t>C525</t>
  </si>
  <si>
    <t>C550</t>
  </si>
  <si>
    <t>C551</t>
  </si>
  <si>
    <t>C560</t>
  </si>
  <si>
    <t>C56X</t>
  </si>
  <si>
    <t>C650</t>
  </si>
  <si>
    <t>C680</t>
  </si>
  <si>
    <t>C750</t>
  </si>
  <si>
    <t>F406</t>
  </si>
  <si>
    <t>CL30</t>
  </si>
  <si>
    <t>CL60</t>
  </si>
  <si>
    <t>CANADAIR</t>
  </si>
  <si>
    <t>1GE035</t>
  </si>
  <si>
    <t>CRJ7</t>
  </si>
  <si>
    <t>5GE083</t>
  </si>
  <si>
    <t>CRJ9</t>
  </si>
  <si>
    <t>DC10</t>
  </si>
  <si>
    <t>MCDONNELL DOUGLAS</t>
  </si>
  <si>
    <t>DC3</t>
  </si>
  <si>
    <t>DOUGLAS</t>
  </si>
  <si>
    <t>DC6</t>
  </si>
  <si>
    <t>DC87</t>
  </si>
  <si>
    <t>DE HAVILLAND CANADA</t>
  </si>
  <si>
    <t>DHC6</t>
  </si>
  <si>
    <t>DH8C</t>
  </si>
  <si>
    <t>E110</t>
  </si>
  <si>
    <t>EMBRAER</t>
  </si>
  <si>
    <t>E120</t>
  </si>
  <si>
    <t>E135</t>
  </si>
  <si>
    <t>E145</t>
  </si>
  <si>
    <t>E170</t>
  </si>
  <si>
    <t>E190</t>
  </si>
  <si>
    <t>E195</t>
  </si>
  <si>
    <t>EA50</t>
  </si>
  <si>
    <t>PHENOM 100</t>
  </si>
  <si>
    <t>E55P</t>
  </si>
  <si>
    <t>PHENOM 300</t>
  </si>
  <si>
    <t>LEGACY 600</t>
  </si>
  <si>
    <t>LEGACY 650</t>
  </si>
  <si>
    <t>F100</t>
  </si>
  <si>
    <t>FOKKER</t>
  </si>
  <si>
    <t>F27</t>
  </si>
  <si>
    <t>F28</t>
  </si>
  <si>
    <t>F50</t>
  </si>
  <si>
    <t>F70</t>
  </si>
  <si>
    <t>FA10</t>
  </si>
  <si>
    <t>DASSAULT</t>
  </si>
  <si>
    <t>FALCON 100</t>
  </si>
  <si>
    <t>FA20</t>
  </si>
  <si>
    <t>FALCON 200</t>
  </si>
  <si>
    <t>F2TH</t>
  </si>
  <si>
    <t>FALCON 2000</t>
  </si>
  <si>
    <t>FA50</t>
  </si>
  <si>
    <t>FA7X</t>
  </si>
  <si>
    <t>FALCON 7X</t>
  </si>
  <si>
    <t>F900</t>
  </si>
  <si>
    <t>ASTR</t>
  </si>
  <si>
    <t>IAI</t>
  </si>
  <si>
    <t>G150</t>
  </si>
  <si>
    <t>1AS002</t>
  </si>
  <si>
    <t>GALX</t>
  </si>
  <si>
    <t>G280</t>
  </si>
  <si>
    <t>GLF4</t>
  </si>
  <si>
    <t>GLF5</t>
  </si>
  <si>
    <t>GLF6</t>
  </si>
  <si>
    <t>GA7</t>
  </si>
  <si>
    <t>GA8</t>
  </si>
  <si>
    <t>IL18</t>
  </si>
  <si>
    <t>ILYUSHIN</t>
  </si>
  <si>
    <t>IL62</t>
  </si>
  <si>
    <t>IL76</t>
  </si>
  <si>
    <t>13AA006</t>
  </si>
  <si>
    <t>IL96</t>
  </si>
  <si>
    <t>L101</t>
  </si>
  <si>
    <t>LOCKHEED</t>
  </si>
  <si>
    <t>L200</t>
  </si>
  <si>
    <t>LET</t>
  </si>
  <si>
    <t>L410</t>
  </si>
  <si>
    <t>LEARJET</t>
  </si>
  <si>
    <t>1PW037</t>
  </si>
  <si>
    <t>LJ25</t>
  </si>
  <si>
    <t>1AS001</t>
  </si>
  <si>
    <t>LJ31</t>
  </si>
  <si>
    <t>LJ35</t>
  </si>
  <si>
    <t>LJ40</t>
  </si>
  <si>
    <t>LJ45</t>
  </si>
  <si>
    <t>LJ55</t>
  </si>
  <si>
    <t>LJ60</t>
  </si>
  <si>
    <t>LJ75</t>
  </si>
  <si>
    <t>MD11</t>
  </si>
  <si>
    <t>MD82</t>
  </si>
  <si>
    <t>4PW070</t>
  </si>
  <si>
    <t>MD-82</t>
  </si>
  <si>
    <t>MD90</t>
  </si>
  <si>
    <t>MITSUBISHI</t>
  </si>
  <si>
    <t>1PW036</t>
  </si>
  <si>
    <t>P68</t>
  </si>
  <si>
    <t>PARTENAVIA</t>
  </si>
  <si>
    <t>PA23</t>
  </si>
  <si>
    <t>PIPER</t>
  </si>
  <si>
    <t>PA30</t>
  </si>
  <si>
    <t>PA31</t>
  </si>
  <si>
    <t>PAY2</t>
  </si>
  <si>
    <t>PA34</t>
  </si>
  <si>
    <t>PAY3</t>
  </si>
  <si>
    <t>AEST</t>
  </si>
  <si>
    <t>PC12</t>
  </si>
  <si>
    <t>PILATUS</t>
  </si>
  <si>
    <t>PRM1</t>
  </si>
  <si>
    <t>RAYTHEON</t>
  </si>
  <si>
    <t>AC90</t>
  </si>
  <si>
    <t>SB20</t>
  </si>
  <si>
    <t>SAAB</t>
  </si>
  <si>
    <t>SW4</t>
  </si>
  <si>
    <t>FAIRCHILD SWEARINGEN</t>
  </si>
  <si>
    <t>SW3</t>
  </si>
  <si>
    <t>SBR1</t>
  </si>
  <si>
    <t>SABRELINER</t>
  </si>
  <si>
    <t>SABRE 60</t>
  </si>
  <si>
    <t>SABRE 65</t>
  </si>
  <si>
    <t>SH36</t>
  </si>
  <si>
    <t>SHORT</t>
  </si>
  <si>
    <t>SF34</t>
  </si>
  <si>
    <t>S601</t>
  </si>
  <si>
    <t>AEROSPATIALE</t>
  </si>
  <si>
    <t>TBM7</t>
  </si>
  <si>
    <t>TBM8</t>
  </si>
  <si>
    <t>T134</t>
  </si>
  <si>
    <t>TUPOLEV</t>
  </si>
  <si>
    <t>T154</t>
  </si>
  <si>
    <t>T204</t>
  </si>
  <si>
    <t>YK42</t>
  </si>
  <si>
    <t>YAKOVLEV</t>
  </si>
  <si>
    <t>Manufacturer</t>
  </si>
  <si>
    <t>Model</t>
  </si>
  <si>
    <t>Type Designator</t>
  </si>
  <si>
    <t>Description</t>
  </si>
  <si>
    <t>Engine Type</t>
  </si>
  <si>
    <t>Engine Count</t>
  </si>
  <si>
    <t>A124</t>
  </si>
  <si>
    <t>TAI</t>
  </si>
  <si>
    <t>HESA</t>
  </si>
  <si>
    <t>AIRBUS</t>
  </si>
  <si>
    <t>A-300C4-600</t>
  </si>
  <si>
    <t>A-300F4-600</t>
  </si>
  <si>
    <t>A-300B4-600</t>
  </si>
  <si>
    <t>A-300F4-200</t>
  </si>
  <si>
    <t>A-300C4-200</t>
  </si>
  <si>
    <t>A-300B2-1</t>
  </si>
  <si>
    <t>A-300B2</t>
  </si>
  <si>
    <t>A-300B4-100</t>
  </si>
  <si>
    <t>A-300B2-200</t>
  </si>
  <si>
    <t>A-300B2K-3</t>
  </si>
  <si>
    <t>A-300B4-200</t>
  </si>
  <si>
    <t>A-300B4-2</t>
  </si>
  <si>
    <t>A-300B2-100</t>
  </si>
  <si>
    <t>A-310</t>
  </si>
  <si>
    <t>A-318</t>
  </si>
  <si>
    <t>A-319 ACJ</t>
  </si>
  <si>
    <t>A-319</t>
  </si>
  <si>
    <t>VC-1 ACJ</t>
  </si>
  <si>
    <t>A-320</t>
  </si>
  <si>
    <t>A-321</t>
  </si>
  <si>
    <t>KC-30</t>
  </si>
  <si>
    <t>A-330-200</t>
  </si>
  <si>
    <t>A-330-300</t>
  </si>
  <si>
    <t>A-340-200</t>
  </si>
  <si>
    <t>A-340-300</t>
  </si>
  <si>
    <t>A-340-500</t>
  </si>
  <si>
    <t>A-340-600</t>
  </si>
  <si>
    <t>A-350-900 XWB</t>
  </si>
  <si>
    <t>A35K</t>
  </si>
  <si>
    <t>A-350-1000 XWB</t>
  </si>
  <si>
    <t>A-380-800</t>
  </si>
  <si>
    <t>A3ST</t>
  </si>
  <si>
    <t>SATIC</t>
  </si>
  <si>
    <t>AVRO</t>
  </si>
  <si>
    <t>GRUMMAN</t>
  </si>
  <si>
    <t>AIL</t>
  </si>
  <si>
    <t>A748</t>
  </si>
  <si>
    <t>C-91</t>
  </si>
  <si>
    <t>HAWKER SIDDELEY</t>
  </si>
  <si>
    <t>HS-748</t>
  </si>
  <si>
    <t>HINDUSTAN</t>
  </si>
  <si>
    <t>KANPUR</t>
  </si>
  <si>
    <t>AERO COMMANDER</t>
  </si>
  <si>
    <t>NORTH AMERICAN ROCKWELL</t>
  </si>
  <si>
    <t>GRUMMAN AMERICAN</t>
  </si>
  <si>
    <t>GULFSTREAM AMERICAN</t>
  </si>
  <si>
    <t>ROCKWELL</t>
  </si>
  <si>
    <t>AC50</t>
  </si>
  <si>
    <t>GULFSTREAM AEROSPACE</t>
  </si>
  <si>
    <t>AC95</t>
  </si>
  <si>
    <t>AICSA</t>
  </si>
  <si>
    <t>MACHEN</t>
  </si>
  <si>
    <t>TED SMITH</t>
  </si>
  <si>
    <t>SHAANXI</t>
  </si>
  <si>
    <t>Y-8</t>
  </si>
  <si>
    <t>AN2</t>
  </si>
  <si>
    <t>NANCHANG</t>
  </si>
  <si>
    <t>Y-5</t>
  </si>
  <si>
    <t>PZL-MIELEC</t>
  </si>
  <si>
    <t>SHIJIAZHUANG</t>
  </si>
  <si>
    <t>XIAN</t>
  </si>
  <si>
    <t>Y-7-200</t>
  </si>
  <si>
    <t>Y-7E</t>
  </si>
  <si>
    <t>Y-7-100</t>
  </si>
  <si>
    <t>Y-7H</t>
  </si>
  <si>
    <t>AN28</t>
  </si>
  <si>
    <t>CASA</t>
  </si>
  <si>
    <t>DIRGANTARA</t>
  </si>
  <si>
    <t>NURTANIO</t>
  </si>
  <si>
    <t>NUSANTARA</t>
  </si>
  <si>
    <t>RUAG</t>
  </si>
  <si>
    <t>HARBIN</t>
  </si>
  <si>
    <t>TECNAM</t>
  </si>
  <si>
    <t>ATR</t>
  </si>
  <si>
    <t>ATR-42-300</t>
  </si>
  <si>
    <t>ATR-42-320</t>
  </si>
  <si>
    <t>ATR-42-400</t>
  </si>
  <si>
    <t>AT44</t>
  </si>
  <si>
    <t>AT45</t>
  </si>
  <si>
    <t>ATR-42-500</t>
  </si>
  <si>
    <t>ATR-42-600</t>
  </si>
  <si>
    <t>AT46</t>
  </si>
  <si>
    <t>AT73</t>
  </si>
  <si>
    <t>ATR-72-500</t>
  </si>
  <si>
    <t>AT75</t>
  </si>
  <si>
    <t>ATR-72-600</t>
  </si>
  <si>
    <t>AT76</t>
  </si>
  <si>
    <t>JETSTREAM</t>
  </si>
  <si>
    <t>J</t>
  </si>
  <si>
    <t>PADC</t>
  </si>
  <si>
    <t>BEECH</t>
  </si>
  <si>
    <t>HAMILTON</t>
  </si>
  <si>
    <t>VOLPAR</t>
  </si>
  <si>
    <t>C-12J</t>
  </si>
  <si>
    <t>NORTHROP GRUMMAN</t>
  </si>
  <si>
    <t>CONVAIR</t>
  </si>
  <si>
    <t>NORTH AMERICAN</t>
  </si>
  <si>
    <t>B350</t>
  </si>
  <si>
    <t>HAWKER BEECHCRAFT</t>
  </si>
  <si>
    <t>MC-12</t>
  </si>
  <si>
    <t>KC-137</t>
  </si>
  <si>
    <t>EC-18</t>
  </si>
  <si>
    <t>EC-137</t>
  </si>
  <si>
    <t>707-300</t>
  </si>
  <si>
    <t>C-137</t>
  </si>
  <si>
    <t>C-18</t>
  </si>
  <si>
    <t>717-200</t>
  </si>
  <si>
    <t>727-100</t>
  </si>
  <si>
    <t>C-22</t>
  </si>
  <si>
    <t>727-200</t>
  </si>
  <si>
    <t>VC-96</t>
  </si>
  <si>
    <t>737-200</t>
  </si>
  <si>
    <t>CT-43</t>
  </si>
  <si>
    <t>737-300</t>
  </si>
  <si>
    <t>737-400</t>
  </si>
  <si>
    <t>737-500</t>
  </si>
  <si>
    <t>737-600</t>
  </si>
  <si>
    <t>737-700 BBJ</t>
  </si>
  <si>
    <t>C-40</t>
  </si>
  <si>
    <t>737-700</t>
  </si>
  <si>
    <t>737 MAX 8</t>
  </si>
  <si>
    <t>737-800</t>
  </si>
  <si>
    <t>737-800 BBJ2</t>
  </si>
  <si>
    <t>BBJ2</t>
  </si>
  <si>
    <t>737 MAX 9</t>
  </si>
  <si>
    <t>737-900 BBJ3</t>
  </si>
  <si>
    <t>737-900</t>
  </si>
  <si>
    <t>BBJ3</t>
  </si>
  <si>
    <t>747-100</t>
  </si>
  <si>
    <t>B741</t>
  </si>
  <si>
    <t>E-4</t>
  </si>
  <si>
    <t>VC-25</t>
  </si>
  <si>
    <t>747-200</t>
  </si>
  <si>
    <t>747-300</t>
  </si>
  <si>
    <t>747-8</t>
  </si>
  <si>
    <t>747SP</t>
  </si>
  <si>
    <t>757-200</t>
  </si>
  <si>
    <t>C-32</t>
  </si>
  <si>
    <t>757-300</t>
  </si>
  <si>
    <t>KC-767</t>
  </si>
  <si>
    <t>767-200</t>
  </si>
  <si>
    <t>767-300</t>
  </si>
  <si>
    <t>767-400</t>
  </si>
  <si>
    <t>777-200ER</t>
  </si>
  <si>
    <t>777-200</t>
  </si>
  <si>
    <t>777-300</t>
  </si>
  <si>
    <t>777-200LR</t>
  </si>
  <si>
    <t>777-F</t>
  </si>
  <si>
    <t>777-300ER</t>
  </si>
  <si>
    <t>B78X</t>
  </si>
  <si>
    <t>BAC</t>
  </si>
  <si>
    <t>BA11</t>
  </si>
  <si>
    <t>BUCURESTI</t>
  </si>
  <si>
    <t>BCS1</t>
  </si>
  <si>
    <t>BCS3</t>
  </si>
  <si>
    <t>COLEMILL</t>
  </si>
  <si>
    <t>EXCALIBUR</t>
  </si>
  <si>
    <t>SWEARINGEN</t>
  </si>
  <si>
    <t>BE76</t>
  </si>
  <si>
    <t>JETCRAFTERS</t>
  </si>
  <si>
    <t>BE9T</t>
  </si>
  <si>
    <t>AVIONS FAIREY</t>
  </si>
  <si>
    <t>BRITTEN-NORMAN</t>
  </si>
  <si>
    <t>IRMA</t>
  </si>
  <si>
    <t>PILATUS BRITTEN-NORMAN</t>
  </si>
  <si>
    <t>ROMAERO</t>
  </si>
  <si>
    <t>BN2T</t>
  </si>
  <si>
    <t>DORNIER</t>
  </si>
  <si>
    <t>SCENIC</t>
  </si>
  <si>
    <t>C130</t>
  </si>
  <si>
    <t>LOCKHEED MARTIN</t>
  </si>
  <si>
    <t>AVIONES COLOMBIA</t>
  </si>
  <si>
    <t>REIMS</t>
  </si>
  <si>
    <t>U-27</t>
  </si>
  <si>
    <t>C-98</t>
  </si>
  <si>
    <t>C212</t>
  </si>
  <si>
    <t>RILEY</t>
  </si>
  <si>
    <t>C25A</t>
  </si>
  <si>
    <t>C25B</t>
  </si>
  <si>
    <t>C25C</t>
  </si>
  <si>
    <t>T303</t>
  </si>
  <si>
    <t>C310</t>
  </si>
  <si>
    <t>U-3</t>
  </si>
  <si>
    <t>T310</t>
  </si>
  <si>
    <t>L-27</t>
  </si>
  <si>
    <t>C337</t>
  </si>
  <si>
    <t>SUMMIT</t>
  </si>
  <si>
    <t>DC-6</t>
  </si>
  <si>
    <t>CL2T</t>
  </si>
  <si>
    <t>CL-415</t>
  </si>
  <si>
    <t>CL-215T</t>
  </si>
  <si>
    <t>CN-235</t>
  </si>
  <si>
    <t>CN35</t>
  </si>
  <si>
    <t>CRJ1</t>
  </si>
  <si>
    <t>CRJ2</t>
  </si>
  <si>
    <t>CRJX</t>
  </si>
  <si>
    <t>CV-580</t>
  </si>
  <si>
    <t>CVLT</t>
  </si>
  <si>
    <t>CL-66</t>
  </si>
  <si>
    <t>CV-600</t>
  </si>
  <si>
    <t>CV-640</t>
  </si>
  <si>
    <t>C-131H</t>
  </si>
  <si>
    <t>KELOWNA</t>
  </si>
  <si>
    <t>CV-5800</t>
  </si>
  <si>
    <t>D228</t>
  </si>
  <si>
    <t>FAIRCHILD DORNIER</t>
  </si>
  <si>
    <t>D328</t>
  </si>
  <si>
    <t>DIAMOND</t>
  </si>
  <si>
    <t>DA42</t>
  </si>
  <si>
    <t>MD-10</t>
  </si>
  <si>
    <t>DC-10</t>
  </si>
  <si>
    <t>KDC-10</t>
  </si>
  <si>
    <t>DST</t>
  </si>
  <si>
    <t>DC-3</t>
  </si>
  <si>
    <t>C-41</t>
  </si>
  <si>
    <t>LISUNOV</t>
  </si>
  <si>
    <t>SCHAFER</t>
  </si>
  <si>
    <t>DC-8-60</t>
  </si>
  <si>
    <t>DC86</t>
  </si>
  <si>
    <t>DC-8-70</t>
  </si>
  <si>
    <t>DC-9-30</t>
  </si>
  <si>
    <t>DC93</t>
  </si>
  <si>
    <t>VC-9</t>
  </si>
  <si>
    <t>DC-9-50</t>
  </si>
  <si>
    <t>DC95</t>
  </si>
  <si>
    <t>DH8A</t>
  </si>
  <si>
    <t>DH8B</t>
  </si>
  <si>
    <t>DH8D</t>
  </si>
  <si>
    <t>DHC7</t>
  </si>
  <si>
    <t>EAGLE</t>
  </si>
  <si>
    <t>NEIVA</t>
  </si>
  <si>
    <t>E121</t>
  </si>
  <si>
    <t>EMB-135KE</t>
  </si>
  <si>
    <t>VC-99C</t>
  </si>
  <si>
    <t>EMB-135ER</t>
  </si>
  <si>
    <t>EMB-135KL</t>
  </si>
  <si>
    <t>EMB-135LR</t>
  </si>
  <si>
    <t>ERJ-140</t>
  </si>
  <si>
    <t>ERJ-135</t>
  </si>
  <si>
    <t>E-99</t>
  </si>
  <si>
    <t>EMB-145SM</t>
  </si>
  <si>
    <t>EMB-145AEW&amp;C</t>
  </si>
  <si>
    <t>VC-99A</t>
  </si>
  <si>
    <t>ERJ-145EP</t>
  </si>
  <si>
    <t>EMB-145MP</t>
  </si>
  <si>
    <t>EMB-145MP/ASW</t>
  </si>
  <si>
    <t>EMB-145RS</t>
  </si>
  <si>
    <t>EMB-145SA</t>
  </si>
  <si>
    <t>R-99</t>
  </si>
  <si>
    <t>ERJ-145LU</t>
  </si>
  <si>
    <t>ERJ-145LR</t>
  </si>
  <si>
    <t>ERJ-145MP</t>
  </si>
  <si>
    <t>EMB-145LU</t>
  </si>
  <si>
    <t>ERJ-145EU</t>
  </si>
  <si>
    <t>ERJ-145ER</t>
  </si>
  <si>
    <t>EMB-145LR</t>
  </si>
  <si>
    <t>EMB-145ER</t>
  </si>
  <si>
    <t>EMB-145EP</t>
  </si>
  <si>
    <t>EMB-145EU</t>
  </si>
  <si>
    <t>C-99</t>
  </si>
  <si>
    <t>ERJ-145LI</t>
  </si>
  <si>
    <t>EMB-145LI</t>
  </si>
  <si>
    <t>E35L</t>
  </si>
  <si>
    <t>E50P</t>
  </si>
  <si>
    <t>E545</t>
  </si>
  <si>
    <t>E550</t>
  </si>
  <si>
    <t>ECLIPSE</t>
  </si>
  <si>
    <t>BAE SYSTEMS</t>
  </si>
  <si>
    <t>CONAIR</t>
  </si>
  <si>
    <t>F-27</t>
  </si>
  <si>
    <t>FAIRCHILD HILLER</t>
  </si>
  <si>
    <t>FH-227</t>
  </si>
  <si>
    <t>VULCANAIR</t>
  </si>
  <si>
    <t>FA8X</t>
  </si>
  <si>
    <t>G159</t>
  </si>
  <si>
    <t>MARSH</t>
  </si>
  <si>
    <t>GIPPSAERO</t>
  </si>
  <si>
    <t>GIPPSLAND</t>
  </si>
  <si>
    <t>GA5C</t>
  </si>
  <si>
    <t>GA6C</t>
  </si>
  <si>
    <t>SOCATA</t>
  </si>
  <si>
    <t>GLF2</t>
  </si>
  <si>
    <t>GLF3</t>
  </si>
  <si>
    <t>C-29</t>
  </si>
  <si>
    <t>U-125</t>
  </si>
  <si>
    <t>HS-125-700</t>
  </si>
  <si>
    <t>H25C</t>
  </si>
  <si>
    <t>HA4T</t>
  </si>
  <si>
    <t>HONDA</t>
  </si>
  <si>
    <t>HDJT</t>
  </si>
  <si>
    <t>IL86</t>
  </si>
  <si>
    <t>328 SUPPORT SERVICES</t>
  </si>
  <si>
    <t>J328</t>
  </si>
  <si>
    <t>AVCRAFT</t>
  </si>
  <si>
    <t>328JET</t>
  </si>
  <si>
    <t>JS32</t>
  </si>
  <si>
    <t>AI(R)</t>
  </si>
  <si>
    <t>L188</t>
  </si>
  <si>
    <t>AIRCRAFT INDUSTRIES</t>
  </si>
  <si>
    <t>LEAR JET</t>
  </si>
  <si>
    <t>GATES LEARJET</t>
  </si>
  <si>
    <t>RC-36</t>
  </si>
  <si>
    <t>C-21</t>
  </si>
  <si>
    <t>R-35</t>
  </si>
  <si>
    <t>RC-35</t>
  </si>
  <si>
    <t>UC-36</t>
  </si>
  <si>
    <t>UC-35</t>
  </si>
  <si>
    <t>U-36</t>
  </si>
  <si>
    <t>VU-35</t>
  </si>
  <si>
    <t>VU-55</t>
  </si>
  <si>
    <t>MD-11</t>
  </si>
  <si>
    <t>MD-81</t>
  </si>
  <si>
    <t>MD81</t>
  </si>
  <si>
    <t>SHANGHAI</t>
  </si>
  <si>
    <t>MD-83</t>
  </si>
  <si>
    <t>MD83</t>
  </si>
  <si>
    <t>MD-87</t>
  </si>
  <si>
    <t>MD87</t>
  </si>
  <si>
    <t>MD-88</t>
  </si>
  <si>
    <t>MD88</t>
  </si>
  <si>
    <t>MD-90</t>
  </si>
  <si>
    <t>MU2</t>
  </si>
  <si>
    <t>LR-1</t>
  </si>
  <si>
    <t>MU-2</t>
  </si>
  <si>
    <t>TANEJA</t>
  </si>
  <si>
    <t>P-2006T</t>
  </si>
  <si>
    <t>P06T</t>
  </si>
  <si>
    <t>PIAGGIO</t>
  </si>
  <si>
    <t>P180</t>
  </si>
  <si>
    <t>P212</t>
  </si>
  <si>
    <t>CHINCUL</t>
  </si>
  <si>
    <t>JETPROP</t>
  </si>
  <si>
    <t>DLX</t>
  </si>
  <si>
    <t>P46T</t>
  </si>
  <si>
    <t>P-68</t>
  </si>
  <si>
    <t>P-68 VR</t>
  </si>
  <si>
    <t>VR</t>
  </si>
  <si>
    <t>SEGUIN</t>
  </si>
  <si>
    <t>PA27</t>
  </si>
  <si>
    <t>T-1020</t>
  </si>
  <si>
    <t>PA-31-350 T-1020</t>
  </si>
  <si>
    <t>BENGIS</t>
  </si>
  <si>
    <t>PA44</t>
  </si>
  <si>
    <t>PA46</t>
  </si>
  <si>
    <t>PAY1</t>
  </si>
  <si>
    <t>PAY4</t>
  </si>
  <si>
    <t>U-28</t>
  </si>
  <si>
    <t>PC-12</t>
  </si>
  <si>
    <t>PC-24</t>
  </si>
  <si>
    <t>PC24</t>
  </si>
  <si>
    <t>PC6T</t>
  </si>
  <si>
    <t>PHENIX</t>
  </si>
  <si>
    <t>ROCKET</t>
  </si>
  <si>
    <t>RJ1H</t>
  </si>
  <si>
    <t>RJ-100</t>
  </si>
  <si>
    <t>RJ70</t>
  </si>
  <si>
    <t>RJ-70</t>
  </si>
  <si>
    <t>RJ85</t>
  </si>
  <si>
    <t>RJ-85</t>
  </si>
  <si>
    <t>CIRRUS</t>
  </si>
  <si>
    <t>S2T</t>
  </si>
  <si>
    <t>IMP</t>
  </si>
  <si>
    <t>SUKHOI</t>
  </si>
  <si>
    <t>OS100</t>
  </si>
  <si>
    <t>SAAB-FAIRCHILD</t>
  </si>
  <si>
    <t>SF-340</t>
  </si>
  <si>
    <t>SF50</t>
  </si>
  <si>
    <t>SD3-60</t>
  </si>
  <si>
    <t>SU95</t>
  </si>
  <si>
    <t>TITAN</t>
  </si>
  <si>
    <t>TBM</t>
  </si>
  <si>
    <t>TBM-700</t>
  </si>
  <si>
    <t>TBM-850</t>
  </si>
  <si>
    <t>TBM-900</t>
  </si>
  <si>
    <t>TBM9</t>
  </si>
  <si>
    <t>WW24</t>
  </si>
  <si>
    <t>A124-A</t>
  </si>
  <si>
    <t>A3ST-A</t>
  </si>
  <si>
    <t>AT45-A</t>
  </si>
  <si>
    <t>AT46-A</t>
  </si>
  <si>
    <t>AT73-A</t>
  </si>
  <si>
    <t>AT75-A</t>
  </si>
  <si>
    <t>AT76-A</t>
  </si>
  <si>
    <t>B350-A</t>
  </si>
  <si>
    <t>B77L-A</t>
  </si>
  <si>
    <t>BE76-A</t>
  </si>
  <si>
    <t>C25A-A</t>
  </si>
  <si>
    <t>C25B-A</t>
  </si>
  <si>
    <t>C25C-A</t>
  </si>
  <si>
    <t>C310-A</t>
  </si>
  <si>
    <t>CRJ1-A</t>
  </si>
  <si>
    <t>CRJ2-A</t>
  </si>
  <si>
    <t>CRJX-A</t>
  </si>
  <si>
    <t>D228-A</t>
  </si>
  <si>
    <t>D328-A</t>
  </si>
  <si>
    <t>DA42-A</t>
  </si>
  <si>
    <t>DH8A-A</t>
  </si>
  <si>
    <t>DH8B-A</t>
  </si>
  <si>
    <t>DH8D-A</t>
  </si>
  <si>
    <t>E50P-A</t>
  </si>
  <si>
    <t>GL5T-A</t>
  </si>
  <si>
    <t>HA4T-A</t>
  </si>
  <si>
    <t>J328-A</t>
  </si>
  <si>
    <t>JS32-A</t>
  </si>
  <si>
    <t>MD83-A</t>
  </si>
  <si>
    <t>P06T-A</t>
  </si>
  <si>
    <t>P180-A</t>
  </si>
  <si>
    <t>P46T-A</t>
  </si>
  <si>
    <t>PA44-A</t>
  </si>
  <si>
    <t>PA46-A</t>
  </si>
  <si>
    <t>RJ1H-A</t>
  </si>
  <si>
    <t>RJ85-A</t>
  </si>
  <si>
    <t>SU95-A</t>
  </si>
  <si>
    <t>1PW035</t>
  </si>
  <si>
    <t>7PW078</t>
  </si>
  <si>
    <t>7PW077</t>
  </si>
  <si>
    <t>1AA001</t>
  </si>
  <si>
    <t>1AA004</t>
  </si>
  <si>
    <t>One of the models associated with this aircraft type</t>
  </si>
  <si>
    <t>LTO</t>
  </si>
  <si>
    <t xml:space="preserve">Manufacturer </t>
  </si>
  <si>
    <t>6AL024</t>
  </si>
  <si>
    <t>1AA002</t>
  </si>
  <si>
    <t>1AA003</t>
  </si>
  <si>
    <t>4BR005</t>
  </si>
  <si>
    <t>1CM003</t>
  </si>
  <si>
    <t>1CM007</t>
  </si>
  <si>
    <t>11GE144</t>
  </si>
  <si>
    <t>3GE077</t>
  </si>
  <si>
    <t>2GE037</t>
  </si>
  <si>
    <t>2GE040</t>
  </si>
  <si>
    <t>2GE055</t>
  </si>
  <si>
    <t>2GE049</t>
  </si>
  <si>
    <t>11HN003</t>
  </si>
  <si>
    <t>4PW071</t>
  </si>
  <si>
    <t>8PW085</t>
  </si>
  <si>
    <t>5RR038</t>
  </si>
  <si>
    <t>5RR039</t>
  </si>
  <si>
    <t>4RR035</t>
  </si>
  <si>
    <t>1RR020</t>
  </si>
  <si>
    <t>8RR045</t>
  </si>
  <si>
    <t>1TL003</t>
  </si>
  <si>
    <t>1TL004</t>
  </si>
  <si>
    <t xml:space="preserve"> </t>
  </si>
  <si>
    <t>100</t>
  </si>
  <si>
    <t>360</t>
  </si>
  <si>
    <t>Number of engines</t>
  </si>
  <si>
    <t>AIRCRAFT ID</t>
  </si>
  <si>
    <t>ENGINE ID LTO</t>
  </si>
  <si>
    <t xml:space="preserve">CRUISE ALT </t>
  </si>
  <si>
    <t xml:space="preserve"> PM Non Volatile</t>
  </si>
  <si>
    <t>LTO-2</t>
  </si>
  <si>
    <t>CCD</t>
  </si>
  <si>
    <t>LTO or CCD</t>
  </si>
  <si>
    <t>340</t>
  </si>
  <si>
    <t>310</t>
  </si>
  <si>
    <t>170</t>
  </si>
  <si>
    <t>190</t>
  </si>
  <si>
    <t>Engine type</t>
  </si>
  <si>
    <t>Phases</t>
  </si>
  <si>
    <t>ICAO</t>
  </si>
  <si>
    <t>Taxi</t>
  </si>
  <si>
    <t>Take off</t>
  </si>
  <si>
    <t>Category</t>
  </si>
  <si>
    <t>Climb out</t>
  </si>
  <si>
    <t>Approach</t>
  </si>
  <si>
    <t>TOTAL</t>
  </si>
  <si>
    <t>Duration in
hh:mm:ss</t>
  </si>
  <si>
    <t>Fuel burn  in kg</t>
  </si>
  <si>
    <t>CO
in kg</t>
  </si>
  <si>
    <t>HC 
in kg</t>
  </si>
  <si>
    <t>PM non volatile in kg</t>
  </si>
  <si>
    <t>PM volatile (organic+sulphurous) in kg</t>
  </si>
  <si>
    <r>
      <t xml:space="preserve">Default LTO (1) cycle
</t>
    </r>
    <r>
      <rPr>
        <sz val="10"/>
        <color theme="1"/>
        <rFont val="Arial"/>
        <family val="2"/>
      </rPr>
      <t>(see table below)</t>
    </r>
  </si>
  <si>
    <t xml:space="preserve"> Total particulate matter emitted. As practically all PM emitted by modern transport aircraft has an aerodynamic diameter of less than 0.1 microns, this method considers that the masses of PM0.1, PM2.5, PM10 and total PM are identical.</t>
  </si>
  <si>
    <r>
      <t xml:space="preserve">EXTRACTED FROM:  </t>
    </r>
    <r>
      <rPr>
        <b/>
        <sz val="11"/>
        <color theme="1"/>
        <rFont val="Calibri"/>
        <family val="2"/>
        <scheme val="minor"/>
      </rPr>
      <t xml:space="preserve">ICAO DOC 8643 - Aircraft Type Designators     </t>
    </r>
    <r>
      <rPr>
        <sz val="11"/>
        <color theme="1"/>
        <rFont val="Calibri"/>
        <family val="2"/>
        <scheme val="minor"/>
      </rPr>
      <t xml:space="preserve">
http://www.icao.int/publications/DOC8643/Pages/Search.aspx: 
enter * on “Type Designator” and then click on “Search”.</t>
    </r>
  </si>
  <si>
    <t>CCD stage length in NM</t>
  </si>
  <si>
    <t xml:space="preserve">Default LTO (1)  cycle in hh:mm:ss </t>
  </si>
  <si>
    <t>The most frequently observed cruise flight level</t>
  </si>
  <si>
    <t>Aircraft 
type</t>
  </si>
  <si>
    <t>C25M-A</t>
  </si>
  <si>
    <t>C25M</t>
  </si>
  <si>
    <t>E545-A</t>
  </si>
  <si>
    <t>E550-A</t>
  </si>
  <si>
    <t>E75L</t>
  </si>
  <si>
    <t>E75S-A</t>
  </si>
  <si>
    <t>E75S</t>
  </si>
  <si>
    <t>AERO (1)</t>
  </si>
  <si>
    <t>AEROSTAR (1)</t>
  </si>
  <si>
    <t>C-212</t>
  </si>
  <si>
    <t>AIRTECH (2)</t>
  </si>
  <si>
    <t>ATR-72-212</t>
  </si>
  <si>
    <t>ATR-72-212A (600)</t>
  </si>
  <si>
    <t>ATR-72-212A (500)</t>
  </si>
  <si>
    <t>ATR-72-202</t>
  </si>
  <si>
    <t>ATR-72-211</t>
  </si>
  <si>
    <t>ATR-72-201</t>
  </si>
  <si>
    <t>E-11</t>
  </si>
  <si>
    <t>C68A</t>
  </si>
  <si>
    <t>ERJ-170-100</t>
  </si>
  <si>
    <t>FAIRCHILD (1)</t>
  </si>
  <si>
    <t>MILLER (1)</t>
  </si>
  <si>
    <t>MRJ-90</t>
  </si>
  <si>
    <t>MRJ9</t>
  </si>
  <si>
    <t>VIKING (2)</t>
  </si>
  <si>
    <t>2</t>
  </si>
  <si>
    <t>4</t>
  </si>
  <si>
    <t>3</t>
  </si>
  <si>
    <t>1</t>
  </si>
  <si>
    <t>A20N</t>
  </si>
  <si>
    <t>A21N</t>
  </si>
  <si>
    <t>A338-A</t>
  </si>
  <si>
    <t>A339</t>
  </si>
  <si>
    <t>A35K-A</t>
  </si>
  <si>
    <t>B38M-A</t>
  </si>
  <si>
    <t>B38M</t>
  </si>
  <si>
    <t>B39M</t>
  </si>
  <si>
    <t>BCS1-A</t>
  </si>
  <si>
    <t>C68A-A</t>
  </si>
  <si>
    <t>C700-A</t>
  </si>
  <si>
    <t>E195-A</t>
  </si>
  <si>
    <t>E290</t>
  </si>
  <si>
    <t>FA8X-A</t>
  </si>
  <si>
    <t>GA5C-A</t>
  </si>
  <si>
    <t>GA6C-A</t>
  </si>
  <si>
    <t>GL7T-A</t>
  </si>
  <si>
    <t>HDJT-A</t>
  </si>
  <si>
    <t>MRJ9-A</t>
  </si>
  <si>
    <t>3RR031</t>
  </si>
  <si>
    <t>P212-A</t>
  </si>
  <si>
    <t>PC24-A</t>
  </si>
  <si>
    <t>SF50-A</t>
  </si>
  <si>
    <t>A19N</t>
  </si>
  <si>
    <t>A338</t>
  </si>
  <si>
    <t>C700</t>
  </si>
  <si>
    <t>E295</t>
  </si>
  <si>
    <t>GL7T</t>
  </si>
  <si>
    <t>PISTON</t>
  </si>
  <si>
    <t>LANDPLANE</t>
  </si>
  <si>
    <t>JET</t>
  </si>
  <si>
    <t>TURBOPROP/TURBOSHAFT</t>
  </si>
  <si>
    <t>AN-124 RUSLAN</t>
  </si>
  <si>
    <t>RUSLAN</t>
  </si>
  <si>
    <t>AN-140</t>
  </si>
  <si>
    <t>FARAZ</t>
  </si>
  <si>
    <t>IRAN-140 FARAZ</t>
  </si>
  <si>
    <t>AN-148</t>
  </si>
  <si>
    <t>A-319NEO</t>
  </si>
  <si>
    <t>A-320NEO</t>
  </si>
  <si>
    <t>A-321NEO</t>
  </si>
  <si>
    <t>AMPHIBIAN</t>
  </si>
  <si>
    <t>CC-150 POLARIS</t>
  </si>
  <si>
    <t>POLARIS</t>
  </si>
  <si>
    <t>A-318 ELITE</t>
  </si>
  <si>
    <t>ELITE</t>
  </si>
  <si>
    <t>A-320 PRESTIGE</t>
  </si>
  <si>
    <t>PRESTIGE (A-320)</t>
  </si>
  <si>
    <t>A-330-200 PRESTIGE</t>
  </si>
  <si>
    <t>PRESTIGE (A-330-200)</t>
  </si>
  <si>
    <t>VOYAGER</t>
  </si>
  <si>
    <t>A-330-800</t>
  </si>
  <si>
    <t>A-330-900</t>
  </si>
  <si>
    <t>A-340-200 PRESTIGE</t>
  </si>
  <si>
    <t>PRESTIGE (A-340-200)</t>
  </si>
  <si>
    <t>A-340-300 PRESTIGE</t>
  </si>
  <si>
    <t>PRESTIGE (A-340-300)</t>
  </si>
  <si>
    <t>A-340-500 PRESTIGE</t>
  </si>
  <si>
    <t>PRESTIGE (A-340-500)</t>
  </si>
  <si>
    <t>A-340-600 PRESTIGE</t>
  </si>
  <si>
    <t>PRESTIGE (A-340-600)</t>
  </si>
  <si>
    <t>A-350-900 XWB PRESTIGE</t>
  </si>
  <si>
    <t>PRESTIGE (A-350-900)</t>
  </si>
  <si>
    <t>A-350-1000 XWB PRESTIGE</t>
  </si>
  <si>
    <t>PRESTIGE (A-350-1000)</t>
  </si>
  <si>
    <t>A-380-800 PRESTIGE</t>
  </si>
  <si>
    <t>PRESTIGE (A-380-800)</t>
  </si>
  <si>
    <t>A-300ST BELUGA</t>
  </si>
  <si>
    <t>A-300ST SUPER TRANSPORTER</t>
  </si>
  <si>
    <t>BELUGA</t>
  </si>
  <si>
    <t>SUPER TRANSPORTER</t>
  </si>
  <si>
    <t>748</t>
  </si>
  <si>
    <t>ANDOVER</t>
  </si>
  <si>
    <t>BAE-748</t>
  </si>
  <si>
    <t>HS-748 ANDOVER</t>
  </si>
  <si>
    <t>HS-780 ANDOVER</t>
  </si>
  <si>
    <t>500 COMMANDER 500</t>
  </si>
  <si>
    <t>500 SHRIKE COMMANDER</t>
  </si>
  <si>
    <t>COMMANDER 500</t>
  </si>
  <si>
    <t>SHRIKE COMMANDER</t>
  </si>
  <si>
    <t>690 JETPROP COMMANDER 840</t>
  </si>
  <si>
    <t>690 JETPROP COMMANDER 900</t>
  </si>
  <si>
    <t>690 TURBO COMMANDER 690</t>
  </si>
  <si>
    <t>JETPROP COMMANDER 840</t>
  </si>
  <si>
    <t>JETPROP COMMANDER 900</t>
  </si>
  <si>
    <t>TURBO COMMANDER 690</t>
  </si>
  <si>
    <t>695 JETPROP COMMANDER 1000</t>
  </si>
  <si>
    <t>695 JETPROP COMMANDER 980</t>
  </si>
  <si>
    <t>JETPROP COMMANDER 1000</t>
  </si>
  <si>
    <t>JETPROP COMMANDER 980</t>
  </si>
  <si>
    <t>45</t>
  </si>
  <si>
    <t>600</t>
  </si>
  <si>
    <t>AEROSTAR</t>
  </si>
  <si>
    <t>PA-60 AEROSTAR</t>
  </si>
  <si>
    <t>SUPERSTAR</t>
  </si>
  <si>
    <t>AN-12</t>
  </si>
  <si>
    <t>AN-2</t>
  </si>
  <si>
    <t>AN-2 ANTEK</t>
  </si>
  <si>
    <t>ANTEK</t>
  </si>
  <si>
    <t>AN-24</t>
  </si>
  <si>
    <t>AN-26</t>
  </si>
  <si>
    <t>AN-28</t>
  </si>
  <si>
    <t>AN-28 BRYZA</t>
  </si>
  <si>
    <t>BRYZA (TWD-10 ENGINES)</t>
  </si>
  <si>
    <t>M-28 BRYZA (TWD-10 ENGINES)</t>
  </si>
  <si>
    <t>AN-30</t>
  </si>
  <si>
    <t>AN-32</t>
  </si>
  <si>
    <t>AN-32 FIREKILLER</t>
  </si>
  <si>
    <t>AN-32 SUTLEJ</t>
  </si>
  <si>
    <t>FIREKILLER</t>
  </si>
  <si>
    <t>SUTLEJ</t>
  </si>
  <si>
    <t>AN-72</t>
  </si>
  <si>
    <t>AN-74-100</t>
  </si>
  <si>
    <t>AN-74-200</t>
  </si>
  <si>
    <t>VISION</t>
  </si>
  <si>
    <t>VICTOR</t>
  </si>
  <si>
    <t>DEFENDER</t>
  </si>
  <si>
    <t>COUGAR</t>
  </si>
  <si>
    <t>1125 ASTRA</t>
  </si>
  <si>
    <t>1125 GULFSTREAM G100</t>
  </si>
  <si>
    <t>ASTRA</t>
  </si>
  <si>
    <t>C-38 ASTRA</t>
  </si>
  <si>
    <t>GULFSTREAM G100</t>
  </si>
  <si>
    <t>ATR-42-400 SURVEYOR</t>
  </si>
  <si>
    <t>SURVEYOR (ATR-42-400)</t>
  </si>
  <si>
    <t>ATR-42-500 SURVEYOR</t>
  </si>
  <si>
    <t>SURVEYOR (ATR-42-500)</t>
  </si>
  <si>
    <t>WESTWIND 2</t>
  </si>
  <si>
    <t>1900</t>
  </si>
  <si>
    <t>300 (B300) KING AIR 350</t>
  </si>
  <si>
    <t>300 (B300) SHADOW</t>
  </si>
  <si>
    <t>300 (B300) SUPER KING AIR 350</t>
  </si>
  <si>
    <t>KING AIR 350</t>
  </si>
  <si>
    <t>LR-2 SUPER KING AIR 350</t>
  </si>
  <si>
    <t>SHADOW</t>
  </si>
  <si>
    <t>SUPER KING AIR 350</t>
  </si>
  <si>
    <t>737 MAX 8 BBJ</t>
  </si>
  <si>
    <t>BBJ (737 MAX 8)</t>
  </si>
  <si>
    <t>737 MAX 9 BBJ</t>
  </si>
  <si>
    <t>BBJ (737 MAX 9)</t>
  </si>
  <si>
    <t>SENTINEL</t>
  </si>
  <si>
    <t>BAE-146-100</t>
  </si>
  <si>
    <t>BAE-146-100 STATESMAN</t>
  </si>
  <si>
    <t>STATESMAN (100)</t>
  </si>
  <si>
    <t>BAE-146-200</t>
  </si>
  <si>
    <t>BAE-146-200 QUIET TRADER</t>
  </si>
  <si>
    <t>BAE-146-200 STATESMAN</t>
  </si>
  <si>
    <t>QUIET TRADER</t>
  </si>
  <si>
    <t>STATESMAN (200)</t>
  </si>
  <si>
    <t>BAE-146-300</t>
  </si>
  <si>
    <t>707 PHALCON</t>
  </si>
  <si>
    <t>E-8 J-STARS</t>
  </si>
  <si>
    <t>J-STARS</t>
  </si>
  <si>
    <t>PHALCON</t>
  </si>
  <si>
    <t>717-200 BUSINESS EXPRESS</t>
  </si>
  <si>
    <t>BUSINESS EXPRESS</t>
  </si>
  <si>
    <t>737-200 SURVEILLER</t>
  </si>
  <si>
    <t>SURVEILLER</t>
  </si>
  <si>
    <t>BBJ (737-700)</t>
  </si>
  <si>
    <t>C-40 CLIPPER</t>
  </si>
  <si>
    <t>CLIPPER</t>
  </si>
  <si>
    <t>747-400</t>
  </si>
  <si>
    <t>747-8 BBJ</t>
  </si>
  <si>
    <t>BBJ (747-8)</t>
  </si>
  <si>
    <t>777-200LR BBJ</t>
  </si>
  <si>
    <t>BBJ (777-200LR)</t>
  </si>
  <si>
    <t>777-300ER BBJ</t>
  </si>
  <si>
    <t>BBJ (777-300ER)</t>
  </si>
  <si>
    <t>787-8 BBJ</t>
  </si>
  <si>
    <t>787-8 DREAMLINER</t>
  </si>
  <si>
    <t>BBJ (787-8)</t>
  </si>
  <si>
    <t>DREAMLINER (SRS.8)</t>
  </si>
  <si>
    <t>787-9 BBJ</t>
  </si>
  <si>
    <t>787-9 DREAMLINER</t>
  </si>
  <si>
    <t>BBJ (787-9)</t>
  </si>
  <si>
    <t>DREAMLINER (SRS.9)</t>
  </si>
  <si>
    <t>787-10 DREAMLINER</t>
  </si>
  <si>
    <t>DREAMLINER (SRS.10)</t>
  </si>
  <si>
    <t>111 ONE-ELEVEN</t>
  </si>
  <si>
    <t>BAC-111 ONE-ELEVEN</t>
  </si>
  <si>
    <t>ONE-ELEVEN</t>
  </si>
  <si>
    <t>ROMBAC 1-11 ONE-ELEVEN</t>
  </si>
  <si>
    <t>BEARCAT</t>
  </si>
  <si>
    <t>A-220-100</t>
  </si>
  <si>
    <t>BD-500 CSERIES CS100</t>
  </si>
  <si>
    <t>CS100</t>
  </si>
  <si>
    <t>CSERIES CS100</t>
  </si>
  <si>
    <t>A-220-300</t>
  </si>
  <si>
    <t>BD-500 CSERIES CS300</t>
  </si>
  <si>
    <t>CS300</t>
  </si>
  <si>
    <t>CSERIES CS300</t>
  </si>
  <si>
    <t>100 KING AIR</t>
  </si>
  <si>
    <t>KING AIR (100)</t>
  </si>
  <si>
    <t>U-21F UTE</t>
  </si>
  <si>
    <t>UTE (U-21F)</t>
  </si>
  <si>
    <t>18 (PISTON)</t>
  </si>
  <si>
    <t>AT-11 KANSAN</t>
  </si>
  <si>
    <t>AT-7 NAVIGATOR</t>
  </si>
  <si>
    <t>C-45 EXPEDITOR</t>
  </si>
  <si>
    <t>EXPEDITOR</t>
  </si>
  <si>
    <t>JRB EXPEDITOR</t>
  </si>
  <si>
    <t>KANSAN</t>
  </si>
  <si>
    <t>LITTLE LINER</t>
  </si>
  <si>
    <t>NAVIGATOR</t>
  </si>
  <si>
    <t>RC-45 EXPEDITOR</t>
  </si>
  <si>
    <t>SNB EXPEDITOR</t>
  </si>
  <si>
    <t>TC-45 EXPEDITOR</t>
  </si>
  <si>
    <t>UC-45 EXPEDITOR</t>
  </si>
  <si>
    <t>1300 COMMUTER</t>
  </si>
  <si>
    <t>200 KING AIR 200</t>
  </si>
  <si>
    <t>200 KING AIR 250</t>
  </si>
  <si>
    <t>200 SUPER KING AIR</t>
  </si>
  <si>
    <t>C-12 HURON</t>
  </si>
  <si>
    <t>C-12A HURON</t>
  </si>
  <si>
    <t>C-12C HURON</t>
  </si>
  <si>
    <t>C-12D HURON</t>
  </si>
  <si>
    <t>C-12E HURON</t>
  </si>
  <si>
    <t>C-12F HURON</t>
  </si>
  <si>
    <t>C-12L HURON</t>
  </si>
  <si>
    <t>C-12R HURON</t>
  </si>
  <si>
    <t>COMMUTER</t>
  </si>
  <si>
    <t>FWC-12 TZUFIT</t>
  </si>
  <si>
    <t>HURON</t>
  </si>
  <si>
    <t>JC-12 HURON</t>
  </si>
  <si>
    <t>KING AIR 200</t>
  </si>
  <si>
    <t>KING AIR 250</t>
  </si>
  <si>
    <t>NC-12 HURON</t>
  </si>
  <si>
    <t>RC-12 HURON</t>
  </si>
  <si>
    <t>SUPER KING AIR (200)</t>
  </si>
  <si>
    <t>TC-12 HURON</t>
  </si>
  <si>
    <t>TZUFIT</t>
  </si>
  <si>
    <t>UC-12 HURON</t>
  </si>
  <si>
    <t>300 SUPER KING AIR</t>
  </si>
  <si>
    <t>SUPER KING AIR (300)</t>
  </si>
  <si>
    <t>400 BEECHJET</t>
  </si>
  <si>
    <t>400A BEECHJET</t>
  </si>
  <si>
    <t>400T JAYHAWK</t>
  </si>
  <si>
    <t>400T TX</t>
  </si>
  <si>
    <t>BEECHJET (400/400A)</t>
  </si>
  <si>
    <t>BEECHJET (400A)</t>
  </si>
  <si>
    <t>HAWKER 400XP</t>
  </si>
  <si>
    <t>JAYHAWK</t>
  </si>
  <si>
    <t>T-1 JAYHAWK</t>
  </si>
  <si>
    <t>T-400</t>
  </si>
  <si>
    <t>TX</t>
  </si>
  <si>
    <t>50 TWIN BONANZA</t>
  </si>
  <si>
    <t>RU-8 SEMINOLE</t>
  </si>
  <si>
    <t>SEMINOLE (U-8D/E/G)</t>
  </si>
  <si>
    <t>TWIN BONANZA</t>
  </si>
  <si>
    <t>U-8D SEMINOLE</t>
  </si>
  <si>
    <t>U-8E SEMINOLE</t>
  </si>
  <si>
    <t>U-8G SEMINOLE</t>
  </si>
  <si>
    <t>55 BARON</t>
  </si>
  <si>
    <t>BARON (55)</t>
  </si>
  <si>
    <t>C-55 BARON</t>
  </si>
  <si>
    <t>COCHISE</t>
  </si>
  <si>
    <t>FOXSTAR BARON 55</t>
  </si>
  <si>
    <t>PRESIDENT 600</t>
  </si>
  <si>
    <t>T-42 COCHISE</t>
  </si>
  <si>
    <t>58 BARON</t>
  </si>
  <si>
    <t>BARON</t>
  </si>
  <si>
    <t>BARON (58)</t>
  </si>
  <si>
    <t>FOXSTAR BARON 58</t>
  </si>
  <si>
    <t>60 DUKE</t>
  </si>
  <si>
    <t>DUKE</t>
  </si>
  <si>
    <t>76 DUCHESS</t>
  </si>
  <si>
    <t>DUCHESS</t>
  </si>
  <si>
    <t>99 AIRLINER</t>
  </si>
  <si>
    <t>AIRLINER</t>
  </si>
  <si>
    <t>90 (A90) KING AIR</t>
  </si>
  <si>
    <t>90 (B90) KING AIR</t>
  </si>
  <si>
    <t>90 (C90) KING AIR</t>
  </si>
  <si>
    <t>90 (D90) KING AIR</t>
  </si>
  <si>
    <t>90 (E90) KING AIR</t>
  </si>
  <si>
    <t>90 KING AIR</t>
  </si>
  <si>
    <t>90 KING AIR 90</t>
  </si>
  <si>
    <t>KING AIR</t>
  </si>
  <si>
    <t>KING AIR (90, A90 TO E90)</t>
  </si>
  <si>
    <t>KING AIR 90</t>
  </si>
  <si>
    <t>TAURUS 90</t>
  </si>
  <si>
    <t>90 (F90) KING AIR</t>
  </si>
  <si>
    <t>KING AIR (F90)</t>
  </si>
  <si>
    <t>BN-2 ISLANDER</t>
  </si>
  <si>
    <t>BN-2A DEFENDER</t>
  </si>
  <si>
    <t>BN-2A ISLANDER</t>
  </si>
  <si>
    <t>BN-2A MARITIME DEFENDER</t>
  </si>
  <si>
    <t>BN-2B DEFENDER</t>
  </si>
  <si>
    <t>BN-2B ISLANDER</t>
  </si>
  <si>
    <t>ISLANDER</t>
  </si>
  <si>
    <t>MARITIME DEFENDER</t>
  </si>
  <si>
    <t>BN-2T DEFENDER 4000</t>
  </si>
  <si>
    <t>BN-2T TURBINE DEFENDER</t>
  </si>
  <si>
    <t>BN-2T TURBINE ISLANDER</t>
  </si>
  <si>
    <t>DEFENDER 4000</t>
  </si>
  <si>
    <t>TURBINE DEFENDER</t>
  </si>
  <si>
    <t>TURBINE ISLANDER</t>
  </si>
  <si>
    <t>AC-130 SPECTRE</t>
  </si>
  <si>
    <t>AYA</t>
  </si>
  <si>
    <t>C-130 KARNAF</t>
  </si>
  <si>
    <t>C-130A HERCULES</t>
  </si>
  <si>
    <t>C-130B HERCULES</t>
  </si>
  <si>
    <t>C-130E HERCULES</t>
  </si>
  <si>
    <t>C-130F HERCULES</t>
  </si>
  <si>
    <t>C-130H HERCULES</t>
  </si>
  <si>
    <t>C-130K HERCULES</t>
  </si>
  <si>
    <t>CC-130 HERCULES</t>
  </si>
  <si>
    <t>DC-130 HERCULES</t>
  </si>
  <si>
    <t>EC-130 AYA</t>
  </si>
  <si>
    <t>EC-130 SAPEER</t>
  </si>
  <si>
    <t>EC-130E HERCULES</t>
  </si>
  <si>
    <t>EC-130G HERCULES</t>
  </si>
  <si>
    <t>EC-130H HERCULES</t>
  </si>
  <si>
    <t>EC-130Q HERCULES</t>
  </si>
  <si>
    <t>HC-130 HERCULES</t>
  </si>
  <si>
    <t>HERCULES (T-56 ENGINES)</t>
  </si>
  <si>
    <t>JC-130 HERCULES</t>
  </si>
  <si>
    <t>KARNAF</t>
  </si>
  <si>
    <t>KC-130 KARNAF</t>
  </si>
  <si>
    <t>KC-130B HERCULES</t>
  </si>
  <si>
    <t>KC-130F HERCULES</t>
  </si>
  <si>
    <t>KC-130H HERCULES</t>
  </si>
  <si>
    <t>KC-130R HERCULES</t>
  </si>
  <si>
    <t>KC-130T HERCULES</t>
  </si>
  <si>
    <t>L-100 HERCULES</t>
  </si>
  <si>
    <t>LC-130 HERCULES</t>
  </si>
  <si>
    <t>MC-130 HERCULES</t>
  </si>
  <si>
    <t>NC-130 HERCULES</t>
  </si>
  <si>
    <t>RC-130 HERCULES</t>
  </si>
  <si>
    <t>SAPEER</t>
  </si>
  <si>
    <t>SPECTRE</t>
  </si>
  <si>
    <t>TC-130 HERCULES</t>
  </si>
  <si>
    <t>TP84 HERCULES</t>
  </si>
  <si>
    <t>VC-130 HERCULES</t>
  </si>
  <si>
    <t>WC-130E HERCULES</t>
  </si>
  <si>
    <t>WC-130H HERCULES</t>
  </si>
  <si>
    <t>195</t>
  </si>
  <si>
    <t>208 CARAVAN 1</t>
  </si>
  <si>
    <t>208 CARAVAN 675</t>
  </si>
  <si>
    <t>208 CARGOMASTER</t>
  </si>
  <si>
    <t>208 GRAND CARAVAN</t>
  </si>
  <si>
    <t>208 SUPER CARGOMASTER</t>
  </si>
  <si>
    <t>AC-208 COMBAT CARAVAN</t>
  </si>
  <si>
    <t>CARAVAN 1</t>
  </si>
  <si>
    <t>CARAVAN 675</t>
  </si>
  <si>
    <t>CARGOMASTER</t>
  </si>
  <si>
    <t>COMBAT CARAVAN</t>
  </si>
  <si>
    <t>GRAND CARAVAN</t>
  </si>
  <si>
    <t>SUPER CARGOMASTER</t>
  </si>
  <si>
    <t>AVIOCAR</t>
  </si>
  <si>
    <t>C-212 AVIOCAR</t>
  </si>
  <si>
    <t>C-41 AVIOCAR</t>
  </si>
  <si>
    <t>NC-212 AVIOCAR</t>
  </si>
  <si>
    <t>TP89 AVIOCAR</t>
  </si>
  <si>
    <t>525A CITATION CJ2</t>
  </si>
  <si>
    <t>CITATION CJ2</t>
  </si>
  <si>
    <t>525B CITATION CJ3</t>
  </si>
  <si>
    <t>CITATION CJ3</t>
  </si>
  <si>
    <t>525C CITATION CJ4</t>
  </si>
  <si>
    <t>CITATION CJ4</t>
  </si>
  <si>
    <t>525 CITATION M2</t>
  </si>
  <si>
    <t>CITATION M2</t>
  </si>
  <si>
    <t>CRUSADER</t>
  </si>
  <si>
    <t>T303 CRUSADER</t>
  </si>
  <si>
    <t>EXECUTIVE 600</t>
  </si>
  <si>
    <t>SUPER 310</t>
  </si>
  <si>
    <t>TURBO-ROCKET</t>
  </si>
  <si>
    <t>TURBOSTREAM</t>
  </si>
  <si>
    <t>335</t>
  </si>
  <si>
    <t>337 SUPER SKYMASTER</t>
  </si>
  <si>
    <t>F337 SUPER SKYMASTER</t>
  </si>
  <si>
    <t>FT337E TURBO SUPER SKYMASTER</t>
  </si>
  <si>
    <t>FT337F TURBO SUPER SKYMASTER</t>
  </si>
  <si>
    <t>FTB337 MILIROLE</t>
  </si>
  <si>
    <t>M337 SUPER SKYMASTER</t>
  </si>
  <si>
    <t>MC337 SUPER SKYMASTER</t>
  </si>
  <si>
    <t>MILIROLE</t>
  </si>
  <si>
    <t>O-2 SUPER SKYMASTER</t>
  </si>
  <si>
    <t>O2-337 SENTRY</t>
  </si>
  <si>
    <t>SENTRY</t>
  </si>
  <si>
    <t>SUPER SKYMASTER</t>
  </si>
  <si>
    <t>T337B TURBO SUPER SKYMASTER</t>
  </si>
  <si>
    <t>T337C TURBO SUPER SKYMASTER</t>
  </si>
  <si>
    <t>T337D TURBO SUPER SKYMASTER</t>
  </si>
  <si>
    <t>T337E TURBO SUPER SKYMASTER</t>
  </si>
  <si>
    <t>T337F TURBO SUPER SKYMASTER</t>
  </si>
  <si>
    <t>T337H TURBO SUPER SKYMASTER</t>
  </si>
  <si>
    <t>TURBO SUPER SKYMASTER</t>
  </si>
  <si>
    <t>ROCKET 340</t>
  </si>
  <si>
    <t>SUPER 340</t>
  </si>
  <si>
    <t>401</t>
  </si>
  <si>
    <t>402 BUSINESSLINER</t>
  </si>
  <si>
    <t>402 UTILILINER</t>
  </si>
  <si>
    <t>BUSINESSLINER</t>
  </si>
  <si>
    <t>UTILILINER</t>
  </si>
  <si>
    <t>404 TITAN</t>
  </si>
  <si>
    <t>414 CHANCELLOR</t>
  </si>
  <si>
    <t>CHANCELLOR</t>
  </si>
  <si>
    <t>ROCKET POWER 414</t>
  </si>
  <si>
    <t>421 EXECUTIVE COMMUTER</t>
  </si>
  <si>
    <t>421 GOLDEN EAGLE</t>
  </si>
  <si>
    <t>EXECUTIVE COMMUTER</t>
  </si>
  <si>
    <t>GOLDEN EAGLE</t>
  </si>
  <si>
    <t>425 CONQUEST 1</t>
  </si>
  <si>
    <t>425 CORSAIR</t>
  </si>
  <si>
    <t>CONQUEST 1</t>
  </si>
  <si>
    <t>CORSAIR</t>
  </si>
  <si>
    <t>441 CONQUEST</t>
  </si>
  <si>
    <t>441 CONQUEST 2</t>
  </si>
  <si>
    <t>CONQUEST</t>
  </si>
  <si>
    <t>CONQUEST 2</t>
  </si>
  <si>
    <t>GALAXY</t>
  </si>
  <si>
    <t>500 CITATION</t>
  </si>
  <si>
    <t>500 CITATION 1</t>
  </si>
  <si>
    <t>CITATION</t>
  </si>
  <si>
    <t>CITATION 1</t>
  </si>
  <si>
    <t>501 CITATION 1SP</t>
  </si>
  <si>
    <t>CITATION 1SP</t>
  </si>
  <si>
    <t>510 CITATION MUSTANG</t>
  </si>
  <si>
    <t>CITATION MUSTANG</t>
  </si>
  <si>
    <t>525 CITATION CJ1</t>
  </si>
  <si>
    <t>525 CITATIONJET</t>
  </si>
  <si>
    <t>CITATION CJ1</t>
  </si>
  <si>
    <t>CITATIONJET (525)</t>
  </si>
  <si>
    <t>550 CITATION 2</t>
  </si>
  <si>
    <t>CITATION 2</t>
  </si>
  <si>
    <t>CITATION S2</t>
  </si>
  <si>
    <t>S550 CITATION S2</t>
  </si>
  <si>
    <t>551 CITATION 2SP</t>
  </si>
  <si>
    <t>CITATION 2SP</t>
  </si>
  <si>
    <t>560 CITATION 5</t>
  </si>
  <si>
    <t>560 CITATION ENCORE</t>
  </si>
  <si>
    <t>560 CITATION ULTRA</t>
  </si>
  <si>
    <t>CITATION 5</t>
  </si>
  <si>
    <t>CITATION ENCORE</t>
  </si>
  <si>
    <t>CITATION ULTRA</t>
  </si>
  <si>
    <t>OT-47 CITATION ULTRA</t>
  </si>
  <si>
    <t>UC-35 CITATION ENCORE</t>
  </si>
  <si>
    <t>UC-35 CITATION ULTRA</t>
  </si>
  <si>
    <t>560XL CITATION EXCEL</t>
  </si>
  <si>
    <t>560XL CITATION XLS</t>
  </si>
  <si>
    <t>CITATION EXCEL</t>
  </si>
  <si>
    <t>CITATION XLS</t>
  </si>
  <si>
    <t>650 CITATION 3</t>
  </si>
  <si>
    <t>650 CITATION 6</t>
  </si>
  <si>
    <t>650 CITATION 7</t>
  </si>
  <si>
    <t>CITATION 3</t>
  </si>
  <si>
    <t>CITATION 6</t>
  </si>
  <si>
    <t>CITATION 7</t>
  </si>
  <si>
    <t>680 CITATION SOVEREIGN</t>
  </si>
  <si>
    <t>CITATION SOVEREIGN</t>
  </si>
  <si>
    <t>680A CITATION LATITUDE</t>
  </si>
  <si>
    <t>CITATION LATITUDE</t>
  </si>
  <si>
    <t>700 CITATION LONGITUDE</t>
  </si>
  <si>
    <t>CITATION LONGITUDE</t>
  </si>
  <si>
    <t>750 CITATION 10</t>
  </si>
  <si>
    <t>CITATION 10</t>
  </si>
  <si>
    <t>CORVETTE</t>
  </si>
  <si>
    <t>GEMINI</t>
  </si>
  <si>
    <t>CL-415 SUPERSCOOPER</t>
  </si>
  <si>
    <t>SUPERSCOOPER</t>
  </si>
  <si>
    <t>BD-100 CHALLENGER 300</t>
  </si>
  <si>
    <t>CHALLENGER 300</t>
  </si>
  <si>
    <t>C-143 CHALLENGER 604</t>
  </si>
  <si>
    <t>CC-144 CHALLENGER 600</t>
  </si>
  <si>
    <t>CC-144B CHALLENGER 601</t>
  </si>
  <si>
    <t>CE-144A CHALLENGER 600</t>
  </si>
  <si>
    <t>CHALLENGER 600</t>
  </si>
  <si>
    <t>CHALLENGER 601</t>
  </si>
  <si>
    <t>CHALLENGER 604</t>
  </si>
  <si>
    <t>CHALLENGER 605</t>
  </si>
  <si>
    <t>CHALLENGER 650</t>
  </si>
  <si>
    <t>CL-600 CHALLENGER 600</t>
  </si>
  <si>
    <t>CL-600 CHALLENGER 601</t>
  </si>
  <si>
    <t>CL-600 CHALLENGER 604</t>
  </si>
  <si>
    <t>CL-600 CHALLENGER 605</t>
  </si>
  <si>
    <t>CL-600 CHALLENGER 650</t>
  </si>
  <si>
    <t>CN-235 PERSUADER</t>
  </si>
  <si>
    <t>HC-144 OCEAN SENTRY</t>
  </si>
  <si>
    <t>OCEAN SENTRY</t>
  </si>
  <si>
    <t>PERSUADER</t>
  </si>
  <si>
    <t>PERSUADER (CN-235)</t>
  </si>
  <si>
    <t>CL-600 REGIONAL JET CRJ-100</t>
  </si>
  <si>
    <t>CL-600 REGIONAL JET RJ-100</t>
  </si>
  <si>
    <t>REGIONAL JET CRJ-100</t>
  </si>
  <si>
    <t>REGIONAL JET RJ-100</t>
  </si>
  <si>
    <t>CHALLENGER 800</t>
  </si>
  <si>
    <t>CHALLENGER 850</t>
  </si>
  <si>
    <t>CL-600 CHALLENGER 800</t>
  </si>
  <si>
    <t>CL-600 CHALLENGER 850</t>
  </si>
  <si>
    <t>CL-600 CORPORATE JETLINER</t>
  </si>
  <si>
    <t>CL-600 REGIONAL JET CRJ-200</t>
  </si>
  <si>
    <t>CL-600 REGIONAL JET CRJ-440</t>
  </si>
  <si>
    <t>CL-600 REGIONAL JET RJ-200</t>
  </si>
  <si>
    <t>CL-600 SPECIAL EDITION</t>
  </si>
  <si>
    <t>CORPORATE JETLINER</t>
  </si>
  <si>
    <t>REGIONAL JET CRJ-200</t>
  </si>
  <si>
    <t>REGIONAL JET CRJ-440</t>
  </si>
  <si>
    <t>REGIONAL JET RJ-200</t>
  </si>
  <si>
    <t>SPECIAL EDITION</t>
  </si>
  <si>
    <t>CHALLENGER 870</t>
  </si>
  <si>
    <t>CL-600 CHALLENGER 870</t>
  </si>
  <si>
    <t>CL-600 REGIONAL JET CRJ-700</t>
  </si>
  <si>
    <t>CL-600 REGIONAL JET CRJ-701</t>
  </si>
  <si>
    <t>REGIONAL JET CRJ-700</t>
  </si>
  <si>
    <t>REGIONAL JET CRJ-701</t>
  </si>
  <si>
    <t>CHALLENGER 890</t>
  </si>
  <si>
    <t>CL-600 CHALLENGER 890</t>
  </si>
  <si>
    <t>CL-600 REGIONAL JET CRJ-705</t>
  </si>
  <si>
    <t>CL-600 REGIONAL JET CRJ-900</t>
  </si>
  <si>
    <t>REGIONAL JET CRJ-705</t>
  </si>
  <si>
    <t>REGIONAL JET CRJ-900</t>
  </si>
  <si>
    <t>CL-600 REGIONAL JET CRJ-1000</t>
  </si>
  <si>
    <t>REGIONAL JET CRJ-1000</t>
  </si>
  <si>
    <t>CC-109 COSMOPOLITAN</t>
  </si>
  <si>
    <t>COSMOPOLITAN</t>
  </si>
  <si>
    <t>228</t>
  </si>
  <si>
    <t>DORNIER 228</t>
  </si>
  <si>
    <t>328</t>
  </si>
  <si>
    <t>DA-42 GUARDIAN</t>
  </si>
  <si>
    <t>DA-42 TWIN STAR</t>
  </si>
  <si>
    <t>DA-42 TWIN TURBO</t>
  </si>
  <si>
    <t>GUARDIAN</t>
  </si>
  <si>
    <t>TWIN STAR</t>
  </si>
  <si>
    <t>TWIN TURBO</t>
  </si>
  <si>
    <t>EXTENDER</t>
  </si>
  <si>
    <t>KC-10 EXTENDER</t>
  </si>
  <si>
    <t>AC-47 SKYTRAIN</t>
  </si>
  <si>
    <t>C-117A SKYTROOPER</t>
  </si>
  <si>
    <t>C-117B SKYTROOPER</t>
  </si>
  <si>
    <t>C-117C SKYTROOPER</t>
  </si>
  <si>
    <t>C-47 SKYTRAIN</t>
  </si>
  <si>
    <t>C-53 SKYTROOPER</t>
  </si>
  <si>
    <t>DAKOTA</t>
  </si>
  <si>
    <t>EC-47 SKYTRAIN</t>
  </si>
  <si>
    <t>HC-47 SKYTRAIN</t>
  </si>
  <si>
    <t>LC-47 SKYTRAIN</t>
  </si>
  <si>
    <t>LI-2</t>
  </si>
  <si>
    <t>R4D-1 SKYTRAIN</t>
  </si>
  <si>
    <t>R4D-3 SKYTROOPER</t>
  </si>
  <si>
    <t>R4D-5 SKYTRAIN</t>
  </si>
  <si>
    <t>R4D-6 SKYTRAIN</t>
  </si>
  <si>
    <t>R4D-7 SKYTRAIN</t>
  </si>
  <si>
    <t>RC-47 SKYTRAIN</t>
  </si>
  <si>
    <t>SKYTRAIN</t>
  </si>
  <si>
    <t>SKYTROOPER</t>
  </si>
  <si>
    <t>TC-47 SKYTRAIN</t>
  </si>
  <si>
    <t>VC-47 SKYTRAIN</t>
  </si>
  <si>
    <t>C-118 LIFTMASTER</t>
  </si>
  <si>
    <t>LIFTMASTER</t>
  </si>
  <si>
    <t>R6D LIFTMASTER</t>
  </si>
  <si>
    <t>VC-118 LIFTMASTER</t>
  </si>
  <si>
    <t>C-9 NIGHTINGALE</t>
  </si>
  <si>
    <t>C-9 SKYTRAIN 2</t>
  </si>
  <si>
    <t>NIGHTINGALE</t>
  </si>
  <si>
    <t>SKYTRAIN 2</t>
  </si>
  <si>
    <t>CT-142 DASH 8</t>
  </si>
  <si>
    <t>DASH 8 (100)</t>
  </si>
  <si>
    <t>DHC-8-100 DASH 8</t>
  </si>
  <si>
    <t>E-9 DASH 8</t>
  </si>
  <si>
    <t>DASH 8 (200)</t>
  </si>
  <si>
    <t>DHC-8-200 DASH 8</t>
  </si>
  <si>
    <t>DASH 8 (300)</t>
  </si>
  <si>
    <t>DHC-8-300 DASH 8</t>
  </si>
  <si>
    <t>DASH 8 (400)</t>
  </si>
  <si>
    <t>DHC-8-400 DASH 8</t>
  </si>
  <si>
    <t>CC-138 TWIN OTTER</t>
  </si>
  <si>
    <t>DHC-6 TWIN OTTER</t>
  </si>
  <si>
    <t>DHC-6 VISTALINER</t>
  </si>
  <si>
    <t>TWIN OTTER</t>
  </si>
  <si>
    <t>UV-18 TWIN OTTER</t>
  </si>
  <si>
    <t>VISTALINER</t>
  </si>
  <si>
    <t>DASH 7</t>
  </si>
  <si>
    <t>DHC-7 DASH 7</t>
  </si>
  <si>
    <t>EO-5 DASH 7</t>
  </si>
  <si>
    <t>O-5 DASH 7</t>
  </si>
  <si>
    <t>RC-7 DASH 7</t>
  </si>
  <si>
    <t>BANDEIRANTE</t>
  </si>
  <si>
    <t>BANDEIRULHA</t>
  </si>
  <si>
    <t>C-95 BANDEIRANTE</t>
  </si>
  <si>
    <t>EC-95 BANDEIRANTE</t>
  </si>
  <si>
    <t>EMB-110 BANDEIRANTE</t>
  </si>
  <si>
    <t>EMB-111 BANDEIRULHA</t>
  </si>
  <si>
    <t>P-95 BANDEIRULHA</t>
  </si>
  <si>
    <t>R-95 BANDEIRANTE</t>
  </si>
  <si>
    <t>SC-95 BANDEIRANTE</t>
  </si>
  <si>
    <t>BRASILIA</t>
  </si>
  <si>
    <t>EMB-120 BRASILIA</t>
  </si>
  <si>
    <t>VC-97 BRASILIA</t>
  </si>
  <si>
    <t>EC-9 XINGU</t>
  </si>
  <si>
    <t>EMB-121 XINGU</t>
  </si>
  <si>
    <t>VU-9 XINGU</t>
  </si>
  <si>
    <t>XINGU</t>
  </si>
  <si>
    <t>ERJ-190 LINEAGE 1000</t>
  </si>
  <si>
    <t>ERJ-190-100</t>
  </si>
  <si>
    <t>LINEAGE 1000</t>
  </si>
  <si>
    <t>ERJ-190-200</t>
  </si>
  <si>
    <t>E190-E2</t>
  </si>
  <si>
    <t>ERJ-190-300</t>
  </si>
  <si>
    <t>E195-E2</t>
  </si>
  <si>
    <t>ERJ-190-400</t>
  </si>
  <si>
    <t>EMB-135BJ LEGACY</t>
  </si>
  <si>
    <t>EMB-135BJ LEGACY 600</t>
  </si>
  <si>
    <t>EMB-135BJ LEGACY 650</t>
  </si>
  <si>
    <t>VC-99B LEGACY</t>
  </si>
  <si>
    <t>VC-99B LEGACY 600</t>
  </si>
  <si>
    <t>EMB-500 PHENOM 100</t>
  </si>
  <si>
    <t>EMB-545 LEGACY 450</t>
  </si>
  <si>
    <t>EMB-550 LEGACY 500</t>
  </si>
  <si>
    <t>EMB-505 PHENOM 300</t>
  </si>
  <si>
    <t>175 (LONG WING)</t>
  </si>
  <si>
    <t>ERJ-170-200 (LONG WING)</t>
  </si>
  <si>
    <t>175 (SHORT WING)</t>
  </si>
  <si>
    <t>ERJ-170-200 (SHORT WING)</t>
  </si>
  <si>
    <t>ECLIPSE 500</t>
  </si>
  <si>
    <t>C-31 FRIENDSHIP</t>
  </si>
  <si>
    <t>F-27 FIREFIGHTER</t>
  </si>
  <si>
    <t>F-27 FRIENDSHIP</t>
  </si>
  <si>
    <t>F-27 MARITIME</t>
  </si>
  <si>
    <t>F-27 TROOPSHIP</t>
  </si>
  <si>
    <t>FIREFIGHTER</t>
  </si>
  <si>
    <t>FRIENDSHIP</t>
  </si>
  <si>
    <t>MARITIME</t>
  </si>
  <si>
    <t>TROOPSHIP</t>
  </si>
  <si>
    <t>F-28 FELLOWSHIP</t>
  </si>
  <si>
    <t>FELLOWSHIP</t>
  </si>
  <si>
    <t>CARAVAN 2</t>
  </si>
  <si>
    <t>F406 CARAVAN 2</t>
  </si>
  <si>
    <t>F406 VIGILANT</t>
  </si>
  <si>
    <t>VIGILANT</t>
  </si>
  <si>
    <t>50 FOKKER50FREIGHTER</t>
  </si>
  <si>
    <t>50 MARITIME ENFORCER</t>
  </si>
  <si>
    <t>FOKKER50FREIGHTER</t>
  </si>
  <si>
    <t>MARITIME ENFORCER</t>
  </si>
  <si>
    <t>60</t>
  </si>
  <si>
    <t>70</t>
  </si>
  <si>
    <t>FALCON 900</t>
  </si>
  <si>
    <t>FALCON 10</t>
  </si>
  <si>
    <t>FALCON 20</t>
  </si>
  <si>
    <t>GARDIAN</t>
  </si>
  <si>
    <t>HU-25 GUARDIAN</t>
  </si>
  <si>
    <t>ARGUS</t>
  </si>
  <si>
    <t>FALCON 50</t>
  </si>
  <si>
    <t>FALCON 8X</t>
  </si>
  <si>
    <t>PEGASUS</t>
  </si>
  <si>
    <t>GULFSTREAM G150</t>
  </si>
  <si>
    <t>ACADEME</t>
  </si>
  <si>
    <t>G-159 GULFSTREAM 1</t>
  </si>
  <si>
    <t>GULFSTREAM 1</t>
  </si>
  <si>
    <t>TC-4 ACADEME</t>
  </si>
  <si>
    <t>VC-4 GULFSTREAM 1</t>
  </si>
  <si>
    <t>GULFSTREAM G280</t>
  </si>
  <si>
    <t>G-7 GULFSTREAM G500</t>
  </si>
  <si>
    <t>GULFSTREAM G500 (G-7)</t>
  </si>
  <si>
    <t>G-7 GULFSTREAM G600</t>
  </si>
  <si>
    <t>GULFSTREAM G600</t>
  </si>
  <si>
    <t>GA-7 COUGAR</t>
  </si>
  <si>
    <t>TANGARA</t>
  </si>
  <si>
    <t>TB-360 TANGARA</t>
  </si>
  <si>
    <t>AIRVAN</t>
  </si>
  <si>
    <t>GA-8 AIRVAN</t>
  </si>
  <si>
    <t>1126 GALAXY</t>
  </si>
  <si>
    <t>1126 GULFSTREAM G200</t>
  </si>
  <si>
    <t>GULFSTREAM G200</t>
  </si>
  <si>
    <t>BD-700 GLOBAL 5000</t>
  </si>
  <si>
    <t>GLOBAL 5000</t>
  </si>
  <si>
    <t>BD-700 GLOBAL 7000</t>
  </si>
  <si>
    <t>GLOBAL 7000</t>
  </si>
  <si>
    <t>BD-700 GLOBAL 6000</t>
  </si>
  <si>
    <t>BD-700 GLOBAL EXPRESS</t>
  </si>
  <si>
    <t>GLOBAL 6000</t>
  </si>
  <si>
    <t>GLOBAL EXPRESS</t>
  </si>
  <si>
    <t>C-20J GULFSTREAM 2SP</t>
  </si>
  <si>
    <t>G-1159 GULFSTREAM 2</t>
  </si>
  <si>
    <t>G-1159 GULFSTREAM 2SP</t>
  </si>
  <si>
    <t>G-1159B GULFSTREAM 2B</t>
  </si>
  <si>
    <t>G-1159TT GULFSTREAM 2TT</t>
  </si>
  <si>
    <t>GULFSTREAM 2</t>
  </si>
  <si>
    <t>GULFSTREAM 2B</t>
  </si>
  <si>
    <t>GULFSTREAM 2SP</t>
  </si>
  <si>
    <t>GULFSTREAM 2TT</t>
  </si>
  <si>
    <t>VC-11 GULFSTREAM 2</t>
  </si>
  <si>
    <t>C-20A GULFSTREAM 3</t>
  </si>
  <si>
    <t>C-20B GULFSTREAM 3</t>
  </si>
  <si>
    <t>C-20C GULFSTREAM 3</t>
  </si>
  <si>
    <t>C-20D GULFSTREAM 3</t>
  </si>
  <si>
    <t>C-20E GULFSTREAM 3</t>
  </si>
  <si>
    <t>G-1159A GULFSTREAM 3</t>
  </si>
  <si>
    <t>G-1159A GULFSTREAM SMA-3</t>
  </si>
  <si>
    <t>G-1159A GULFSTREAM SRA-1</t>
  </si>
  <si>
    <t>GULFSTREAM 3</t>
  </si>
  <si>
    <t>GULFSTREAM SMA-3</t>
  </si>
  <si>
    <t>GULFSTREAM SRA-1</t>
  </si>
  <si>
    <t>C-20F GULFSTREAM 4</t>
  </si>
  <si>
    <t>C-20G GULFSTREAM 4</t>
  </si>
  <si>
    <t>C-20H GULFSTREAM 4</t>
  </si>
  <si>
    <t>G-4 GULFSTREAM 4</t>
  </si>
  <si>
    <t>G-4 GULFSTREAM 4SP</t>
  </si>
  <si>
    <t>G-4 GULFSTREAM G300</t>
  </si>
  <si>
    <t>G-4 GULFSTREAM G350</t>
  </si>
  <si>
    <t>G-4 GULFSTREAM G400</t>
  </si>
  <si>
    <t>G-4 GULFSTREAM SRA-4</t>
  </si>
  <si>
    <t>G-4X GULFSTREAM G450</t>
  </si>
  <si>
    <t>GULFSTREAM 4</t>
  </si>
  <si>
    <t>GULFSTREAM 4SP</t>
  </si>
  <si>
    <t>GULFSTREAM G300</t>
  </si>
  <si>
    <t>GULFSTREAM G350</t>
  </si>
  <si>
    <t>GULFSTREAM G450</t>
  </si>
  <si>
    <t>GULFSTREAM SRA-4</t>
  </si>
  <si>
    <t>S102 GULFSTREAM 4</t>
  </si>
  <si>
    <t>TP102 GULFSTREAM 4</t>
  </si>
  <si>
    <t>U-4 GULFSTREAM 4</t>
  </si>
  <si>
    <t>C-37 GULFSTREAM 5</t>
  </si>
  <si>
    <t>EITAM</t>
  </si>
  <si>
    <t>G-5 GULFSTREAM 5</t>
  </si>
  <si>
    <t>G-5 SHAVIT</t>
  </si>
  <si>
    <t>G-5SP EITAM</t>
  </si>
  <si>
    <t>G-5SP GULFSTREAM 5SP</t>
  </si>
  <si>
    <t>G-5SP GULFSTREAM G500</t>
  </si>
  <si>
    <t>G-5SP GULFSTREAM G550</t>
  </si>
  <si>
    <t>GULFSTREAM 5</t>
  </si>
  <si>
    <t>GULFSTREAM 5SP</t>
  </si>
  <si>
    <t>GULFSTREAM G500 (G-5SP)</t>
  </si>
  <si>
    <t>GULFSTREAM G550</t>
  </si>
  <si>
    <t>SHAVIT</t>
  </si>
  <si>
    <t>GULFSTREAM G650</t>
  </si>
  <si>
    <t>BAE-125-700</t>
  </si>
  <si>
    <t>BAE-125-800</t>
  </si>
  <si>
    <t>HAWKER 750</t>
  </si>
  <si>
    <t>HAWKER 800</t>
  </si>
  <si>
    <t>HAWKER 850</t>
  </si>
  <si>
    <t>HAWKER 900</t>
  </si>
  <si>
    <t>BAE-125-1000</t>
  </si>
  <si>
    <t>HAWKER 1000</t>
  </si>
  <si>
    <t>APACHE</t>
  </si>
  <si>
    <t>4000 HAWKER 4000</t>
  </si>
  <si>
    <t>4000 HAWKER HORIZON</t>
  </si>
  <si>
    <t>HAWKER 4000</t>
  </si>
  <si>
    <t>HAWKER HORIZON</t>
  </si>
  <si>
    <t>HA-420 HONDAJET</t>
  </si>
  <si>
    <t>HONDAJET</t>
  </si>
  <si>
    <t>BIZON</t>
  </si>
  <si>
    <t>IL-18</t>
  </si>
  <si>
    <t>IL-18 BIZON</t>
  </si>
  <si>
    <t>IL-20</t>
  </si>
  <si>
    <t>IL-22 ZEBRA</t>
  </si>
  <si>
    <t>IL-24</t>
  </si>
  <si>
    <t>ZEBRA</t>
  </si>
  <si>
    <t>IL-62</t>
  </si>
  <si>
    <t>GAJARAJ</t>
  </si>
  <si>
    <t>IL-76</t>
  </si>
  <si>
    <t>IL-76 GAJARAJ</t>
  </si>
  <si>
    <t>IL-78</t>
  </si>
  <si>
    <t>IL-82</t>
  </si>
  <si>
    <t>IL-86</t>
  </si>
  <si>
    <t>IL-87</t>
  </si>
  <si>
    <t>IL-96</t>
  </si>
  <si>
    <t>328JET ENVOY 3</t>
  </si>
  <si>
    <t>DORNIER 328JET</t>
  </si>
  <si>
    <t>ENVOY 3</t>
  </si>
  <si>
    <t>BAE-3100 JETSTREAM 31</t>
  </si>
  <si>
    <t>JETSTREAM 31</t>
  </si>
  <si>
    <t>BAE-3200 JETSTREAM SUPER 31</t>
  </si>
  <si>
    <t>JETSTREAM SUPER 31</t>
  </si>
  <si>
    <t>BAE-4100 JETSTREAM 41</t>
  </si>
  <si>
    <t>JETSTREAM 41</t>
  </si>
  <si>
    <t>L-1011 TRISTAR</t>
  </si>
  <si>
    <t>TRISTAR</t>
  </si>
  <si>
    <t>ELECTRA (L-188)</t>
  </si>
  <si>
    <t>L-188 ELECTRA</t>
  </si>
  <si>
    <t>L-200 MORAVA</t>
  </si>
  <si>
    <t>MORAVA</t>
  </si>
  <si>
    <t>L-410 TURBOLET</t>
  </si>
  <si>
    <t>L-420 TURBOLET</t>
  </si>
  <si>
    <t>TURBOLET</t>
  </si>
  <si>
    <t>OBSERVER</t>
  </si>
  <si>
    <t>25</t>
  </si>
  <si>
    <t>31</t>
  </si>
  <si>
    <t>35</t>
  </si>
  <si>
    <t>40</t>
  </si>
  <si>
    <t>55</t>
  </si>
  <si>
    <t>2000</t>
  </si>
  <si>
    <t>MARQUISE</t>
  </si>
  <si>
    <t>MU-2 MARQUISE</t>
  </si>
  <si>
    <t>MU-2 SOLITAIRE</t>
  </si>
  <si>
    <t>SOLITAIRE</t>
  </si>
  <si>
    <t>AVANTI</t>
  </si>
  <si>
    <t>P-180 AVANTI</t>
  </si>
  <si>
    <t>P-2012 TRAVELLER</t>
  </si>
  <si>
    <t>TRAVELLER</t>
  </si>
  <si>
    <t>M500</t>
  </si>
  <si>
    <t>MALIBU MERIDIAN</t>
  </si>
  <si>
    <t>MERIDIAN M500</t>
  </si>
  <si>
    <t>PA-46-500TP MALIBU MERIDIAN</t>
  </si>
  <si>
    <t>PA-46-500TP MERIDIAN M500</t>
  </si>
  <si>
    <t>P-68 OBSERVER</t>
  </si>
  <si>
    <t>P-68 VICTOR</t>
  </si>
  <si>
    <t>GERONIMO</t>
  </si>
  <si>
    <t>JET PROFILE</t>
  </si>
  <si>
    <t>PA-23-150 APACHE</t>
  </si>
  <si>
    <t>PA-23-160 APACHE</t>
  </si>
  <si>
    <t>AZTEC</t>
  </si>
  <si>
    <t>PA-23-235 AZTEC</t>
  </si>
  <si>
    <t>PA-23-250 AZTEC</t>
  </si>
  <si>
    <t>PA-23-250 TURBO AZTEC</t>
  </si>
  <si>
    <t>PA-A-23-250 AZTEC</t>
  </si>
  <si>
    <t>TURBO AZTEC</t>
  </si>
  <si>
    <t>U-11 AZTEC</t>
  </si>
  <si>
    <t>UC-26 AZTEC</t>
  </si>
  <si>
    <t>PA-30 TURBO TWIN COMANCHE</t>
  </si>
  <si>
    <t>PA-30 TWIN COMANCHE</t>
  </si>
  <si>
    <t>PA-39 TWIN COMANCHE CR</t>
  </si>
  <si>
    <t>TURBO TWIN COMANCHE</t>
  </si>
  <si>
    <t>TWIN COMANCHE</t>
  </si>
  <si>
    <t>TWIN COMANCHE 200</t>
  </si>
  <si>
    <t>TWIN COMANCHE CR</t>
  </si>
  <si>
    <t>CHIEFTAIN</t>
  </si>
  <si>
    <t>EMB-820 NAVAJO</t>
  </si>
  <si>
    <t>MOJAVE</t>
  </si>
  <si>
    <t>NAVAJO</t>
  </si>
  <si>
    <t>NAVAJO CHIEFTAIN</t>
  </si>
  <si>
    <t>NAVAJO CR</t>
  </si>
  <si>
    <t>PA-31-300 NAVAJO</t>
  </si>
  <si>
    <t>PA-31-310 NAVAJO</t>
  </si>
  <si>
    <t>PA-31-325 NAVAJO CR</t>
  </si>
  <si>
    <t>PA-31-350 CHIEFTAIN</t>
  </si>
  <si>
    <t>PA-31-350 NAVAJO CHIEFTAIN</t>
  </si>
  <si>
    <t>PA-31P-350 MOJAVE</t>
  </si>
  <si>
    <t>PA-31P-425 PRESSURIZED NAVAJO</t>
  </si>
  <si>
    <t>PA-A-31-310 NAVAJO</t>
  </si>
  <si>
    <t>PA-A-31-325 NAVAJO CR</t>
  </si>
  <si>
    <t>PA-A-31-350 CHIEFTAIN</t>
  </si>
  <si>
    <t>PA-A-31-350 NAVAJO CHIEFTAIN</t>
  </si>
  <si>
    <t>PA-A-31P-425 PRESSURIZED NAVAJO</t>
  </si>
  <si>
    <t>PANTHER 2</t>
  </si>
  <si>
    <t>PANTHER 3</t>
  </si>
  <si>
    <t>PANTHER NAVAJO</t>
  </si>
  <si>
    <t>PRESSURIZED NAVAJO</t>
  </si>
  <si>
    <t>EMB-810 SENECA</t>
  </si>
  <si>
    <t>FLAMINGO 3</t>
  </si>
  <si>
    <t>M-20 GEMINI</t>
  </si>
  <si>
    <t>M-20 MEWA</t>
  </si>
  <si>
    <t>MEWA</t>
  </si>
  <si>
    <t>PA-34 SENECA</t>
  </si>
  <si>
    <t>PA-A-34 SENECA</t>
  </si>
  <si>
    <t>PRINCESS</t>
  </si>
  <si>
    <t>SENECA</t>
  </si>
  <si>
    <t>TM-20 FLAMINGO 3</t>
  </si>
  <si>
    <t>U-7 SENECA</t>
  </si>
  <si>
    <t>PA-44 SEMINOLE</t>
  </si>
  <si>
    <t>PA-44 TURBO SEMINOLE</t>
  </si>
  <si>
    <t>SEMINOLE</t>
  </si>
  <si>
    <t>TURBO SEMINOLE</t>
  </si>
  <si>
    <t>M350</t>
  </si>
  <si>
    <t>MALIBU</t>
  </si>
  <si>
    <t>MALIBU MATRIX</t>
  </si>
  <si>
    <t>MALIBU MIRAGE</t>
  </si>
  <si>
    <t>PA-46-310P MALIBU</t>
  </si>
  <si>
    <t>PA-46-350P M350</t>
  </si>
  <si>
    <t>PA-46-350P MALIBU MIRAGE</t>
  </si>
  <si>
    <t>PA-46R-350T MALIBU MATRIX</t>
  </si>
  <si>
    <t>CHEYENNE 1</t>
  </si>
  <si>
    <t>PA-31T1-500 CHEYENNE 1</t>
  </si>
  <si>
    <t>PA-A-31T1-500 CHEYENNE 1</t>
  </si>
  <si>
    <t>CHEYENNE</t>
  </si>
  <si>
    <t>CHEYENNE 2</t>
  </si>
  <si>
    <t>CHEYENNE 2XL</t>
  </si>
  <si>
    <t>COMANCHERO 620</t>
  </si>
  <si>
    <t>PA-31T2-620 CHEYENNE 2XL</t>
  </si>
  <si>
    <t>PA-31T-620 CHEYENNE</t>
  </si>
  <si>
    <t>PA-31T-620 CHEYENNE 2</t>
  </si>
  <si>
    <t>PA-A-31T-620 CHEYENNE 2</t>
  </si>
  <si>
    <t>CHEYENNE 3</t>
  </si>
  <si>
    <t>PA-42-720 CHEYENNE 3</t>
  </si>
  <si>
    <t>CHEYENNE 400</t>
  </si>
  <si>
    <t>PA-42-1000 CHEYENNE 400</t>
  </si>
  <si>
    <t>PC-12 EAGLE</t>
  </si>
  <si>
    <t>PC-12 SPECTRE</t>
  </si>
  <si>
    <t>AU-23 PEACEMAKER</t>
  </si>
  <si>
    <t>CHIRICAHUA</t>
  </si>
  <si>
    <t>HELI-PORTER</t>
  </si>
  <si>
    <t>PC-6 HELI-PORTER</t>
  </si>
  <si>
    <t>PC-6A TURBO-PORTER</t>
  </si>
  <si>
    <t>PC-6B TURBO-PORTER</t>
  </si>
  <si>
    <t>PC-6C TURBO-PORTER</t>
  </si>
  <si>
    <t>PEACEMAKER</t>
  </si>
  <si>
    <t>TURBO-PORTER</t>
  </si>
  <si>
    <t>UV-20 CHIRICAHUA</t>
  </si>
  <si>
    <t>390 HAWKER 200</t>
  </si>
  <si>
    <t>390 PREMIER 1</t>
  </si>
  <si>
    <t>HAWKER 200</t>
  </si>
  <si>
    <t>PREMIER 1</t>
  </si>
  <si>
    <t>AVRO RJ-100</t>
  </si>
  <si>
    <t>AVROLINER (RJ-100)</t>
  </si>
  <si>
    <t>RJ-100 AVROLINER</t>
  </si>
  <si>
    <t>AVRO RJ-70</t>
  </si>
  <si>
    <t>AVROLINER (RJ-70)</t>
  </si>
  <si>
    <t>RJ-70 AVROLINER</t>
  </si>
  <si>
    <t>AVRO RJ-85</t>
  </si>
  <si>
    <t>AVROLINER (RJ-85)</t>
  </si>
  <si>
    <t>RJ-85 AVROLINER</t>
  </si>
  <si>
    <t>P-16 TURBO TRACKER</t>
  </si>
  <si>
    <t>S-2 TURBO TRACKER</t>
  </si>
  <si>
    <t>S-2UP TURBO TRACKER</t>
  </si>
  <si>
    <t>TS-2F TURBO TRACKER</t>
  </si>
  <si>
    <t>TURBO FIRECAT</t>
  </si>
  <si>
    <t>TURBO TRACKER</t>
  </si>
  <si>
    <t>SN-601 CORVETTE</t>
  </si>
  <si>
    <t>ENVOY</t>
  </si>
  <si>
    <t>CT-39 SABRELINER</t>
  </si>
  <si>
    <t>NA-265 SABRE 40</t>
  </si>
  <si>
    <t>NA-265 SABRE 60</t>
  </si>
  <si>
    <t>NA-265 SABRE 65</t>
  </si>
  <si>
    <t>NA-265 SABRELINER 40</t>
  </si>
  <si>
    <t>NA-265 SABRELINER 50</t>
  </si>
  <si>
    <t>NA-265 SABRELINER 60</t>
  </si>
  <si>
    <t>NT-39 SABRELINER</t>
  </si>
  <si>
    <t>SABRE 40</t>
  </si>
  <si>
    <t>T-39 SABRELINER</t>
  </si>
  <si>
    <t>TP86 SABRELINER</t>
  </si>
  <si>
    <t>S100 ARGUS</t>
  </si>
  <si>
    <t>TP100</t>
  </si>
  <si>
    <t>SF-50 VISION</t>
  </si>
  <si>
    <t>SJ-X VISION</t>
  </si>
  <si>
    <t>2000 STARSHIP</t>
  </si>
  <si>
    <t>STARSHIP</t>
  </si>
  <si>
    <t>SUPERJET 100-95</t>
  </si>
  <si>
    <t>FAIRCHILD 300</t>
  </si>
  <si>
    <t>MERLIN 3</t>
  </si>
  <si>
    <t>SA-226T MERLIN 3</t>
  </si>
  <si>
    <t>SA-226TB MERLIN 3</t>
  </si>
  <si>
    <t>SA-227TT FAIRCHILD 300</t>
  </si>
  <si>
    <t>SA-227TT MERLIN 3</t>
  </si>
  <si>
    <t>C-26 METRO</t>
  </si>
  <si>
    <t>EXPEDITER</t>
  </si>
  <si>
    <t>MERLIN 4</t>
  </si>
  <si>
    <t>METRO</t>
  </si>
  <si>
    <t>RC-26 METRO</t>
  </si>
  <si>
    <t>SA-226AT MERLIN 4</t>
  </si>
  <si>
    <t>SA-226TC METRO</t>
  </si>
  <si>
    <t>SA-227AC METRO</t>
  </si>
  <si>
    <t>SA-227AT EXPEDITER</t>
  </si>
  <si>
    <t>SA-227AT MERLIN 4</t>
  </si>
  <si>
    <t>SA-227BC METRO</t>
  </si>
  <si>
    <t>SA-227CC METRO</t>
  </si>
  <si>
    <t>SA-227DC EXPEDITER</t>
  </si>
  <si>
    <t>SA-227DC METRO</t>
  </si>
  <si>
    <t>SA-227PC METRO</t>
  </si>
  <si>
    <t>UC-26 MERLIN 4</t>
  </si>
  <si>
    <t>TU-134</t>
  </si>
  <si>
    <t>TU-154</t>
  </si>
  <si>
    <t>TU-204</t>
  </si>
  <si>
    <t>TU-214</t>
  </si>
  <si>
    <t>TU-224</t>
  </si>
  <si>
    <t>TU-234</t>
  </si>
  <si>
    <t>TBM-700A</t>
  </si>
  <si>
    <t>TBM-700B</t>
  </si>
  <si>
    <t>TBM-700C</t>
  </si>
  <si>
    <t>TBM-700N (TBM-850)</t>
  </si>
  <si>
    <t>TBM-700N (TBM-900)</t>
  </si>
  <si>
    <t>DAHER</t>
  </si>
  <si>
    <t>TBM-700N (TBM-910)</t>
  </si>
  <si>
    <t>TBM-700N (TBM-930)</t>
  </si>
  <si>
    <t>TBM-910</t>
  </si>
  <si>
    <t>TBM-930</t>
  </si>
  <si>
    <t>1124 SEA SCAN</t>
  </si>
  <si>
    <t>1124 WESTWIND</t>
  </si>
  <si>
    <t>1124 WESTWIND 1</t>
  </si>
  <si>
    <t>1124 WESTWIND 2</t>
  </si>
  <si>
    <t>SEA SCAN</t>
  </si>
  <si>
    <t>WESTWIND (1124)</t>
  </si>
  <si>
    <t>WESTWIND 1</t>
  </si>
  <si>
    <t>YAK-142</t>
  </si>
  <si>
    <t>YAK-42</t>
  </si>
  <si>
    <t>FORECAST  DURATION</t>
  </si>
  <si>
    <t>FORECAST  FUEL BURNT KG</t>
  </si>
  <si>
    <t>FORECAST  NOX</t>
  </si>
  <si>
    <t>FORECAST  SOX</t>
  </si>
  <si>
    <t>FORECAST  H20</t>
  </si>
  <si>
    <t>FORECAST  CO</t>
  </si>
  <si>
    <t>FORECAST  HC</t>
  </si>
  <si>
    <t>YEAR 
(Annual default EUROCONTROL type-of-aircraft code for ICAO type-of-aircraft codes in PRISME data (2005-2022))</t>
  </si>
  <si>
    <t>PM TOTAL</t>
  </si>
  <si>
    <t>PM VOLATILE (all)</t>
  </si>
  <si>
    <t>ICAO_ID</t>
  </si>
  <si>
    <t>1RR005</t>
  </si>
  <si>
    <t>TURBOPROP</t>
  </si>
  <si>
    <t>13ZM003</t>
  </si>
  <si>
    <t>A19N-A</t>
  </si>
  <si>
    <t>01P20CM128</t>
  </si>
  <si>
    <t>A20N-A</t>
  </si>
  <si>
    <t>A21N-A</t>
  </si>
  <si>
    <t>01P18PW157</t>
  </si>
  <si>
    <t>A306-A</t>
  </si>
  <si>
    <t>01P10IA025</t>
  </si>
  <si>
    <t>01P14RR102</t>
  </si>
  <si>
    <t>01P19RR119</t>
  </si>
  <si>
    <t>A339-A</t>
  </si>
  <si>
    <t/>
  </si>
  <si>
    <t>A345-A</t>
  </si>
  <si>
    <t>8RR044</t>
  </si>
  <si>
    <t>01P18RR124</t>
  </si>
  <si>
    <t>01P21RR124</t>
  </si>
  <si>
    <t>A388-A</t>
  </si>
  <si>
    <t>01P18RR103</t>
  </si>
  <si>
    <t>AC95-A</t>
  </si>
  <si>
    <t>Piston</t>
  </si>
  <si>
    <t>AN28-A</t>
  </si>
  <si>
    <t>AN2-A</t>
  </si>
  <si>
    <t>AT44-A</t>
  </si>
  <si>
    <t>ATR P-72</t>
  </si>
  <si>
    <t>01P20CM136</t>
  </si>
  <si>
    <t>B39M-A</t>
  </si>
  <si>
    <t>B703-A</t>
  </si>
  <si>
    <t>1PW001</t>
  </si>
  <si>
    <t>B722-A</t>
  </si>
  <si>
    <t>B732-A</t>
  </si>
  <si>
    <t>1PW010</t>
  </si>
  <si>
    <t>B733-A</t>
  </si>
  <si>
    <t>1CM004</t>
  </si>
  <si>
    <t>B738-A</t>
  </si>
  <si>
    <t>B739-A</t>
  </si>
  <si>
    <t>8CM051</t>
  </si>
  <si>
    <t>B741-A</t>
  </si>
  <si>
    <t>8PW087</t>
  </si>
  <si>
    <t>B742-A</t>
  </si>
  <si>
    <t>B743-A</t>
  </si>
  <si>
    <t>1PW029</t>
  </si>
  <si>
    <t>1RR011</t>
  </si>
  <si>
    <t>B74S-A</t>
  </si>
  <si>
    <t>1RR006</t>
  </si>
  <si>
    <t>2GE046</t>
  </si>
  <si>
    <t>9GE126</t>
  </si>
  <si>
    <t>B773-A</t>
  </si>
  <si>
    <t>01P21GE217</t>
  </si>
  <si>
    <t>12GE150</t>
  </si>
  <si>
    <t>B78X-A</t>
  </si>
  <si>
    <t>01P17GE213</t>
  </si>
  <si>
    <t>BA11-A</t>
  </si>
  <si>
    <t>8RR043</t>
  </si>
  <si>
    <t>01P20PW183</t>
  </si>
  <si>
    <t>BCS3-A</t>
  </si>
  <si>
    <t>01P20PW184</t>
  </si>
  <si>
    <t>BE9T-A</t>
  </si>
  <si>
    <t>BN2T-A</t>
  </si>
  <si>
    <t>C130-A</t>
  </si>
  <si>
    <t>182 HERCULES</t>
  </si>
  <si>
    <t>C212-A</t>
  </si>
  <si>
    <t>C337-A</t>
  </si>
  <si>
    <t>EEA-J8</t>
  </si>
  <si>
    <t>EEA-J7</t>
  </si>
  <si>
    <t>01P18HN013</t>
  </si>
  <si>
    <t>CL2T-A</t>
  </si>
  <si>
    <t>CN35-A</t>
  </si>
  <si>
    <t>01P05GE189</t>
  </si>
  <si>
    <t>CL-600 REGIONAL JET CRJ-550</t>
  </si>
  <si>
    <t>01P08GE190</t>
  </si>
  <si>
    <t>01P08GE193</t>
  </si>
  <si>
    <t>DC10-A</t>
  </si>
  <si>
    <t>DC86-A</t>
  </si>
  <si>
    <t>1PW003</t>
  </si>
  <si>
    <t>DC93-A</t>
  </si>
  <si>
    <t>1PW007</t>
  </si>
  <si>
    <t>DC95-A</t>
  </si>
  <si>
    <t>1PW014</t>
  </si>
  <si>
    <t>DHC7-A</t>
  </si>
  <si>
    <t>E110-A</t>
  </si>
  <si>
    <t>E121-A</t>
  </si>
  <si>
    <t>01P06AL034</t>
  </si>
  <si>
    <t>E145-A</t>
  </si>
  <si>
    <t>4AL003</t>
  </si>
  <si>
    <t>01P08GE197</t>
  </si>
  <si>
    <t>EEA-J10</t>
  </si>
  <si>
    <t>E290-A</t>
  </si>
  <si>
    <t>01P20PW187</t>
  </si>
  <si>
    <t>E295-A</t>
  </si>
  <si>
    <t>E35L-A</t>
  </si>
  <si>
    <t>01P14HN016</t>
  </si>
  <si>
    <t>E75L-A</t>
  </si>
  <si>
    <t>ECLIPSE 550</t>
  </si>
  <si>
    <t>EEA-J3</t>
  </si>
  <si>
    <t>FA20-A</t>
  </si>
  <si>
    <t>01P16PW143</t>
  </si>
  <si>
    <t>01P15PW144</t>
  </si>
  <si>
    <t>01P11HN012</t>
  </si>
  <si>
    <t>01P22PW141</t>
  </si>
  <si>
    <t>01P22PW142</t>
  </si>
  <si>
    <t>01P04BR013</t>
  </si>
  <si>
    <t>BD-700 GLOBAL 7500</t>
  </si>
  <si>
    <t>BD-700 GLOBAL 6500</t>
  </si>
  <si>
    <t>GLF2-A</t>
  </si>
  <si>
    <t>GLF3-A</t>
  </si>
  <si>
    <t>11RR048</t>
  </si>
  <si>
    <t>4BR008</t>
  </si>
  <si>
    <t>G-6 GULFSTREAM G650</t>
  </si>
  <si>
    <t>01P11BR016</t>
  </si>
  <si>
    <t>H25C-A</t>
  </si>
  <si>
    <t>EEA-J15</t>
  </si>
  <si>
    <t>01P07PW145</t>
  </si>
  <si>
    <t>IL86-A</t>
  </si>
  <si>
    <t>1KK003</t>
  </si>
  <si>
    <t>L101-A</t>
  </si>
  <si>
    <t>L188-A</t>
  </si>
  <si>
    <t>75 LIBERTY</t>
  </si>
  <si>
    <t>MD81-A</t>
  </si>
  <si>
    <t>MD87-A</t>
  </si>
  <si>
    <t>MD88-A</t>
  </si>
  <si>
    <t>MD90-A</t>
  </si>
  <si>
    <t>1IA002</t>
  </si>
  <si>
    <t>01P22PW169</t>
  </si>
  <si>
    <t>MU2-A</t>
  </si>
  <si>
    <t>PA27-A</t>
  </si>
  <si>
    <t>PAY1-A</t>
  </si>
  <si>
    <t>PAY4-A</t>
  </si>
  <si>
    <t>RJ70-A</t>
  </si>
  <si>
    <t>S601-A</t>
  </si>
  <si>
    <t>01P11PJ003</t>
  </si>
  <si>
    <t>Title</t>
  </si>
  <si>
    <t>Release year</t>
  </si>
  <si>
    <t>Baseline year</t>
  </si>
  <si>
    <t>Origin year</t>
  </si>
  <si>
    <t>Title graph</t>
  </si>
  <si>
    <t>Engine_text</t>
  </si>
  <si>
    <t>Busiest_apt_text</t>
  </si>
  <si>
    <t>TBM9-A</t>
  </si>
  <si>
    <t>YK42-A</t>
  </si>
  <si>
    <r>
      <t xml:space="preserve">Chapter: </t>
    </r>
    <r>
      <rPr>
        <sz val="9"/>
        <rFont val="Open Sans"/>
        <family val="2"/>
      </rPr>
      <t>1.A.3.a Aviation</t>
    </r>
  </si>
  <si>
    <t>Table of Contents</t>
  </si>
  <si>
    <t>- Emissions calculator</t>
  </si>
  <si>
    <t>- Aircraft Codes-Type Designator</t>
  </si>
  <si>
    <t>Note:</t>
  </si>
  <si>
    <t xml:space="preserve">More info: </t>
  </si>
  <si>
    <t>This spreadsheet accompanies the 'EMEP/EEA air pollutant emission inventory guidebook 2023'</t>
  </si>
  <si>
    <t>http://www.eea.europa.eu/publications/emep-eea-guidebook-2023</t>
  </si>
  <si>
    <t>Aviation emissions calculator. File to accompany</t>
  </si>
  <si>
    <t>Chapter 1.A.3.a 'Aviation' of the 'EMEP/EEA air pollutant emission inventory guidebook 2019'</t>
  </si>
  <si>
    <t>A748-A</t>
  </si>
  <si>
    <t>AC50-A</t>
  </si>
  <si>
    <t>CVLT-A</t>
  </si>
  <si>
    <t>G159-A</t>
  </si>
  <si>
    <t>PC6T-A</t>
  </si>
  <si>
    <t>S2T-A</t>
  </si>
  <si>
    <t>WW24-A</t>
  </si>
  <si>
    <t>Busiest Taxi in</t>
  </si>
  <si>
    <t>Busiest Taxi out</t>
  </si>
  <si>
    <t>Busiest Taxi All (hms)</t>
  </si>
  <si>
    <t>ACJ-319NEO</t>
  </si>
  <si>
    <t>ACJ-320NEO</t>
  </si>
  <si>
    <t>ACJ (A-319)</t>
  </si>
  <si>
    <t>A-330-MRTT</t>
  </si>
  <si>
    <t>A-330-MRTT VOYAGER</t>
  </si>
  <si>
    <t>KC-330 CYGNUS</t>
  </si>
  <si>
    <t>A-330-MRTT PHENIX</t>
  </si>
  <si>
    <t>CYGNUS</t>
  </si>
  <si>
    <t>ACJ-330-800</t>
  </si>
  <si>
    <t>ACJ-330-900</t>
  </si>
  <si>
    <t>ACJ-350-900</t>
  </si>
  <si>
    <t>ACJ-350-1000</t>
  </si>
  <si>
    <t>KING AIR 360</t>
  </si>
  <si>
    <t>300 (B300) KING AIR 360</t>
  </si>
  <si>
    <t>737-8</t>
  </si>
  <si>
    <t>737 MAX 8200</t>
  </si>
  <si>
    <t>737-8200</t>
  </si>
  <si>
    <t>737-9</t>
  </si>
  <si>
    <t>KC-46 PEGASUS</t>
  </si>
  <si>
    <t>A-220-100 ACJ TWOTWENTY</t>
  </si>
  <si>
    <t>ACJ TWOTWENTY</t>
  </si>
  <si>
    <t>T-44 PEGASUS</t>
  </si>
  <si>
    <t>282 HERCULES</t>
  </si>
  <si>
    <t>382 HERCULES</t>
  </si>
  <si>
    <t>382C HERCULES</t>
  </si>
  <si>
    <t>HERCULES</t>
  </si>
  <si>
    <t>REGIONAL JET CRJ-550</t>
  </si>
  <si>
    <t>C-146 WOLFHOUND</t>
  </si>
  <si>
    <t>WOLFHOUND</t>
  </si>
  <si>
    <t>C-47 DAKOTA</t>
  </si>
  <si>
    <t>P-9</t>
  </si>
  <si>
    <t>C-147</t>
  </si>
  <si>
    <t>RO-6</t>
  </si>
  <si>
    <t>LEGACY (EMB-135BJ/VC-99B)</t>
  </si>
  <si>
    <t>EMB-545 PRAETOR 500</t>
  </si>
  <si>
    <t>PRAETOR 500</t>
  </si>
  <si>
    <t>LEGACY 450</t>
  </si>
  <si>
    <t>EMB-550 PRAETOR 600</t>
  </si>
  <si>
    <t>PRAETOR 600</t>
  </si>
  <si>
    <t>LEGACY 500</t>
  </si>
  <si>
    <t>MYSTÃ¨RE 900</t>
  </si>
  <si>
    <t>MYSTÃ¨RE 10</t>
  </si>
  <si>
    <t>MYSTÃ¨RE 100</t>
  </si>
  <si>
    <t>MYSTÃ¨RE 20</t>
  </si>
  <si>
    <t>MYSTÃ¨RE 200</t>
  </si>
  <si>
    <t>MYSTÃ¨RE 50</t>
  </si>
  <si>
    <t>BD-700 GLOBAL 5500</t>
  </si>
  <si>
    <t>GLOBAL 5500</t>
  </si>
  <si>
    <t>GLOBAL 7500</t>
  </si>
  <si>
    <t>GLOBAL 6500</t>
  </si>
  <si>
    <t>BD-700 SENTINEL</t>
  </si>
  <si>
    <t>GULFSTREAM G400 (G-4)</t>
  </si>
  <si>
    <t>IU-93</t>
  </si>
  <si>
    <t>DORNIER 328JET ENVOY</t>
  </si>
  <si>
    <t>LIBERTY</t>
  </si>
  <si>
    <t>TBM-940</t>
  </si>
  <si>
    <t>TBM-700N (TBM-940)</t>
  </si>
  <si>
    <t>TBM-960</t>
  </si>
  <si>
    <t>TBM-700N (TBM-960)</t>
  </si>
  <si>
    <t>IMPACT ACFT ID</t>
  </si>
  <si>
    <t xml:space="preserve">FORECAST CO2 (3,15 for JET-A or 3,10 for AvGAS) </t>
  </si>
  <si>
    <t>INPUT NUMBER OF MOVEMENTS</t>
  </si>
  <si>
    <r>
      <t>CO</t>
    </r>
    <r>
      <rPr>
        <b/>
        <vertAlign val="subscript"/>
        <sz val="11"/>
        <color theme="1"/>
        <rFont val="Calibri"/>
        <family val="2"/>
        <scheme val="minor"/>
      </rPr>
      <t xml:space="preserve">2 </t>
    </r>
    <r>
      <rPr>
        <b/>
        <sz val="11"/>
        <color theme="1"/>
        <rFont val="Calibri"/>
        <family val="2"/>
        <scheme val="minor"/>
      </rPr>
      <t xml:space="preserve">
in kg</t>
    </r>
  </si>
  <si>
    <r>
      <t>H</t>
    </r>
    <r>
      <rPr>
        <b/>
        <vertAlign val="subscript"/>
        <sz val="11"/>
        <color theme="1"/>
        <rFont val="Calibri"/>
        <family val="2"/>
        <scheme val="minor"/>
      </rPr>
      <t>2</t>
    </r>
    <r>
      <rPr>
        <b/>
        <sz val="11"/>
        <color theme="1"/>
        <rFont val="Calibri"/>
        <family val="2"/>
        <scheme val="minor"/>
      </rPr>
      <t>O
in kg</t>
    </r>
  </si>
  <si>
    <r>
      <t>SO</t>
    </r>
    <r>
      <rPr>
        <b/>
        <vertAlign val="subscript"/>
        <sz val="11"/>
        <color theme="1"/>
        <rFont val="Calibri"/>
        <family val="2"/>
        <scheme val="minor"/>
      </rPr>
      <t>X</t>
    </r>
    <r>
      <rPr>
        <b/>
        <sz val="11"/>
        <color theme="1"/>
        <rFont val="Calibri"/>
        <family val="2"/>
        <scheme val="minor"/>
      </rPr>
      <t xml:space="preserve">
in kg</t>
    </r>
  </si>
  <si>
    <r>
      <t>NO</t>
    </r>
    <r>
      <rPr>
        <b/>
        <vertAlign val="subscript"/>
        <sz val="11"/>
        <color theme="1"/>
        <rFont val="Calibri"/>
        <family val="2"/>
        <scheme val="minor"/>
      </rPr>
      <t>X</t>
    </r>
    <r>
      <rPr>
        <b/>
        <sz val="11"/>
        <color theme="1"/>
        <rFont val="Calibri"/>
        <family val="2"/>
        <scheme val="minor"/>
      </rPr>
      <t xml:space="preserve">
in kg</t>
    </r>
  </si>
  <si>
    <t>Climb/Cruise/Descent flight phases.</t>
  </si>
  <si>
    <t xml:space="preserve">Landing and Take-Off flight phases: Taxi in and out, Take Off, Climb out, Approach, Landing. </t>
  </si>
  <si>
    <t>(1) PM TOTAL</t>
  </si>
  <si>
    <t>(2) LTO</t>
  </si>
  <si>
    <t xml:space="preserve"> (3) CCD</t>
  </si>
  <si>
    <t>PM TOTAL in kg (1)</t>
  </si>
  <si>
    <r>
      <t xml:space="preserve">Default LTO (2) cycle
</t>
    </r>
    <r>
      <rPr>
        <sz val="10"/>
        <color theme="1"/>
        <rFont val="Arial"/>
        <family val="2"/>
      </rPr>
      <t>(see table below)</t>
    </r>
  </si>
  <si>
    <t xml:space="preserve">Please, enter a
CCD (3) stage length in NM here
</t>
  </si>
  <si>
    <t>Kg/KgFuel (Jet-A)</t>
  </si>
  <si>
    <t>Kg/KgFuel (AvGas)</t>
  </si>
  <si>
    <t>Max number of Db lines</t>
  </si>
  <si>
    <r>
      <t>CO</t>
    </r>
    <r>
      <rPr>
        <b/>
        <vertAlign val="subscript"/>
        <sz val="10"/>
        <color theme="1"/>
        <rFont val="Calibri"/>
        <family val="2"/>
        <scheme val="minor"/>
      </rPr>
      <t>2</t>
    </r>
    <r>
      <rPr>
        <b/>
        <sz val="10"/>
        <color theme="1"/>
        <rFont val="Calibri"/>
        <family val="2"/>
        <scheme val="minor"/>
      </rPr>
      <t xml:space="preserve"> emission factor for Jet and Turboprop aircraft </t>
    </r>
  </si>
  <si>
    <r>
      <t>CO</t>
    </r>
    <r>
      <rPr>
        <b/>
        <vertAlign val="subscript"/>
        <sz val="10"/>
        <color theme="1"/>
        <rFont val="Calibri"/>
        <family val="2"/>
        <scheme val="minor"/>
      </rPr>
      <t>2</t>
    </r>
    <r>
      <rPr>
        <b/>
        <sz val="10"/>
        <color theme="1"/>
        <rFont val="Calibri"/>
        <family val="2"/>
        <scheme val="minor"/>
      </rPr>
      <t xml:space="preserve"> emission factor for Piston aircraft</t>
    </r>
  </si>
  <si>
    <t>This calculator provides aircraft and engine types combinations available in early 2023</t>
  </si>
  <si>
    <t>This document version 1.4 corrects an interpolation error that occurred in the previous release 1.3</t>
  </si>
  <si>
    <r>
      <rPr>
        <b/>
        <u/>
        <sz val="11"/>
        <color theme="1"/>
        <rFont val="Calibri"/>
        <family val="2"/>
        <scheme val="minor"/>
      </rPr>
      <t>Legal Notice:</t>
    </r>
    <r>
      <rPr>
        <sz val="11"/>
        <color theme="1"/>
        <rFont val="Calibri"/>
        <family val="2"/>
        <scheme val="minor"/>
      </rPr>
      <t xml:space="preserve"> The fuel burn and emission data provided in this document are strictly for the use of the European Union (EU) and its Member States in developing and updating standardised emissions inventories. </t>
    </r>
    <r>
      <rPr>
        <b/>
        <sz val="11"/>
        <color theme="1"/>
        <rFont val="Calibri"/>
        <family val="2"/>
        <scheme val="minor"/>
      </rPr>
      <t>These data represent estimations, not absolute or definitive values. Their application is expressly limited to this stated purpose and should not under any circumstances be used for comparative analysis of fuel efficiency or emissions across different aircraft models or manufacturers.</t>
    </r>
  </si>
  <si>
    <t>This Excel file is password-protected to safeguard the underlying data. It is strictly forbidden to bypass this password security or to utilize the underlying data without the prior written consent of EUROCONTROL. Any unauthorized access, use, reproduction, or dissemination of these data is a violation of this "Legal Notice" and may result in legal action.</t>
  </si>
  <si>
    <t>EUROCONTROL is not liable for damages resulting from any misuse or unauthorized access, use, reproduction, or dissemination of the data contained.</t>
  </si>
  <si>
    <t>The engine types listed are those most commonly associated with each aircraft model as of 2022, and this specification does not imply exclusivity or universality for the model. The detailed methodologies used for these estimates are exclusively documented in the "EUROCONTROL Method for Estimating Aviation Fuel Burnt and Emissions in the Framework of the EMEP/EEA Air Pollutant Emission Inventory Guidebook 2023", available from EUROCONTROL website. Unauthorized use or dissemination of this document may result in legal action. ©EUROCONTROL 2023. All rights reserved.</t>
  </si>
  <si>
    <t>©EUROCONTROL 2023</t>
  </si>
  <si>
    <t>© EUROCONTROL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</si>
</sst>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0"/>
    <numFmt numFmtId="165" formatCode="###\ ###\ ###\ ##0.00"/>
    <numFmt numFmtId="166" formatCode="###\ ###\ ###\ ##0.0000"/>
    <numFmt numFmtId="167" formatCode="0.0000000000"/>
    <numFmt numFmtId="168" formatCode="[$-F400]h:mm:ss\ AM/PM"/>
    <numFmt numFmtId="169" formatCode="0.0000"/>
    <numFmt numFmtId="170" formatCode="hh:mm:ss;@"/>
  </numFmts>
  <fonts count="58" x14ac:knownFonts="1">
    <font>
      <sz val="11"/>
      <color theme="1"/>
      <name val="Calibri"/>
      <family val="2"/>
      <scheme val="minor"/>
    </font>
    <font>
      <sz val="9"/>
      <color theme="1"/>
      <name val="Calibri"/>
      <family val="2"/>
      <scheme val="minor"/>
    </font>
    <font>
      <sz val="10"/>
      <color theme="1"/>
      <name val="Calibri"/>
      <family val="2"/>
      <scheme val="minor"/>
    </font>
    <font>
      <sz val="10"/>
      <name val="Arial"/>
      <family val="2"/>
    </font>
    <font>
      <sz val="10"/>
      <color indexed="8"/>
      <name val="Arial"/>
      <family val="2"/>
    </font>
    <font>
      <b/>
      <sz val="11"/>
      <color theme="1"/>
      <name val="Calibri"/>
      <family val="2"/>
      <scheme val="minor"/>
    </font>
    <font>
      <i/>
      <sz val="11"/>
      <color theme="1"/>
      <name val="Calibri"/>
      <family val="2"/>
      <scheme val="minor"/>
    </font>
    <font>
      <sz val="8"/>
      <color theme="1"/>
      <name val="Calibri"/>
      <family val="2"/>
      <scheme val="minor"/>
    </font>
    <font>
      <sz val="10"/>
      <name val="Arial"/>
      <family val="2"/>
    </font>
    <font>
      <sz val="11"/>
      <color rgb="FF3F3F76"/>
      <name val="Calibri"/>
      <family val="2"/>
      <scheme val="minor"/>
    </font>
    <font>
      <b/>
      <sz val="11"/>
      <color rgb="FF3F3F3F"/>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Arial"/>
      <family val="2"/>
    </font>
    <font>
      <sz val="11"/>
      <name val="Arial"/>
      <family val="2"/>
    </font>
    <font>
      <b/>
      <sz val="10"/>
      <color theme="1"/>
      <name val="Calibri"/>
      <family val="2"/>
      <scheme val="minor"/>
    </font>
    <font>
      <b/>
      <sz val="16"/>
      <color theme="6" tint="-0.499984740745262"/>
      <name val="Calibri"/>
      <family val="2"/>
      <scheme val="minor"/>
    </font>
    <font>
      <sz val="12"/>
      <color theme="1"/>
      <name val="Calibri"/>
      <family val="2"/>
      <scheme val="minor"/>
    </font>
    <font>
      <b/>
      <sz val="11"/>
      <color theme="1"/>
      <name val="Arial"/>
      <family val="2"/>
    </font>
    <font>
      <b/>
      <sz val="11"/>
      <color theme="6" tint="-0.499984740745262"/>
      <name val="Calibri"/>
      <family val="2"/>
      <scheme val="minor"/>
    </font>
    <font>
      <b/>
      <sz val="8"/>
      <color theme="6" tint="-0.499984740745262"/>
      <name val="Calibri"/>
      <family val="2"/>
      <scheme val="minor"/>
    </font>
    <font>
      <b/>
      <sz val="10"/>
      <color theme="1"/>
      <name val="Arial"/>
      <family val="2"/>
    </font>
    <font>
      <sz val="10"/>
      <color theme="1"/>
      <name val="Arial"/>
      <family val="2"/>
    </font>
    <font>
      <sz val="7"/>
      <color theme="1"/>
      <name val="Arial"/>
      <family val="2"/>
    </font>
    <font>
      <sz val="11"/>
      <color rgb="FF3F3F3F"/>
      <name val="Calibri"/>
      <family val="2"/>
      <scheme val="minor"/>
    </font>
    <font>
      <b/>
      <sz val="10"/>
      <color rgb="FF003300"/>
      <name val="Arial"/>
      <family val="2"/>
    </font>
    <font>
      <b/>
      <sz val="14"/>
      <color theme="6" tint="-0.499984740745262"/>
      <name val="Calibri"/>
      <family val="2"/>
      <scheme val="minor"/>
    </font>
    <font>
      <b/>
      <sz val="14"/>
      <color theme="1"/>
      <name val="Calibri"/>
      <family val="2"/>
      <scheme val="minor"/>
    </font>
    <font>
      <b/>
      <sz val="12"/>
      <color theme="1"/>
      <name val="Calibri"/>
      <family val="2"/>
      <scheme val="minor"/>
    </font>
    <font>
      <b/>
      <sz val="11"/>
      <color rgb="FF003300"/>
      <name val="Arial"/>
      <family val="2"/>
    </font>
    <font>
      <sz val="9"/>
      <color theme="1"/>
      <name val="Calibri"/>
      <family val="2"/>
      <scheme val="minor"/>
    </font>
    <font>
      <b/>
      <sz val="20"/>
      <color theme="3"/>
      <name val="Calibri"/>
      <family val="2"/>
      <scheme val="minor"/>
    </font>
    <font>
      <sz val="11"/>
      <color theme="3"/>
      <name val="Calibri"/>
      <family val="2"/>
      <scheme val="minor"/>
    </font>
    <font>
      <u/>
      <sz val="11"/>
      <color theme="10"/>
      <name val="Calibri"/>
      <family val="2"/>
      <scheme val="minor"/>
    </font>
    <font>
      <b/>
      <sz val="9"/>
      <name val="Open Sans"/>
      <family val="2"/>
    </font>
    <font>
      <sz val="9"/>
      <color theme="1"/>
      <name val="Open Sans"/>
      <family val="2"/>
    </font>
    <font>
      <sz val="9"/>
      <name val="Open Sans"/>
      <family val="2"/>
    </font>
    <font>
      <b/>
      <u/>
      <sz val="14"/>
      <color theme="10"/>
      <name val="Calibri"/>
      <family val="2"/>
      <scheme val="minor"/>
    </font>
    <font>
      <b/>
      <u/>
      <sz val="11"/>
      <color theme="10"/>
      <name val="Calibri"/>
      <family val="2"/>
      <scheme val="minor"/>
    </font>
    <font>
      <sz val="11"/>
      <name val="Calibri"/>
      <family val="2"/>
      <scheme val="minor"/>
    </font>
    <font>
      <b/>
      <vertAlign val="subscript"/>
      <sz val="11"/>
      <color theme="1"/>
      <name val="Calibri"/>
      <family val="2"/>
      <scheme val="minor"/>
    </font>
    <font>
      <i/>
      <sz val="10"/>
      <color theme="1"/>
      <name val="Calibri"/>
      <family val="2"/>
      <scheme val="minor"/>
    </font>
    <font>
      <b/>
      <vertAlign val="subscript"/>
      <sz val="10"/>
      <color theme="1"/>
      <name val="Calibri"/>
      <family val="2"/>
      <scheme val="minor"/>
    </font>
    <font>
      <b/>
      <i/>
      <sz val="10"/>
      <color theme="1"/>
      <name val="Calibri"/>
      <family val="2"/>
      <scheme val="minor"/>
    </font>
    <font>
      <b/>
      <u/>
      <sz val="11"/>
      <color theme="1"/>
      <name val="Calibri"/>
      <family val="2"/>
      <scheme val="minor"/>
    </font>
    <font>
      <i/>
      <sz val="11"/>
      <color theme="3"/>
      <name val="Calibri"/>
      <family val="2"/>
      <scheme val="minor"/>
    </font>
  </fonts>
  <fills count="43">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99FFCC"/>
        <bgColor indexed="64"/>
      </patternFill>
    </fill>
    <fill>
      <patternFill patternType="solid">
        <fgColor theme="4" tint="0.79998168889431442"/>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rgb="FF66FF99"/>
        <bgColor indexed="64"/>
      </patternFill>
    </fill>
    <fill>
      <patternFill patternType="solid">
        <fgColor rgb="FFEEE800"/>
        <bgColor indexed="64"/>
      </patternFill>
    </fill>
    <fill>
      <patternFill patternType="solid">
        <fgColor rgb="FFECFF97"/>
        <bgColor indexed="64"/>
      </patternFill>
    </fill>
  </fills>
  <borders count="87">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ck">
        <color rgb="FFCCCC00"/>
      </right>
      <top style="thick">
        <color rgb="FFCCCC00"/>
      </top>
      <bottom style="thick">
        <color rgb="FFCCCC00"/>
      </bottom>
      <diagonal/>
    </border>
    <border>
      <left style="thick">
        <color rgb="FFCCCC00"/>
      </left>
      <right style="thick">
        <color rgb="FFCCCC00"/>
      </right>
      <top style="thick">
        <color rgb="FFCCCC00"/>
      </top>
      <bottom style="thick">
        <color rgb="FFCCCC00"/>
      </bottom>
      <diagonal/>
    </border>
    <border>
      <left style="thick">
        <color rgb="FFCCCC00"/>
      </left>
      <right/>
      <top style="thick">
        <color rgb="FFCCCC00"/>
      </top>
      <bottom style="thick">
        <color rgb="FFCCCC00"/>
      </bottom>
      <diagonal/>
    </border>
    <border>
      <left/>
      <right/>
      <top style="thick">
        <color rgb="FFCCCC00"/>
      </top>
      <bottom style="thick">
        <color rgb="FFCCCC00"/>
      </bottom>
      <diagonal/>
    </border>
    <border>
      <left/>
      <right/>
      <top style="thick">
        <color rgb="FFCCCC00"/>
      </top>
      <bottom/>
      <diagonal/>
    </border>
    <border>
      <left/>
      <right style="thick">
        <color rgb="FFCCCC00"/>
      </right>
      <top style="thick">
        <color rgb="FFCCCC00"/>
      </top>
      <bottom/>
      <diagonal/>
    </border>
    <border>
      <left style="thick">
        <color rgb="FFCCCC00"/>
      </left>
      <right/>
      <top style="thick">
        <color rgb="FFCCCC00"/>
      </top>
      <bottom/>
      <diagonal/>
    </border>
    <border>
      <left style="thick">
        <color rgb="FFCCCC00"/>
      </left>
      <right style="thick">
        <color rgb="FFCCCC00"/>
      </right>
      <top style="thick">
        <color rgb="FFCCCC00"/>
      </top>
      <bottom/>
      <diagonal/>
    </border>
    <border>
      <left/>
      <right style="thick">
        <color rgb="FFCCCC00"/>
      </right>
      <top/>
      <bottom/>
      <diagonal/>
    </border>
    <border>
      <left style="thick">
        <color rgb="FFCCCC00"/>
      </left>
      <right/>
      <top/>
      <bottom/>
      <diagonal/>
    </border>
    <border>
      <left style="thick">
        <color rgb="FFCCCC00"/>
      </left>
      <right style="thick">
        <color rgb="FFCCCC00"/>
      </right>
      <top/>
      <bottom/>
      <diagonal/>
    </border>
    <border>
      <left style="thick">
        <color rgb="FF00B050"/>
      </left>
      <right/>
      <top/>
      <bottom/>
      <diagonal/>
    </border>
    <border>
      <left/>
      <right style="thick">
        <color rgb="FF00B050"/>
      </right>
      <top/>
      <bottom/>
      <diagonal/>
    </border>
    <border>
      <left/>
      <right/>
      <top/>
      <bottom style="thick">
        <color rgb="FFCCCC00"/>
      </bottom>
      <diagonal/>
    </border>
    <border>
      <left/>
      <right style="thick">
        <color rgb="FFCCCC00"/>
      </right>
      <top/>
      <bottom style="thick">
        <color rgb="FFCCCC00"/>
      </bottom>
      <diagonal/>
    </border>
    <border>
      <left style="thick">
        <color rgb="FFCCCC00"/>
      </left>
      <right/>
      <top/>
      <bottom style="thick">
        <color rgb="FFCCCC00"/>
      </bottom>
      <diagonal/>
    </border>
    <border>
      <left style="thick">
        <color rgb="FFCCCC00"/>
      </left>
      <right style="thick">
        <color rgb="FFCCCC00"/>
      </right>
      <top/>
      <bottom style="thick">
        <color rgb="FFCCCC00"/>
      </bottom>
      <diagonal/>
    </border>
    <border>
      <left style="thick">
        <color rgb="FF00B050"/>
      </left>
      <right/>
      <top/>
      <bottom style="thick">
        <color rgb="FF00B050"/>
      </bottom>
      <diagonal/>
    </border>
    <border>
      <left/>
      <right style="thick">
        <color rgb="FF00B050"/>
      </right>
      <top/>
      <bottom style="thick">
        <color rgb="FF00B050"/>
      </bottom>
      <diagonal/>
    </border>
    <border>
      <left style="thick">
        <color rgb="FF00B050"/>
      </left>
      <right/>
      <top style="thick">
        <color rgb="FFCCCC00"/>
      </top>
      <bottom style="thick">
        <color rgb="FFCCCC00"/>
      </bottom>
      <diagonal/>
    </border>
    <border>
      <left style="thick">
        <color rgb="FFCCCC00"/>
      </left>
      <right style="thin">
        <color indexed="64"/>
      </right>
      <top style="thick">
        <color rgb="FFCCCC00"/>
      </top>
      <bottom/>
      <diagonal/>
    </border>
    <border>
      <left style="thick">
        <color rgb="FFCCCC00"/>
      </left>
      <right style="thin">
        <color indexed="64"/>
      </right>
      <top/>
      <bottom/>
      <diagonal/>
    </border>
    <border>
      <left style="thin">
        <color indexed="64"/>
      </left>
      <right style="thin">
        <color indexed="64"/>
      </right>
      <top style="thick">
        <color theme="4"/>
      </top>
      <bottom style="thin">
        <color indexed="64"/>
      </bottom>
      <diagonal/>
    </border>
    <border>
      <left style="thin">
        <color indexed="64"/>
      </left>
      <right style="thin">
        <color indexed="64"/>
      </right>
      <top style="thin">
        <color indexed="64"/>
      </top>
      <bottom style="thick">
        <color theme="4"/>
      </bottom>
      <diagonal/>
    </border>
    <border>
      <left style="thin">
        <color auto="1"/>
      </left>
      <right style="thick">
        <color rgb="FFCCCC00"/>
      </right>
      <top style="thick">
        <color rgb="FFCCCC00"/>
      </top>
      <bottom style="thin">
        <color auto="1"/>
      </bottom>
      <diagonal/>
    </border>
    <border>
      <left style="thin">
        <color auto="1"/>
      </left>
      <right style="thick">
        <color rgb="FFCCCC00"/>
      </right>
      <top style="thin">
        <color auto="1"/>
      </top>
      <bottom style="thick">
        <color theme="4"/>
      </bottom>
      <diagonal/>
    </border>
    <border>
      <left style="thin">
        <color auto="1"/>
      </left>
      <right style="thin">
        <color auto="1"/>
      </right>
      <top style="thick">
        <color rgb="FFCCCC00"/>
      </top>
      <bottom style="thin">
        <color auto="1"/>
      </bottom>
      <diagonal/>
    </border>
    <border>
      <left style="thick">
        <color rgb="FFCCCC00"/>
      </left>
      <right style="thin">
        <color indexed="64"/>
      </right>
      <top/>
      <bottom style="thick">
        <color rgb="FFCCCC00"/>
      </bottom>
      <diagonal/>
    </border>
    <border>
      <left style="thin">
        <color indexed="64"/>
      </left>
      <right style="thin">
        <color indexed="64"/>
      </right>
      <top style="thin">
        <color indexed="64"/>
      </top>
      <bottom style="thick">
        <color rgb="FFCCCC00"/>
      </bottom>
      <diagonal/>
    </border>
    <border>
      <left style="thin">
        <color indexed="64"/>
      </left>
      <right style="thick">
        <color rgb="FFCCCC00"/>
      </right>
      <top style="thin">
        <color indexed="64"/>
      </top>
      <bottom style="thick">
        <color rgb="FFCCCC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ck">
        <color rgb="FFCCCC00"/>
      </right>
      <top style="thin">
        <color auto="1"/>
      </top>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right/>
      <top style="thick">
        <color rgb="FF00B050"/>
      </top>
      <bottom/>
      <diagonal/>
    </border>
    <border>
      <left style="medium">
        <color indexed="64"/>
      </left>
      <right style="medium">
        <color indexed="64"/>
      </right>
      <top style="medium">
        <color indexed="64"/>
      </top>
      <bottom style="medium">
        <color indexed="64"/>
      </bottom>
      <diagonal/>
    </border>
    <border>
      <left style="thick">
        <color rgb="FFCCCC00"/>
      </left>
      <right style="thin">
        <color indexed="64"/>
      </right>
      <top style="thick">
        <color rgb="FFCCCC00"/>
      </top>
      <bottom style="thin">
        <color indexed="64"/>
      </bottom>
      <diagonal/>
    </border>
    <border>
      <left style="thick">
        <color rgb="FFCCCC00"/>
      </left>
      <right style="thin">
        <color indexed="64"/>
      </right>
      <top style="thin">
        <color indexed="64"/>
      </top>
      <bottom style="thin">
        <color indexed="64"/>
      </bottom>
      <diagonal/>
    </border>
    <border>
      <left style="thin">
        <color indexed="64"/>
      </left>
      <right style="thick">
        <color rgb="FFCCCC00"/>
      </right>
      <top style="thin">
        <color indexed="64"/>
      </top>
      <bottom style="thin">
        <color indexed="64"/>
      </bottom>
      <diagonal/>
    </border>
    <border>
      <left style="thick">
        <color rgb="FFCCCC00"/>
      </left>
      <right style="thin">
        <color indexed="64"/>
      </right>
      <top style="thin">
        <color indexed="64"/>
      </top>
      <bottom/>
      <diagonal/>
    </border>
    <border>
      <left style="thin">
        <color indexed="64"/>
      </left>
      <right style="thick">
        <color rgb="FFCCCC00"/>
      </right>
      <top/>
      <bottom style="thick">
        <color rgb="FFCCCC00"/>
      </bottom>
      <diagonal/>
    </border>
    <border>
      <left/>
      <right/>
      <top style="medium">
        <color rgb="FFFF0000"/>
      </top>
      <bottom/>
      <diagonal/>
    </border>
    <border>
      <left style="thin">
        <color auto="1"/>
      </left>
      <right style="thin">
        <color indexed="64"/>
      </right>
      <top style="thick">
        <color rgb="FFCCCC00"/>
      </top>
      <bottom/>
      <diagonal/>
    </border>
    <border>
      <left style="thin">
        <color auto="1"/>
      </left>
      <right style="thin">
        <color indexed="64"/>
      </right>
      <top/>
      <bottom style="thick">
        <color theme="4"/>
      </bottom>
      <diagonal/>
    </border>
    <border>
      <left style="thin">
        <color auto="1"/>
      </left>
      <right style="thin">
        <color indexed="64"/>
      </right>
      <top/>
      <bottom style="medium">
        <color rgb="FF0070C0"/>
      </bottom>
      <diagonal/>
    </border>
    <border>
      <left style="thin">
        <color auto="1"/>
      </left>
      <right style="thin">
        <color auto="1"/>
      </right>
      <top style="thin">
        <color indexed="64"/>
      </top>
      <bottom style="medium">
        <color theme="4"/>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auto="1"/>
      </right>
      <top/>
      <bottom style="thin">
        <color auto="1"/>
      </bottom>
      <diagonal/>
    </border>
    <border>
      <left style="thick">
        <color rgb="FFCCCC00"/>
      </left>
      <right style="thin">
        <color indexed="64"/>
      </right>
      <top style="thick">
        <color theme="4"/>
      </top>
      <bottom/>
      <diagonal/>
    </border>
    <border>
      <left style="thin">
        <color indexed="64"/>
      </left>
      <right style="thick">
        <color rgb="FFCCCC00"/>
      </right>
      <top style="thick">
        <color theme="4"/>
      </top>
      <bottom style="thin">
        <color indexed="64"/>
      </bottom>
      <diagonal/>
    </border>
    <border>
      <left style="thick">
        <color rgb="FFCCCC00"/>
      </left>
      <right style="thin">
        <color indexed="64"/>
      </right>
      <top/>
      <bottom style="thick">
        <color theme="4"/>
      </bottom>
      <diagonal/>
    </border>
    <border>
      <left style="thin">
        <color auto="1"/>
      </left>
      <right style="thick">
        <color rgb="FFCCCC00"/>
      </right>
      <top/>
      <bottom style="thin">
        <color auto="1"/>
      </bottom>
      <diagonal/>
    </border>
    <border>
      <left style="thick">
        <color rgb="FFCCCC00"/>
      </left>
      <right style="thin">
        <color indexed="64"/>
      </right>
      <top style="medium">
        <color rgb="FF0070C0"/>
      </top>
      <bottom style="thin">
        <color indexed="64"/>
      </bottom>
      <diagonal/>
    </border>
    <border>
      <left style="thin">
        <color indexed="64"/>
      </left>
      <right style="thick">
        <color rgb="FFCCCC00"/>
      </right>
      <top style="medium">
        <color rgb="FF0070C0"/>
      </top>
      <bottom style="thin">
        <color indexed="64"/>
      </bottom>
      <diagonal/>
    </border>
    <border>
      <left style="thick">
        <color rgb="FFCCCC00"/>
      </left>
      <right style="thin">
        <color indexed="64"/>
      </right>
      <top style="thin">
        <color indexed="64"/>
      </top>
      <bottom style="medium">
        <color rgb="FF0070C0"/>
      </bottom>
      <diagonal/>
    </border>
    <border>
      <left style="thin">
        <color indexed="64"/>
      </left>
      <right style="thick">
        <color rgb="FFCCCC00"/>
      </right>
      <top style="thin">
        <color indexed="64"/>
      </top>
      <bottom style="medium">
        <color rgb="FF0070C0"/>
      </bottom>
      <diagonal/>
    </border>
    <border>
      <left style="thick">
        <color rgb="FFCCCC00"/>
      </left>
      <right style="thick">
        <color rgb="FFCCCC00"/>
      </right>
      <top style="thick">
        <color theme="4"/>
      </top>
      <bottom/>
      <diagonal/>
    </border>
    <border>
      <left style="thick">
        <color rgb="FFCCCC00"/>
      </left>
      <right/>
      <top style="thin">
        <color auto="1"/>
      </top>
      <bottom style="thick">
        <color rgb="FFCCCC00"/>
      </bottom>
      <diagonal/>
    </border>
    <border>
      <left/>
      <right style="thin">
        <color auto="1"/>
      </right>
      <top style="thin">
        <color auto="1"/>
      </top>
      <bottom style="thick">
        <color rgb="FFCCCC00"/>
      </bottom>
      <diagonal/>
    </border>
    <border>
      <left style="thin">
        <color indexed="64"/>
      </left>
      <right/>
      <top/>
      <bottom/>
      <diagonal/>
    </border>
    <border>
      <left/>
      <right/>
      <top/>
      <bottom style="thin">
        <color indexed="64"/>
      </bottom>
      <diagonal/>
    </border>
  </borders>
  <cellStyleXfs count="56">
    <xf numFmtId="0" fontId="0" fillId="0" borderId="0"/>
    <xf numFmtId="0" fontId="3" fillId="0" borderId="0"/>
    <xf numFmtId="0" fontId="4" fillId="0" borderId="0"/>
    <xf numFmtId="0" fontId="3" fillId="0" borderId="0"/>
    <xf numFmtId="0" fontId="8" fillId="0" borderId="0"/>
    <xf numFmtId="0" fontId="25" fillId="0" borderId="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7" borderId="0" applyNumberFormat="0" applyBorder="0" applyAlignment="0" applyProtection="0"/>
    <xf numFmtId="0" fontId="24" fillId="18" borderId="0" applyNumberFormat="0" applyBorder="0" applyAlignment="0" applyProtection="0"/>
    <xf numFmtId="0" fontId="24" fillId="22" borderId="0" applyNumberFormat="0" applyBorder="0" applyAlignment="0" applyProtection="0"/>
    <xf numFmtId="0" fontId="24" fillId="26" borderId="0" applyNumberFormat="0" applyBorder="0" applyAlignment="0" applyProtection="0"/>
    <xf numFmtId="0" fontId="24" fillId="30" borderId="0" applyNumberFormat="0" applyBorder="0" applyAlignment="0" applyProtection="0"/>
    <xf numFmtId="0" fontId="24" fillId="34" borderId="0" applyNumberFormat="0" applyBorder="0" applyAlignment="0" applyProtection="0"/>
    <xf numFmtId="0" fontId="24" fillId="38"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17" fillId="11" borderId="0" applyNumberFormat="0" applyBorder="0" applyAlignment="0" applyProtection="0"/>
    <xf numFmtId="0" fontId="19" fillId="9" borderId="5" applyNumberFormat="0" applyAlignment="0" applyProtection="0"/>
    <xf numFmtId="0" fontId="21" fillId="13" borderId="12" applyNumberFormat="0" applyAlignment="0" applyProtection="0"/>
    <xf numFmtId="0" fontId="23" fillId="0" borderId="0" applyNumberFormat="0" applyFill="0" applyBorder="0" applyAlignment="0" applyProtection="0"/>
    <xf numFmtId="0" fontId="16" fillId="10" borderId="0" applyNumberFormat="0" applyBorder="0" applyAlignment="0" applyProtection="0"/>
    <xf numFmtId="0" fontId="13" fillId="0" borderId="8" applyNumberFormat="0" applyFill="0" applyAlignment="0" applyProtection="0"/>
    <xf numFmtId="0" fontId="14" fillId="0" borderId="9" applyNumberFormat="0" applyFill="0" applyAlignment="0" applyProtection="0"/>
    <xf numFmtId="0" fontId="15" fillId="0" borderId="10" applyNumberFormat="0" applyFill="0" applyAlignment="0" applyProtection="0"/>
    <xf numFmtId="0" fontId="15" fillId="0" borderId="0" applyNumberFormat="0" applyFill="0" applyBorder="0" applyAlignment="0" applyProtection="0"/>
    <xf numFmtId="0" fontId="9" fillId="8" borderId="5" applyNumberFormat="0" applyAlignment="0" applyProtection="0"/>
    <xf numFmtId="0" fontId="20" fillId="0" borderId="11" applyNumberFormat="0" applyFill="0" applyAlignment="0" applyProtection="0"/>
    <xf numFmtId="0" fontId="18" fillId="12" borderId="0" applyNumberFormat="0" applyBorder="0" applyAlignment="0" applyProtection="0"/>
    <xf numFmtId="0" fontId="3" fillId="0" borderId="0"/>
    <xf numFmtId="0" fontId="3" fillId="0" borderId="0"/>
    <xf numFmtId="0" fontId="3" fillId="0" borderId="0"/>
    <xf numFmtId="0" fontId="26" fillId="0" borderId="0"/>
    <xf numFmtId="0" fontId="11" fillId="0" borderId="0"/>
    <xf numFmtId="0" fontId="11" fillId="0" borderId="0"/>
    <xf numFmtId="0" fontId="11" fillId="14" borderId="13" applyNumberFormat="0" applyFont="0" applyAlignment="0" applyProtection="0"/>
    <xf numFmtId="0" fontId="10" fillId="9" borderId="6" applyNumberFormat="0" applyAlignment="0" applyProtection="0"/>
    <xf numFmtId="0" fontId="12" fillId="0" borderId="0" applyNumberFormat="0" applyFill="0" applyBorder="0" applyAlignment="0" applyProtection="0"/>
    <xf numFmtId="0" fontId="5" fillId="0" borderId="14" applyNumberFormat="0" applyFill="0" applyAlignment="0" applyProtection="0"/>
    <xf numFmtId="0" fontId="22" fillId="0" borderId="0" applyNumberFormat="0" applyFill="0" applyBorder="0" applyAlignment="0" applyProtection="0"/>
    <xf numFmtId="0" fontId="9" fillId="8" borderId="5" applyNumberFormat="0" applyAlignment="0" applyProtection="0"/>
    <xf numFmtId="0" fontId="10" fillId="9" borderId="6" applyNumberFormat="0" applyAlignment="0" applyProtection="0"/>
    <xf numFmtId="0" fontId="45" fillId="0" borderId="0" applyNumberFormat="0" applyFill="0" applyBorder="0" applyAlignment="0" applyProtection="0"/>
  </cellStyleXfs>
  <cellXfs count="217">
    <xf numFmtId="0" fontId="0" fillId="0" borderId="0" xfId="0"/>
    <xf numFmtId="21" fontId="0" fillId="0" borderId="0" xfId="0" applyNumberFormat="1"/>
    <xf numFmtId="0" fontId="1" fillId="0" borderId="0" xfId="0" applyFont="1"/>
    <xf numFmtId="0" fontId="0" fillId="0" borderId="0" xfId="0" applyAlignment="1">
      <alignment horizontal="left"/>
    </xf>
    <xf numFmtId="0" fontId="0" fillId="0" borderId="2" xfId="0" applyBorder="1" applyAlignment="1">
      <alignment horizontal="center" vertical="center"/>
    </xf>
    <xf numFmtId="164" fontId="0" fillId="0" borderId="0" xfId="0" applyNumberFormat="1"/>
    <xf numFmtId="0" fontId="1" fillId="0" borderId="2" xfId="0" pivotButton="1" applyFont="1" applyBorder="1" applyAlignment="1">
      <alignment horizontal="center" vertical="top" wrapText="1"/>
    </xf>
    <xf numFmtId="0" fontId="0" fillId="0" borderId="0" xfId="0" applyAlignment="1">
      <alignment vertical="center"/>
    </xf>
    <xf numFmtId="0" fontId="0" fillId="0" borderId="0" xfId="0" applyAlignment="1">
      <alignment horizontal="center"/>
    </xf>
    <xf numFmtId="0" fontId="1" fillId="5" borderId="2" xfId="0" applyFont="1" applyFill="1" applyBorder="1" applyAlignment="1">
      <alignment vertical="top" wrapText="1"/>
    </xf>
    <xf numFmtId="0" fontId="1" fillId="5" borderId="0" xfId="0" applyFont="1" applyFill="1" applyAlignment="1">
      <alignment vertical="top" wrapText="1"/>
    </xf>
    <xf numFmtId="167" fontId="0" fillId="0" borderId="0" xfId="0" applyNumberFormat="1"/>
    <xf numFmtId="167" fontId="1" fillId="5" borderId="2" xfId="0" applyNumberFormat="1" applyFont="1" applyFill="1" applyBorder="1" applyAlignment="1">
      <alignment vertical="top" wrapText="1"/>
    </xf>
    <xf numFmtId="0" fontId="2" fillId="0" borderId="0" xfId="0" applyFont="1"/>
    <xf numFmtId="0" fontId="7" fillId="42" borderId="15" xfId="0" applyFont="1" applyFill="1" applyBorder="1" applyAlignment="1">
      <alignment horizontal="center" vertical="center" wrapText="1"/>
    </xf>
    <xf numFmtId="0" fontId="27" fillId="41" borderId="16" xfId="0" applyFont="1" applyFill="1" applyBorder="1" applyAlignment="1">
      <alignment horizontal="left" vertical="center" indent="2"/>
    </xf>
    <xf numFmtId="0" fontId="31" fillId="42" borderId="16" xfId="53" applyFont="1" applyFill="1" applyBorder="1" applyAlignment="1" applyProtection="1">
      <alignment horizontal="center" vertical="center" wrapText="1"/>
      <protection locked="0"/>
    </xf>
    <xf numFmtId="0" fontId="32" fillId="42" borderId="22" xfId="53" applyFont="1" applyFill="1" applyBorder="1" applyAlignment="1" applyProtection="1">
      <alignment horizontal="center" vertical="center" wrapText="1"/>
      <protection locked="0"/>
    </xf>
    <xf numFmtId="165" fontId="36" fillId="3" borderId="1" xfId="54" applyNumberFormat="1" applyFont="1" applyFill="1" applyBorder="1" applyAlignment="1" applyProtection="1">
      <alignment horizontal="center" vertical="center" wrapText="1"/>
      <protection hidden="1"/>
    </xf>
    <xf numFmtId="21" fontId="36" fillId="3" borderId="1" xfId="54" applyNumberFormat="1" applyFont="1" applyFill="1" applyBorder="1" applyAlignment="1" applyProtection="1">
      <alignment horizontal="center" vertical="center" wrapText="1"/>
      <protection hidden="1"/>
    </xf>
    <xf numFmtId="166" fontId="36" fillId="3" borderId="1" xfId="54" applyNumberFormat="1" applyFont="1" applyFill="1" applyBorder="1" applyAlignment="1" applyProtection="1">
      <alignment horizontal="center" vertical="center" wrapText="1"/>
      <protection hidden="1"/>
    </xf>
    <xf numFmtId="0" fontId="27" fillId="0" borderId="0" xfId="0" applyFont="1" applyAlignment="1">
      <alignment horizontal="center" vertical="center"/>
    </xf>
    <xf numFmtId="0" fontId="29" fillId="0" borderId="0" xfId="0" applyFont="1" applyAlignment="1">
      <alignment horizontal="center" vertical="center" wrapText="1"/>
    </xf>
    <xf numFmtId="0" fontId="32" fillId="42" borderId="16" xfId="53" applyFont="1" applyFill="1" applyBorder="1" applyAlignment="1" applyProtection="1">
      <alignment horizontal="center" vertical="center" wrapText="1"/>
      <protection locked="0"/>
    </xf>
    <xf numFmtId="164" fontId="0" fillId="6" borderId="2" xfId="0" applyNumberFormat="1" applyFill="1" applyBorder="1" applyAlignment="1">
      <alignment horizontal="center" vertical="center"/>
    </xf>
    <xf numFmtId="4" fontId="0" fillId="0" borderId="0" xfId="0" applyNumberFormat="1"/>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42" borderId="15" xfId="0" applyFont="1" applyFill="1" applyBorder="1" applyAlignment="1">
      <alignment horizontal="center" vertical="center"/>
    </xf>
    <xf numFmtId="0" fontId="27" fillId="41" borderId="16" xfId="0" applyFont="1" applyFill="1" applyBorder="1" applyAlignment="1">
      <alignment horizontal="center" vertical="center"/>
    </xf>
    <xf numFmtId="0" fontId="42" fillId="0" borderId="2" xfId="0" pivotButton="1" applyFont="1" applyBorder="1" applyAlignment="1">
      <alignment horizontal="center" vertical="top" wrapText="1"/>
    </xf>
    <xf numFmtId="0" fontId="44" fillId="0" borderId="0" xfId="0" applyFont="1"/>
    <xf numFmtId="0" fontId="44" fillId="0" borderId="0" xfId="0" applyFont="1" applyAlignment="1">
      <alignment vertical="center"/>
    </xf>
    <xf numFmtId="164" fontId="0" fillId="6" borderId="1" xfId="0" applyNumberFormat="1" applyFill="1" applyBorder="1" applyAlignment="1">
      <alignment horizontal="center" vertical="center"/>
    </xf>
    <xf numFmtId="1" fontId="36" fillId="3" borderId="1" xfId="54" applyNumberFormat="1" applyFont="1" applyFill="1" applyBorder="1" applyAlignment="1" applyProtection="1">
      <alignment horizontal="center" vertical="center" wrapText="1"/>
      <protection hidden="1"/>
    </xf>
    <xf numFmtId="168" fontId="36" fillId="3" borderId="1" xfId="54" applyNumberFormat="1" applyFont="1" applyFill="1" applyBorder="1" applyAlignment="1" applyProtection="1">
      <alignment horizontal="center" vertical="center" wrapText="1"/>
      <protection hidden="1"/>
    </xf>
    <xf numFmtId="0" fontId="35" fillId="2" borderId="37" xfId="0" applyFont="1" applyFill="1" applyBorder="1" applyAlignment="1">
      <alignment horizontal="center" vertical="center" wrapText="1"/>
    </xf>
    <xf numFmtId="165" fontId="36" fillId="2" borderId="37" xfId="54" applyNumberFormat="1" applyFont="1" applyFill="1" applyBorder="1" applyAlignment="1" applyProtection="1">
      <alignment horizontal="right" vertical="center" wrapText="1"/>
      <protection hidden="1"/>
    </xf>
    <xf numFmtId="21" fontId="36" fillId="2" borderId="37" xfId="54" applyNumberFormat="1" applyFont="1" applyFill="1" applyBorder="1" applyAlignment="1" applyProtection="1">
      <alignment horizontal="center" vertical="center" wrapText="1"/>
      <protection hidden="1"/>
    </xf>
    <xf numFmtId="165" fontId="36" fillId="2" borderId="37" xfId="54" applyNumberFormat="1" applyFont="1" applyFill="1" applyBorder="1" applyAlignment="1" applyProtection="1">
      <alignment horizontal="center" vertical="center" wrapText="1"/>
      <protection hidden="1"/>
    </xf>
    <xf numFmtId="0" fontId="34" fillId="2" borderId="38" xfId="0" applyFont="1" applyFill="1" applyBorder="1" applyAlignment="1">
      <alignment horizontal="center" vertical="center" wrapText="1"/>
    </xf>
    <xf numFmtId="165" fontId="36" fillId="2" borderId="38" xfId="54" applyNumberFormat="1" applyFont="1" applyFill="1" applyBorder="1" applyAlignment="1" applyProtection="1">
      <alignment horizontal="right" vertical="center" wrapText="1"/>
      <protection hidden="1"/>
    </xf>
    <xf numFmtId="165" fontId="36" fillId="2" borderId="38" xfId="54" applyNumberFormat="1" applyFont="1" applyFill="1" applyBorder="1" applyAlignment="1" applyProtection="1">
      <alignment horizontal="center" vertical="center" wrapText="1"/>
      <protection hidden="1"/>
    </xf>
    <xf numFmtId="166" fontId="36" fillId="2" borderId="37" xfId="54" applyNumberFormat="1" applyFont="1" applyFill="1" applyBorder="1" applyAlignment="1" applyProtection="1">
      <alignment horizontal="center" vertical="center" wrapText="1"/>
      <protection hidden="1"/>
    </xf>
    <xf numFmtId="21" fontId="36" fillId="2" borderId="38" xfId="54" applyNumberFormat="1" applyFont="1" applyFill="1" applyBorder="1" applyAlignment="1" applyProtection="1">
      <alignment horizontal="center" vertical="center" wrapText="1"/>
      <protection hidden="1"/>
    </xf>
    <xf numFmtId="166" fontId="36" fillId="2" borderId="38" xfId="54" applyNumberFormat="1" applyFont="1" applyFill="1" applyBorder="1" applyAlignment="1" applyProtection="1">
      <alignment horizontal="center" vertical="center" wrapText="1"/>
      <protection hidden="1"/>
    </xf>
    <xf numFmtId="0" fontId="0" fillId="7" borderId="46" xfId="0" applyFill="1" applyBorder="1" applyAlignment="1">
      <alignment horizontal="center"/>
    </xf>
    <xf numFmtId="0" fontId="0" fillId="7" borderId="46" xfId="0" applyFill="1" applyBorder="1"/>
    <xf numFmtId="0" fontId="0" fillId="7" borderId="47" xfId="0" applyFill="1" applyBorder="1"/>
    <xf numFmtId="0" fontId="0" fillId="7" borderId="49" xfId="0" applyFill="1" applyBorder="1" applyAlignment="1">
      <alignment horizontal="center"/>
    </xf>
    <xf numFmtId="0" fontId="0" fillId="7" borderId="49" xfId="0" applyFill="1" applyBorder="1"/>
    <xf numFmtId="0" fontId="0" fillId="7" borderId="50" xfId="0" applyFill="1" applyBorder="1"/>
    <xf numFmtId="0" fontId="0" fillId="7" borderId="0" xfId="0" applyFill="1"/>
    <xf numFmtId="0" fontId="46" fillId="7" borderId="0" xfId="0" applyFont="1" applyFill="1"/>
    <xf numFmtId="0" fontId="47" fillId="7" borderId="0" xfId="0" applyFont="1" applyFill="1"/>
    <xf numFmtId="0" fontId="48" fillId="7" borderId="0" xfId="0" quotePrefix="1" applyFont="1" applyFill="1"/>
    <xf numFmtId="0" fontId="48" fillId="7" borderId="0" xfId="0" applyFont="1" applyFill="1" applyAlignment="1">
      <alignment horizontal="right"/>
    </xf>
    <xf numFmtId="0" fontId="48" fillId="7" borderId="0" xfId="0" applyFont="1" applyFill="1"/>
    <xf numFmtId="0" fontId="39" fillId="0" borderId="0" xfId="0" applyFont="1"/>
    <xf numFmtId="0" fontId="49" fillId="0" borderId="0" xfId="55" applyFont="1" applyAlignment="1"/>
    <xf numFmtId="0" fontId="43" fillId="0" borderId="0" xfId="0" applyFont="1" applyAlignment="1">
      <alignment horizontal="center" vertical="center"/>
    </xf>
    <xf numFmtId="0" fontId="49" fillId="0" borderId="0" xfId="55" applyFont="1" applyFill="1" applyAlignment="1"/>
    <xf numFmtId="0" fontId="5" fillId="0" borderId="0" xfId="0" applyFont="1"/>
    <xf numFmtId="0" fontId="51" fillId="0" borderId="0" xfId="0" applyFont="1"/>
    <xf numFmtId="170" fontId="0" fillId="0" borderId="0" xfId="0" applyNumberFormat="1"/>
    <xf numFmtId="0" fontId="35" fillId="2" borderId="52" xfId="0" applyFont="1" applyFill="1" applyBorder="1" applyAlignment="1">
      <alignment horizontal="center" vertical="center" wrapText="1"/>
    </xf>
    <xf numFmtId="165" fontId="36" fillId="2" borderId="52" xfId="54" applyNumberFormat="1" applyFont="1" applyFill="1" applyBorder="1" applyAlignment="1" applyProtection="1">
      <alignment horizontal="right" vertical="center" wrapText="1"/>
      <protection hidden="1"/>
    </xf>
    <xf numFmtId="21" fontId="36" fillId="2" borderId="52" xfId="54" applyNumberFormat="1" applyFont="1" applyFill="1" applyBorder="1" applyAlignment="1" applyProtection="1">
      <alignment horizontal="center" vertical="center" wrapText="1"/>
      <protection hidden="1"/>
    </xf>
    <xf numFmtId="165" fontId="36" fillId="2" borderId="52" xfId="54" applyNumberFormat="1" applyFont="1" applyFill="1" applyBorder="1" applyAlignment="1" applyProtection="1">
      <alignment horizontal="center" vertical="center" wrapText="1"/>
      <protection hidden="1"/>
    </xf>
    <xf numFmtId="169" fontId="36" fillId="2" borderId="52" xfId="54" applyNumberFormat="1" applyFont="1" applyFill="1" applyBorder="1" applyAlignment="1" applyProtection="1">
      <alignment horizontal="center" vertical="center" wrapText="1"/>
      <protection hidden="1"/>
    </xf>
    <xf numFmtId="0" fontId="34" fillId="2" borderId="53" xfId="0" applyFont="1" applyFill="1" applyBorder="1" applyAlignment="1">
      <alignment horizontal="center" vertical="center" wrapText="1"/>
    </xf>
    <xf numFmtId="165" fontId="36" fillId="2" borderId="53" xfId="54" applyNumberFormat="1" applyFont="1" applyFill="1" applyBorder="1" applyAlignment="1" applyProtection="1">
      <alignment horizontal="right" vertical="center" wrapText="1"/>
      <protection hidden="1"/>
    </xf>
    <xf numFmtId="170" fontId="36" fillId="2" borderId="53" xfId="54" applyNumberFormat="1" applyFont="1" applyFill="1" applyBorder="1" applyAlignment="1" applyProtection="1">
      <alignment horizontal="center" vertical="center" wrapText="1"/>
      <protection hidden="1"/>
    </xf>
    <xf numFmtId="165" fontId="36" fillId="2" borderId="53" xfId="54" applyNumberFormat="1" applyFont="1" applyFill="1" applyBorder="1" applyAlignment="1" applyProtection="1">
      <alignment horizontal="center" vertical="center" wrapText="1"/>
      <protection hidden="1"/>
    </xf>
    <xf numFmtId="169" fontId="36" fillId="2" borderId="53" xfId="54" applyNumberFormat="1" applyFont="1" applyFill="1" applyBorder="1" applyAlignment="1" applyProtection="1">
      <alignment horizontal="center" vertical="center" wrapText="1"/>
      <protection hidden="1"/>
    </xf>
    <xf numFmtId="0" fontId="24" fillId="0" borderId="0" xfId="0" applyFont="1"/>
    <xf numFmtId="164" fontId="24" fillId="0" borderId="0" xfId="0" applyNumberFormat="1" applyFont="1"/>
    <xf numFmtId="0" fontId="0" fillId="0" borderId="54" xfId="0" applyBorder="1" applyAlignment="1">
      <alignment horizontal="center"/>
    </xf>
    <xf numFmtId="0" fontId="2" fillId="42" borderId="17" xfId="0" applyFont="1" applyFill="1" applyBorder="1" applyAlignment="1">
      <alignment horizontal="center" vertical="center"/>
    </xf>
    <xf numFmtId="165" fontId="5" fillId="39" borderId="62" xfId="0" applyNumberFormat="1" applyFont="1" applyFill="1" applyBorder="1" applyAlignment="1">
      <alignment horizontal="center" vertical="top" wrapText="1"/>
    </xf>
    <xf numFmtId="165" fontId="5" fillId="39" borderId="62" xfId="0" applyNumberFormat="1" applyFont="1" applyFill="1" applyBorder="1" applyAlignment="1">
      <alignment horizontal="center" vertical="center" wrapText="1"/>
    </xf>
    <xf numFmtId="165" fontId="53" fillId="39" borderId="64" xfId="0" applyNumberFormat="1" applyFont="1" applyFill="1" applyBorder="1" applyAlignment="1">
      <alignment horizontal="center" vertical="center" wrapText="1"/>
    </xf>
    <xf numFmtId="165" fontId="53" fillId="39" borderId="63" xfId="0" applyNumberFormat="1" applyFont="1" applyFill="1" applyBorder="1" applyAlignment="1">
      <alignment horizontal="center" vertical="center" wrapText="1"/>
    </xf>
    <xf numFmtId="0" fontId="2" fillId="0" borderId="16" xfId="0" applyFont="1" applyBorder="1" applyAlignment="1" applyProtection="1">
      <alignment horizontal="center" vertical="center"/>
      <protection locked="0"/>
    </xf>
    <xf numFmtId="165" fontId="36" fillId="2" borderId="65" xfId="54" applyNumberFormat="1" applyFont="1" applyFill="1" applyBorder="1" applyAlignment="1" applyProtection="1">
      <alignment horizontal="center" vertical="center" wrapText="1"/>
      <protection hidden="1"/>
    </xf>
    <xf numFmtId="0" fontId="57" fillId="0" borderId="0" xfId="0" applyFont="1"/>
    <xf numFmtId="0" fontId="6" fillId="0" borderId="0" xfId="0" applyFont="1"/>
    <xf numFmtId="164" fontId="36" fillId="3" borderId="73" xfId="54" applyNumberFormat="1" applyFont="1" applyFill="1" applyBorder="1" applyAlignment="1" applyProtection="1">
      <alignment horizontal="center" vertical="center" wrapText="1"/>
      <protection hidden="1"/>
    </xf>
    <xf numFmtId="166" fontId="36" fillId="2" borderId="75" xfId="54" applyNumberFormat="1" applyFont="1" applyFill="1" applyBorder="1" applyAlignment="1" applyProtection="1">
      <alignment horizontal="center" vertical="center" wrapText="1"/>
      <protection hidden="1"/>
    </xf>
    <xf numFmtId="166" fontId="36" fillId="2" borderId="40" xfId="54" applyNumberFormat="1" applyFont="1" applyFill="1" applyBorder="1" applyAlignment="1" applyProtection="1">
      <alignment horizontal="center" vertical="center" wrapText="1"/>
      <protection hidden="1"/>
    </xf>
    <xf numFmtId="166" fontId="36" fillId="3" borderId="77" xfId="54" applyNumberFormat="1" applyFont="1" applyFill="1" applyBorder="1" applyAlignment="1" applyProtection="1">
      <alignment horizontal="center" vertical="center" wrapText="1"/>
      <protection hidden="1"/>
    </xf>
    <xf numFmtId="165" fontId="10" fillId="2" borderId="43" xfId="54" applyNumberFormat="1" applyFill="1" applyBorder="1" applyAlignment="1" applyProtection="1">
      <alignment horizontal="right" vertical="center" wrapText="1"/>
      <protection hidden="1"/>
    </xf>
    <xf numFmtId="21" fontId="10" fillId="2" borderId="43" xfId="54" applyNumberFormat="1" applyFill="1" applyBorder="1" applyAlignment="1" applyProtection="1">
      <alignment horizontal="center" vertical="center" wrapText="1"/>
      <protection hidden="1"/>
    </xf>
    <xf numFmtId="165" fontId="10" fillId="2" borderId="43" xfId="54" applyNumberFormat="1" applyFill="1" applyBorder="1" applyAlignment="1" applyProtection="1">
      <alignment horizontal="center" vertical="center" wrapText="1"/>
      <protection hidden="1"/>
    </xf>
    <xf numFmtId="166" fontId="10" fillId="2" borderId="43" xfId="54" applyNumberFormat="1" applyFill="1" applyBorder="1" applyAlignment="1" applyProtection="1">
      <alignment horizontal="center" vertical="center" wrapText="1"/>
      <protection hidden="1"/>
    </xf>
    <xf numFmtId="166" fontId="10" fillId="2" borderId="44" xfId="54" applyNumberFormat="1" applyFill="1" applyBorder="1" applyAlignment="1" applyProtection="1">
      <alignment horizontal="center" vertical="center" wrapText="1"/>
      <protection hidden="1"/>
    </xf>
    <xf numFmtId="169" fontId="36" fillId="2" borderId="79" xfId="54" applyNumberFormat="1" applyFont="1" applyFill="1" applyBorder="1" applyAlignment="1" applyProtection="1">
      <alignment horizontal="center" vertical="center" wrapText="1"/>
      <protection hidden="1"/>
    </xf>
    <xf numFmtId="169" fontId="36" fillId="2" borderId="81" xfId="54" applyNumberFormat="1" applyFont="1" applyFill="1" applyBorder="1" applyAlignment="1" applyProtection="1">
      <alignment horizontal="center" vertical="center" wrapText="1"/>
      <protection hidden="1"/>
    </xf>
    <xf numFmtId="0" fontId="37" fillId="40" borderId="82" xfId="0" quotePrefix="1" applyFont="1" applyFill="1" applyBorder="1" applyAlignment="1">
      <alignment horizontal="left" vertical="top" wrapText="1" indent="1"/>
    </xf>
    <xf numFmtId="164" fontId="38" fillId="42" borderId="82" xfId="53" applyNumberFormat="1" applyFont="1" applyFill="1" applyBorder="1" applyAlignment="1" applyProtection="1">
      <alignment horizontal="center" vertical="center" wrapText="1"/>
      <protection locked="0"/>
    </xf>
    <xf numFmtId="0" fontId="6" fillId="0" borderId="0" xfId="0" applyFont="1" applyAlignment="1">
      <alignment horizontal="right"/>
    </xf>
    <xf numFmtId="0" fontId="1" fillId="0" borderId="85" xfId="0" applyFont="1" applyBorder="1" applyAlignment="1">
      <alignment vertical="top" wrapText="1"/>
    </xf>
    <xf numFmtId="0" fontId="1" fillId="0" borderId="0" xfId="0" applyFont="1" applyAlignment="1">
      <alignment vertical="top" wrapText="1"/>
    </xf>
    <xf numFmtId="0" fontId="0" fillId="0" borderId="0" xfId="0" applyAlignment="1">
      <alignment horizontal="center" vertical="center"/>
    </xf>
    <xf numFmtId="0" fontId="29" fillId="4" borderId="2" xfId="0" applyFont="1" applyFill="1" applyBorder="1" applyAlignment="1">
      <alignment horizontal="center" vertical="center" wrapText="1"/>
    </xf>
    <xf numFmtId="21" fontId="2" fillId="7" borderId="56" xfId="0" applyNumberFormat="1" applyFont="1" applyFill="1" applyBorder="1" applyAlignment="1" applyProtection="1">
      <alignment horizontal="center" vertical="center"/>
      <protection hidden="1"/>
    </xf>
    <xf numFmtId="21" fontId="2" fillId="7" borderId="39" xfId="0" applyNumberFormat="1" applyFont="1" applyFill="1" applyBorder="1" applyAlignment="1" applyProtection="1">
      <alignment horizontal="center" vertical="center"/>
      <protection hidden="1"/>
    </xf>
    <xf numFmtId="21" fontId="2" fillId="7" borderId="57" xfId="0" applyNumberFormat="1" applyFont="1" applyFill="1" applyBorder="1" applyAlignment="1" applyProtection="1">
      <alignment horizontal="center" vertical="center"/>
      <protection hidden="1"/>
    </xf>
    <xf numFmtId="21" fontId="2" fillId="7" borderId="58" xfId="0" applyNumberFormat="1" applyFont="1" applyFill="1" applyBorder="1" applyAlignment="1" applyProtection="1">
      <alignment horizontal="center" vertical="center"/>
      <protection hidden="1"/>
    </xf>
    <xf numFmtId="0" fontId="2" fillId="42" borderId="15" xfId="0" applyFont="1" applyFill="1" applyBorder="1" applyAlignment="1" applyProtection="1">
      <alignment horizontal="center" vertical="center" wrapText="1"/>
      <protection hidden="1"/>
    </xf>
    <xf numFmtId="0" fontId="45" fillId="7" borderId="0" xfId="55" applyFill="1" applyBorder="1" applyAlignment="1" applyProtection="1">
      <alignment horizontal="left"/>
    </xf>
    <xf numFmtId="165" fontId="27" fillId="39" borderId="41" xfId="0" applyNumberFormat="1" applyFont="1" applyFill="1" applyBorder="1" applyAlignment="1">
      <alignment horizontal="center" vertical="top" wrapText="1"/>
    </xf>
    <xf numFmtId="165" fontId="27" fillId="39" borderId="43" xfId="0" applyNumberFormat="1" applyFont="1" applyFill="1" applyBorder="1" applyAlignment="1">
      <alignment horizontal="center" vertical="top" wrapText="1"/>
    </xf>
    <xf numFmtId="165" fontId="27" fillId="39" borderId="39" xfId="0" applyNumberFormat="1" applyFont="1" applyFill="1" applyBorder="1" applyAlignment="1">
      <alignment horizontal="center" vertical="top" wrapText="1"/>
    </xf>
    <xf numFmtId="165" fontId="27" fillId="39" borderId="44" xfId="0" applyNumberFormat="1" applyFont="1" applyFill="1" applyBorder="1" applyAlignment="1">
      <alignment horizontal="center" vertical="top" wrapText="1"/>
    </xf>
    <xf numFmtId="165" fontId="5" fillId="39" borderId="41" xfId="0" applyNumberFormat="1" applyFont="1" applyFill="1" applyBorder="1" applyAlignment="1">
      <alignment horizontal="center" vertical="top" wrapText="1"/>
    </xf>
    <xf numFmtId="165" fontId="5" fillId="39" borderId="43" xfId="0" applyNumberFormat="1" applyFont="1" applyFill="1" applyBorder="1" applyAlignment="1">
      <alignment horizontal="center" vertical="top" wrapText="1"/>
    </xf>
    <xf numFmtId="0" fontId="40" fillId="2" borderId="55" xfId="0" applyFont="1" applyFill="1" applyBorder="1" applyAlignment="1">
      <alignment horizontal="center" vertical="center"/>
    </xf>
    <xf numFmtId="0" fontId="50" fillId="0" borderId="0" xfId="55" applyFont="1" applyAlignment="1"/>
    <xf numFmtId="0" fontId="33" fillId="2" borderId="78" xfId="0" applyFont="1" applyFill="1" applyBorder="1" applyAlignment="1">
      <alignment horizontal="center" vertical="center" wrapText="1"/>
    </xf>
    <xf numFmtId="0" fontId="33" fillId="2" borderId="80" xfId="0" applyFont="1" applyFill="1" applyBorder="1" applyAlignment="1">
      <alignment horizontal="center" vertical="center" wrapText="1"/>
    </xf>
    <xf numFmtId="0" fontId="30" fillId="6" borderId="36" xfId="0" applyFont="1" applyFill="1" applyBorder="1" applyAlignment="1">
      <alignment horizontal="left" vertical="center" wrapText="1"/>
    </xf>
    <xf numFmtId="0" fontId="30" fillId="41" borderId="16" xfId="0" applyFont="1" applyFill="1" applyBorder="1" applyAlignment="1">
      <alignment horizontal="center" vertical="center" wrapText="1"/>
    </xf>
    <xf numFmtId="165" fontId="1" fillId="39" borderId="35" xfId="0" applyNumberFormat="1" applyFont="1" applyFill="1" applyBorder="1" applyAlignment="1">
      <alignment horizontal="center" vertical="center" wrapText="1"/>
    </xf>
    <xf numFmtId="165" fontId="1" fillId="39" borderId="42" xfId="0" applyNumberFormat="1" applyFont="1" applyFill="1" applyBorder="1" applyAlignment="1">
      <alignment horizontal="center" vertical="center" wrapText="1"/>
    </xf>
    <xf numFmtId="0" fontId="27" fillId="41" borderId="22" xfId="0" applyFont="1" applyFill="1" applyBorder="1" applyAlignment="1">
      <alignment horizontal="right" vertical="center" wrapText="1"/>
    </xf>
    <xf numFmtId="0" fontId="27" fillId="41" borderId="31" xfId="0" applyFont="1" applyFill="1" applyBorder="1" applyAlignment="1">
      <alignment horizontal="right" vertical="center" wrapText="1"/>
    </xf>
    <xf numFmtId="0" fontId="27" fillId="41" borderId="22" xfId="0" applyFont="1" applyFill="1" applyBorder="1" applyAlignment="1">
      <alignment horizontal="center" vertical="center"/>
    </xf>
    <xf numFmtId="0" fontId="27" fillId="41" borderId="31" xfId="0" applyFont="1" applyFill="1" applyBorder="1" applyAlignment="1">
      <alignment horizontal="center" vertical="center"/>
    </xf>
    <xf numFmtId="0" fontId="27" fillId="41" borderId="16" xfId="0" applyFont="1" applyFill="1" applyBorder="1" applyAlignment="1">
      <alignment vertical="center"/>
    </xf>
    <xf numFmtId="0" fontId="33" fillId="2" borderId="74" xfId="0" applyFont="1" applyFill="1" applyBorder="1" applyAlignment="1">
      <alignment horizontal="center" vertical="center" wrapText="1"/>
    </xf>
    <xf numFmtId="0" fontId="33" fillId="2" borderId="76" xfId="0" applyFont="1" applyFill="1" applyBorder="1" applyAlignment="1">
      <alignment horizontal="center" vertical="center" wrapText="1"/>
    </xf>
    <xf numFmtId="0" fontId="5" fillId="2" borderId="83" xfId="0" applyFont="1" applyFill="1" applyBorder="1" applyAlignment="1" applyProtection="1">
      <alignment horizontal="center" vertical="center" wrapText="1"/>
      <protection hidden="1"/>
    </xf>
    <xf numFmtId="0" fontId="5" fillId="2" borderId="84" xfId="0" applyFont="1" applyFill="1" applyBorder="1" applyAlignment="1" applyProtection="1">
      <alignment horizontal="center" vertical="center" wrapText="1"/>
      <protection hidden="1"/>
    </xf>
    <xf numFmtId="0" fontId="27" fillId="41" borderId="16" xfId="0" applyFont="1" applyFill="1" applyBorder="1" applyAlignment="1">
      <alignment horizontal="right" vertical="center" wrapText="1"/>
    </xf>
    <xf numFmtId="165" fontId="1" fillId="39" borderId="36" xfId="0" applyNumberFormat="1" applyFont="1" applyFill="1" applyBorder="1" applyAlignment="1">
      <alignment horizontal="center" vertical="center" wrapText="1"/>
    </xf>
    <xf numFmtId="165" fontId="5" fillId="39" borderId="1" xfId="0" applyNumberFormat="1" applyFont="1" applyFill="1" applyBorder="1" applyAlignment="1">
      <alignment horizontal="center" vertical="top" wrapText="1"/>
    </xf>
    <xf numFmtId="165" fontId="5" fillId="39" borderId="7" xfId="0" applyNumberFormat="1" applyFont="1" applyFill="1" applyBorder="1" applyAlignment="1">
      <alignment horizontal="center" vertical="top" wrapText="1"/>
    </xf>
    <xf numFmtId="165" fontId="27" fillId="39" borderId="1" xfId="0" applyNumberFormat="1" applyFont="1" applyFill="1" applyBorder="1" applyAlignment="1">
      <alignment horizontal="center" vertical="top" wrapText="1"/>
    </xf>
    <xf numFmtId="165" fontId="27" fillId="39" borderId="7" xfId="0" applyNumberFormat="1" applyFont="1" applyFill="1" applyBorder="1" applyAlignment="1">
      <alignment horizontal="center" vertical="top" wrapText="1"/>
    </xf>
    <xf numFmtId="0" fontId="2" fillId="42" borderId="22" xfId="0" applyFont="1" applyFill="1" applyBorder="1" applyAlignment="1" applyProtection="1">
      <alignment horizontal="center" vertical="center" wrapText="1"/>
      <protection hidden="1"/>
    </xf>
    <xf numFmtId="0" fontId="2" fillId="42" borderId="25" xfId="0" applyFont="1" applyFill="1" applyBorder="1" applyAlignment="1" applyProtection="1">
      <alignment horizontal="center" vertical="center" wrapText="1"/>
      <protection hidden="1"/>
    </xf>
    <xf numFmtId="0" fontId="2" fillId="42" borderId="31" xfId="0" applyFont="1" applyFill="1" applyBorder="1" applyAlignment="1" applyProtection="1">
      <alignment horizontal="center" vertical="center" wrapText="1"/>
      <protection hidden="1"/>
    </xf>
    <xf numFmtId="0" fontId="28" fillId="42" borderId="26" xfId="53" applyFont="1" applyFill="1" applyBorder="1" applyAlignment="1" applyProtection="1">
      <alignment horizontal="center" vertical="center" wrapText="1"/>
      <protection locked="0"/>
    </xf>
    <xf numFmtId="0" fontId="28" fillId="42" borderId="27" xfId="53" applyFont="1" applyFill="1" applyBorder="1" applyAlignment="1" applyProtection="1">
      <alignment horizontal="center" vertical="center" wrapText="1"/>
      <protection locked="0"/>
    </xf>
    <xf numFmtId="0" fontId="28" fillId="42" borderId="32" xfId="53" applyFont="1" applyFill="1" applyBorder="1" applyAlignment="1" applyProtection="1">
      <alignment horizontal="center" vertical="center" wrapText="1"/>
      <protection locked="0"/>
    </xf>
    <xf numFmtId="0" fontId="28" fillId="42" borderId="33" xfId="53" applyFont="1" applyFill="1" applyBorder="1" applyAlignment="1" applyProtection="1">
      <alignment horizontal="center" vertical="center" wrapText="1"/>
      <protection locked="0"/>
    </xf>
    <xf numFmtId="21" fontId="27" fillId="7" borderId="59" xfId="0" applyNumberFormat="1" applyFont="1" applyFill="1" applyBorder="1" applyAlignment="1" applyProtection="1">
      <alignment horizontal="center" vertical="center"/>
      <protection hidden="1"/>
    </xf>
    <xf numFmtId="21" fontId="27" fillId="7" borderId="42" xfId="0" applyNumberFormat="1" applyFont="1" applyFill="1" applyBorder="1" applyAlignment="1" applyProtection="1">
      <alignment horizontal="center" vertical="center"/>
      <protection hidden="1"/>
    </xf>
    <xf numFmtId="21" fontId="27" fillId="7" borderId="51" xfId="0" applyNumberFormat="1" applyFont="1" applyFill="1" applyBorder="1" applyAlignment="1" applyProtection="1">
      <alignment horizontal="center" vertical="center"/>
      <protection hidden="1"/>
    </xf>
    <xf numFmtId="21" fontId="27" fillId="7" borderId="60" xfId="0" applyNumberFormat="1" applyFont="1" applyFill="1" applyBorder="1" applyAlignment="1" applyProtection="1">
      <alignment horizontal="center" vertical="center"/>
      <protection hidden="1"/>
    </xf>
    <xf numFmtId="0" fontId="55" fillId="41" borderId="22" xfId="0" applyFont="1" applyFill="1" applyBorder="1" applyAlignment="1">
      <alignment horizontal="left" vertical="center"/>
    </xf>
    <xf numFmtId="0" fontId="55" fillId="41" borderId="31" xfId="0" applyFont="1" applyFill="1" applyBorder="1" applyAlignment="1">
      <alignment horizontal="left" vertical="center"/>
    </xf>
    <xf numFmtId="0" fontId="2" fillId="0" borderId="22"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43" fillId="7" borderId="46" xfId="0" applyFont="1" applyFill="1" applyBorder="1" applyAlignment="1">
      <alignment horizontal="center" vertical="center"/>
    </xf>
    <xf numFmtId="0" fontId="43" fillId="7" borderId="49" xfId="0" applyFont="1" applyFill="1" applyBorder="1" applyAlignment="1">
      <alignment horizontal="center" vertical="center"/>
    </xf>
    <xf numFmtId="0" fontId="0" fillId="7" borderId="46" xfId="0" applyFill="1" applyBorder="1" applyAlignment="1">
      <alignment horizontal="center"/>
    </xf>
    <xf numFmtId="0" fontId="0" fillId="7" borderId="49" xfId="0" applyFill="1" applyBorder="1" applyAlignment="1">
      <alignment horizontal="center"/>
    </xf>
    <xf numFmtId="0" fontId="0" fillId="7" borderId="45" xfId="0" applyFill="1" applyBorder="1" applyAlignment="1">
      <alignment horizontal="center"/>
    </xf>
    <xf numFmtId="0" fontId="0" fillId="7" borderId="48" xfId="0" applyFill="1" applyBorder="1" applyAlignment="1">
      <alignment horizontal="center"/>
    </xf>
    <xf numFmtId="0" fontId="41" fillId="40" borderId="21" xfId="0" applyFont="1" applyFill="1" applyBorder="1" applyAlignment="1">
      <alignment horizontal="left" vertical="top" wrapText="1" indent="1"/>
    </xf>
    <xf numFmtId="0" fontId="41" fillId="40" borderId="20" xfId="0" applyFont="1" applyFill="1" applyBorder="1" applyAlignment="1">
      <alignment horizontal="left" vertical="top" wrapText="1" indent="1"/>
    </xf>
    <xf numFmtId="0" fontId="41" fillId="40" borderId="24" xfId="0" applyFont="1" applyFill="1" applyBorder="1" applyAlignment="1">
      <alignment horizontal="left" vertical="top" wrapText="1" indent="1"/>
    </xf>
    <xf numFmtId="0" fontId="41" fillId="40" borderId="23" xfId="0" applyFont="1" applyFill="1" applyBorder="1" applyAlignment="1">
      <alignment horizontal="left" vertical="top" wrapText="1" indent="1"/>
    </xf>
    <xf numFmtId="0" fontId="27" fillId="41" borderId="15" xfId="0" applyFont="1" applyFill="1" applyBorder="1" applyAlignment="1">
      <alignment horizontal="left" vertical="center" indent="2"/>
    </xf>
    <xf numFmtId="0" fontId="27" fillId="41" borderId="16" xfId="0" applyFont="1" applyFill="1" applyBorder="1" applyAlignment="1">
      <alignment horizontal="left" vertical="center" indent="2"/>
    </xf>
    <xf numFmtId="0" fontId="2" fillId="42" borderId="16" xfId="0" applyFont="1" applyFill="1" applyBorder="1" applyAlignment="1" applyProtection="1">
      <alignment horizontal="center" vertical="center" wrapText="1"/>
      <protection hidden="1"/>
    </xf>
    <xf numFmtId="0" fontId="27" fillId="41" borderId="17" xfId="0" applyFont="1" applyFill="1" applyBorder="1" applyAlignment="1">
      <alignment horizontal="left" vertical="center" indent="2"/>
    </xf>
    <xf numFmtId="0" fontId="27" fillId="41" borderId="17" xfId="0" applyFont="1" applyFill="1" applyBorder="1" applyAlignment="1">
      <alignment horizontal="center" vertical="center"/>
    </xf>
    <xf numFmtId="0" fontId="27" fillId="41" borderId="18" xfId="0" applyFont="1" applyFill="1" applyBorder="1" applyAlignment="1">
      <alignment horizontal="center" vertical="center"/>
    </xf>
    <xf numFmtId="0" fontId="27" fillId="41" borderId="15" xfId="0" applyFont="1" applyFill="1" applyBorder="1" applyAlignment="1">
      <alignment horizontal="center" vertical="center"/>
    </xf>
    <xf numFmtId="0" fontId="27" fillId="41" borderId="19" xfId="0" applyFont="1" applyFill="1" applyBorder="1" applyAlignment="1">
      <alignment horizontal="left" vertical="center" wrapText="1" indent="2"/>
    </xf>
    <xf numFmtId="0" fontId="27" fillId="41" borderId="20" xfId="0" applyFont="1" applyFill="1" applyBorder="1" applyAlignment="1">
      <alignment horizontal="left" vertical="center" wrapText="1" indent="2"/>
    </xf>
    <xf numFmtId="0" fontId="27" fillId="41" borderId="0" xfId="0" applyFont="1" applyFill="1" applyAlignment="1">
      <alignment horizontal="left" vertical="center" wrapText="1" indent="2"/>
    </xf>
    <xf numFmtId="0" fontId="27" fillId="41" borderId="23" xfId="0" applyFont="1" applyFill="1" applyBorder="1" applyAlignment="1">
      <alignment horizontal="left" vertical="center" wrapText="1" indent="2"/>
    </xf>
    <xf numFmtId="0" fontId="27" fillId="41" borderId="28" xfId="0" applyFont="1" applyFill="1" applyBorder="1" applyAlignment="1">
      <alignment horizontal="left" vertical="center" wrapText="1" indent="2"/>
    </xf>
    <xf numFmtId="0" fontId="27" fillId="41" borderId="29" xfId="0" applyFont="1" applyFill="1" applyBorder="1" applyAlignment="1">
      <alignment horizontal="left" vertical="center" wrapText="1" indent="2"/>
    </xf>
    <xf numFmtId="0" fontId="2" fillId="42" borderId="21" xfId="0" applyFont="1" applyFill="1" applyBorder="1" applyAlignment="1" applyProtection="1">
      <alignment horizontal="center" vertical="center" wrapText="1"/>
      <protection hidden="1"/>
    </xf>
    <xf numFmtId="0" fontId="2" fillId="42" borderId="20" xfId="0" applyFont="1" applyFill="1" applyBorder="1" applyAlignment="1" applyProtection="1">
      <alignment horizontal="center" vertical="center" wrapText="1"/>
      <protection hidden="1"/>
    </xf>
    <xf numFmtId="0" fontId="2" fillId="42" borderId="24" xfId="0" applyFont="1" applyFill="1" applyBorder="1" applyAlignment="1" applyProtection="1">
      <alignment horizontal="center" vertical="center" wrapText="1"/>
      <protection hidden="1"/>
    </xf>
    <xf numFmtId="0" fontId="2" fillId="42" borderId="23" xfId="0" applyFont="1" applyFill="1" applyBorder="1" applyAlignment="1" applyProtection="1">
      <alignment horizontal="center" vertical="center" wrapText="1"/>
      <protection hidden="1"/>
    </xf>
    <xf numFmtId="0" fontId="2" fillId="42" borderId="30" xfId="0" applyFont="1" applyFill="1" applyBorder="1" applyAlignment="1" applyProtection="1">
      <alignment horizontal="center" vertical="center" wrapText="1"/>
      <protection hidden="1"/>
    </xf>
    <xf numFmtId="0" fontId="2" fillId="42" borderId="29" xfId="0" applyFont="1" applyFill="1" applyBorder="1" applyAlignment="1" applyProtection="1">
      <alignment horizontal="center" vertical="center" wrapText="1"/>
      <protection hidden="1"/>
    </xf>
    <xf numFmtId="0" fontId="27" fillId="41" borderId="21" xfId="0" applyFont="1" applyFill="1" applyBorder="1" applyAlignment="1">
      <alignment horizontal="left" vertical="center" wrapText="1" indent="2"/>
    </xf>
    <xf numFmtId="0" fontId="27" fillId="41" borderId="24" xfId="0" applyFont="1" applyFill="1" applyBorder="1" applyAlignment="1">
      <alignment horizontal="left" vertical="center" wrapText="1" indent="2"/>
    </xf>
    <xf numFmtId="0" fontId="27" fillId="41" borderId="30" xfId="0" applyFont="1" applyFill="1" applyBorder="1" applyAlignment="1">
      <alignment horizontal="left" vertical="center" wrapText="1" indent="2"/>
    </xf>
    <xf numFmtId="0" fontId="0" fillId="7" borderId="55" xfId="0" applyFill="1" applyBorder="1" applyAlignment="1">
      <alignment vertical="center" wrapText="1"/>
    </xf>
    <xf numFmtId="0" fontId="27" fillId="41" borderId="34" xfId="0" applyFont="1" applyFill="1" applyBorder="1" applyAlignment="1">
      <alignment horizontal="left" vertical="center" indent="2"/>
    </xf>
    <xf numFmtId="0" fontId="0" fillId="4" borderId="66" xfId="0" applyFill="1" applyBorder="1" applyAlignment="1">
      <alignment horizontal="left" vertical="top" wrapText="1"/>
    </xf>
    <xf numFmtId="0" fontId="0" fillId="4" borderId="61" xfId="0" applyFill="1" applyBorder="1" applyAlignment="1">
      <alignment horizontal="left" vertical="top" wrapText="1"/>
    </xf>
    <xf numFmtId="0" fontId="0" fillId="4" borderId="67" xfId="0" applyFill="1" applyBorder="1" applyAlignment="1">
      <alignment horizontal="left" vertical="top" wrapText="1"/>
    </xf>
    <xf numFmtId="0" fontId="29" fillId="41" borderId="17" xfId="0" applyFont="1" applyFill="1" applyBorder="1" applyAlignment="1">
      <alignment horizontal="center"/>
    </xf>
    <xf numFmtId="0" fontId="29" fillId="41" borderId="18" xfId="0" applyFont="1" applyFill="1" applyBorder="1" applyAlignment="1">
      <alignment horizontal="center"/>
    </xf>
    <xf numFmtId="0" fontId="29" fillId="41" borderId="15" xfId="0" applyFont="1" applyFill="1" applyBorder="1" applyAlignment="1">
      <alignment horizontal="center"/>
    </xf>
    <xf numFmtId="165" fontId="27" fillId="39" borderId="51" xfId="0" applyNumberFormat="1" applyFont="1" applyFill="1" applyBorder="1" applyAlignment="1">
      <alignment horizontal="center" vertical="top" wrapText="1"/>
    </xf>
    <xf numFmtId="0" fontId="30" fillId="41" borderId="22" xfId="0" applyFont="1" applyFill="1" applyBorder="1" applyAlignment="1">
      <alignment horizontal="center" vertical="center" wrapText="1"/>
    </xf>
    <xf numFmtId="0" fontId="2" fillId="42" borderId="17" xfId="0" applyFont="1" applyFill="1" applyBorder="1" applyAlignment="1" applyProtection="1">
      <alignment horizontal="center" vertical="center" wrapText="1"/>
      <protection hidden="1"/>
    </xf>
    <xf numFmtId="0" fontId="2" fillId="42" borderId="15" xfId="0" applyFont="1" applyFill="1" applyBorder="1" applyAlignment="1" applyProtection="1">
      <alignment horizontal="center" vertical="center" wrapText="1"/>
      <protection hidden="1"/>
    </xf>
    <xf numFmtId="0" fontId="5" fillId="4" borderId="68" xfId="0" applyFont="1" applyFill="1" applyBorder="1" applyAlignment="1">
      <alignment vertical="top" wrapText="1"/>
    </xf>
    <xf numFmtId="0" fontId="5" fillId="4" borderId="0" xfId="0" applyFont="1" applyFill="1" applyAlignment="1">
      <alignment vertical="top" wrapText="1"/>
    </xf>
    <xf numFmtId="0" fontId="5" fillId="4" borderId="69" xfId="0" applyFont="1" applyFill="1" applyBorder="1" applyAlignment="1">
      <alignment vertical="top" wrapText="1"/>
    </xf>
    <xf numFmtId="0" fontId="5" fillId="4" borderId="68" xfId="0" applyFont="1" applyFill="1" applyBorder="1" applyAlignment="1">
      <alignment horizontal="left" vertical="top" wrapText="1"/>
    </xf>
    <xf numFmtId="0" fontId="5" fillId="4" borderId="0" xfId="0" applyFont="1" applyFill="1" applyAlignment="1">
      <alignment horizontal="left" vertical="top" wrapText="1"/>
    </xf>
    <xf numFmtId="0" fontId="5" fillId="4" borderId="69" xfId="0" applyFont="1" applyFill="1" applyBorder="1" applyAlignment="1">
      <alignment horizontal="left" vertical="top" wrapText="1"/>
    </xf>
    <xf numFmtId="0" fontId="6" fillId="4" borderId="70" xfId="0" applyFont="1" applyFill="1" applyBorder="1" applyAlignment="1">
      <alignment horizontal="left" vertical="top" wrapText="1"/>
    </xf>
    <xf numFmtId="0" fontId="6" fillId="4" borderId="71" xfId="0" applyFont="1" applyFill="1" applyBorder="1" applyAlignment="1">
      <alignment horizontal="left" vertical="top" wrapText="1"/>
    </xf>
    <xf numFmtId="0" fontId="6" fillId="4" borderId="72" xfId="0" applyFont="1" applyFill="1" applyBorder="1" applyAlignment="1">
      <alignment horizontal="left" vertical="top" wrapText="1"/>
    </xf>
    <xf numFmtId="0" fontId="29" fillId="41" borderId="17" xfId="0" applyFont="1" applyFill="1" applyBorder="1" applyAlignment="1">
      <alignment horizontal="center" vertical="center"/>
    </xf>
    <xf numFmtId="0" fontId="29" fillId="41" borderId="18" xfId="0" applyFont="1" applyFill="1" applyBorder="1" applyAlignment="1">
      <alignment horizontal="center" vertical="center"/>
    </xf>
    <xf numFmtId="0" fontId="29" fillId="41" borderId="15" xfId="0" applyFont="1" applyFill="1" applyBorder="1" applyAlignment="1">
      <alignment horizontal="center" vertical="center"/>
    </xf>
    <xf numFmtId="165" fontId="27" fillId="39" borderId="40" xfId="0" applyNumberFormat="1" applyFont="1" applyFill="1" applyBorder="1" applyAlignment="1">
      <alignment horizontal="center" vertical="top" wrapText="1"/>
    </xf>
    <xf numFmtId="0" fontId="0" fillId="0" borderId="3" xfId="0" applyBorder="1" applyAlignment="1">
      <alignment horizontal="center" vertical="center" wrapText="1"/>
    </xf>
    <xf numFmtId="0" fontId="0" fillId="0" borderId="0" xfId="0" applyAlignment="1">
      <alignment horizontal="center" vertical="center" wrapText="1"/>
    </xf>
    <xf numFmtId="0" fontId="29" fillId="4" borderId="4" xfId="0" applyFont="1" applyFill="1" applyBorder="1" applyAlignment="1">
      <alignment horizontal="left" vertical="center"/>
    </xf>
    <xf numFmtId="0" fontId="29" fillId="4" borderId="86" xfId="0" applyFont="1" applyFill="1" applyBorder="1" applyAlignment="1">
      <alignment horizontal="left" vertical="center"/>
    </xf>
  </cellXfs>
  <cellStyles count="56">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40% - Accent1 2" xfId="12" xr:uid="{00000000-0005-0000-0000-000006000000}"/>
    <cellStyle name="40% - Accent2 2" xfId="13" xr:uid="{00000000-0005-0000-0000-000007000000}"/>
    <cellStyle name="40% - Accent3 2" xfId="14" xr:uid="{00000000-0005-0000-0000-000008000000}"/>
    <cellStyle name="40% - Accent4 2" xfId="15" xr:uid="{00000000-0005-0000-0000-000009000000}"/>
    <cellStyle name="40% - Accent5 2" xfId="16" xr:uid="{00000000-0005-0000-0000-00000A000000}"/>
    <cellStyle name="40% - Accent6 2" xfId="17" xr:uid="{00000000-0005-0000-0000-00000B000000}"/>
    <cellStyle name="60% - Accent1 2" xfId="18" xr:uid="{00000000-0005-0000-0000-00000C000000}"/>
    <cellStyle name="60% - Accent2 2" xfId="19" xr:uid="{00000000-0005-0000-0000-00000D000000}"/>
    <cellStyle name="60% - Accent3 2" xfId="20" xr:uid="{00000000-0005-0000-0000-00000E000000}"/>
    <cellStyle name="60% - Accent4 2" xfId="21" xr:uid="{00000000-0005-0000-0000-00000F000000}"/>
    <cellStyle name="60% - Accent5 2" xfId="22" xr:uid="{00000000-0005-0000-0000-000010000000}"/>
    <cellStyle name="60% - Accent6 2" xfId="23" xr:uid="{00000000-0005-0000-0000-000011000000}"/>
    <cellStyle name="Accent1 2" xfId="24" xr:uid="{00000000-0005-0000-0000-000012000000}"/>
    <cellStyle name="Accent2 2" xfId="25" xr:uid="{00000000-0005-0000-0000-000013000000}"/>
    <cellStyle name="Accent3 2" xfId="26" xr:uid="{00000000-0005-0000-0000-000014000000}"/>
    <cellStyle name="Accent4 2" xfId="27" xr:uid="{00000000-0005-0000-0000-000015000000}"/>
    <cellStyle name="Accent5 2" xfId="28" xr:uid="{00000000-0005-0000-0000-000016000000}"/>
    <cellStyle name="Accent6 2" xfId="29" xr:uid="{00000000-0005-0000-0000-000017000000}"/>
    <cellStyle name="Bad 2" xfId="30" xr:uid="{00000000-0005-0000-0000-000018000000}"/>
    <cellStyle name="Calculation 2" xfId="31" xr:uid="{00000000-0005-0000-0000-000019000000}"/>
    <cellStyle name="Check Cell 2" xfId="32" xr:uid="{00000000-0005-0000-0000-00001A000000}"/>
    <cellStyle name="Explanatory Text 2" xfId="33" xr:uid="{00000000-0005-0000-0000-00001B000000}"/>
    <cellStyle name="Good 2" xfId="34" xr:uid="{00000000-0005-0000-0000-00001C000000}"/>
    <cellStyle name="Heading 1 2" xfId="35" xr:uid="{00000000-0005-0000-0000-00001D000000}"/>
    <cellStyle name="Heading 2 2" xfId="36" xr:uid="{00000000-0005-0000-0000-00001E000000}"/>
    <cellStyle name="Heading 3 2" xfId="37" xr:uid="{00000000-0005-0000-0000-00001F000000}"/>
    <cellStyle name="Heading 4 2" xfId="38" xr:uid="{00000000-0005-0000-0000-000020000000}"/>
    <cellStyle name="Hyperlink" xfId="55" builtinId="8"/>
    <cellStyle name="Input" xfId="53" builtinId="20"/>
    <cellStyle name="Input 2" xfId="39" xr:uid="{00000000-0005-0000-0000-000022000000}"/>
    <cellStyle name="Linked Cell 2" xfId="40" xr:uid="{00000000-0005-0000-0000-000023000000}"/>
    <cellStyle name="Neutral 2" xfId="41" xr:uid="{00000000-0005-0000-0000-000024000000}"/>
    <cellStyle name="Normal" xfId="0" builtinId="0"/>
    <cellStyle name="Normal 2" xfId="1" xr:uid="{00000000-0005-0000-0000-000026000000}"/>
    <cellStyle name="Normal 2 2" xfId="3" xr:uid="{00000000-0005-0000-0000-000027000000}"/>
    <cellStyle name="Normal 2 2 2" xfId="42" xr:uid="{00000000-0005-0000-0000-000028000000}"/>
    <cellStyle name="Normal 2 3" xfId="43" xr:uid="{00000000-0005-0000-0000-000029000000}"/>
    <cellStyle name="Normal 3" xfId="4" xr:uid="{00000000-0005-0000-0000-00002A000000}"/>
    <cellStyle name="Normal 3 2" xfId="44" xr:uid="{00000000-0005-0000-0000-00002B000000}"/>
    <cellStyle name="Normal 4" xfId="5" xr:uid="{00000000-0005-0000-0000-00002C000000}"/>
    <cellStyle name="Normal 5" xfId="45" xr:uid="{00000000-0005-0000-0000-00002D000000}"/>
    <cellStyle name="Normal 6" xfId="46" xr:uid="{00000000-0005-0000-0000-00002E000000}"/>
    <cellStyle name="Normal 7" xfId="47" xr:uid="{00000000-0005-0000-0000-00002F000000}"/>
    <cellStyle name="Note 2" xfId="48" xr:uid="{00000000-0005-0000-0000-000030000000}"/>
    <cellStyle name="Output" xfId="54" builtinId="21"/>
    <cellStyle name="Output 2" xfId="49" xr:uid="{00000000-0005-0000-0000-000032000000}"/>
    <cellStyle name="Standard_Data" xfId="2" xr:uid="{00000000-0005-0000-0000-000033000000}"/>
    <cellStyle name="Title 2" xfId="50" xr:uid="{00000000-0005-0000-0000-000034000000}"/>
    <cellStyle name="Total 2" xfId="51" xr:uid="{00000000-0005-0000-0000-000035000000}"/>
    <cellStyle name="Warning Text 2" xfId="52" xr:uid="{00000000-0005-0000-0000-000036000000}"/>
  </cellStyles>
  <dxfs count="28">
    <dxf>
      <font>
        <color theme="0" tint="-4.9989318521683403E-2"/>
      </font>
    </dxf>
    <dxf>
      <font>
        <color theme="0" tint="-4.9989318521683403E-2"/>
      </font>
    </dxf>
    <dxf>
      <fill>
        <patternFill patternType="gray0625">
          <bgColor theme="0" tint="-0.14996795556505021"/>
        </patternFill>
      </fill>
    </dxf>
    <dxf>
      <fill>
        <patternFill patternType="gray0625">
          <bgColor theme="0" tint="-0.14996795556505021"/>
        </patternFill>
      </fill>
    </dxf>
    <dxf>
      <font>
        <color theme="0" tint="-0.14996795556505021"/>
      </font>
      <fill>
        <patternFill patternType="gray0625">
          <bgColor theme="0" tint="-0.14996795556505021"/>
        </patternFill>
      </fill>
    </dxf>
    <dxf>
      <font>
        <color theme="0" tint="-4.9989318521683403E-2"/>
      </font>
    </dxf>
    <dxf>
      <font>
        <color theme="0" tint="-0.14996795556505021"/>
      </font>
    </dxf>
    <dxf>
      <font>
        <color theme="0" tint="-4.9989318521683403E-2"/>
      </font>
    </dxf>
    <dxf>
      <font>
        <color theme="0" tint="-4.9989318521683403E-2"/>
      </font>
    </dxf>
    <dxf>
      <font>
        <color theme="0" tint="-4.9989318521683403E-2"/>
      </font>
    </dxf>
    <dxf>
      <font>
        <color theme="0" tint="-4.9989318521683403E-2"/>
      </font>
    </dxf>
    <dxf>
      <font>
        <color theme="0" tint="-0.14996795556505021"/>
      </font>
    </dxf>
    <dxf>
      <font>
        <color theme="0" tint="-4.9989318521683403E-2"/>
      </font>
    </dxf>
    <dxf>
      <font>
        <color theme="0" tint="-4.9989318521683403E-2"/>
      </font>
    </dxf>
    <dxf>
      <font>
        <color theme="1" tint="0.499984740745262"/>
      </font>
      <fill>
        <patternFill>
          <bgColor theme="1" tint="0.499984740745262"/>
        </patternFill>
      </fill>
    </dxf>
    <dxf>
      <font>
        <color theme="0" tint="-4.9989318521683403E-2"/>
      </font>
    </dxf>
    <dxf>
      <font>
        <color theme="0" tint="-0.14996795556505021"/>
      </font>
    </dxf>
    <dxf>
      <font>
        <color theme="0" tint="-0.14996795556505021"/>
      </font>
      <fill>
        <patternFill patternType="gray0625">
          <bgColor theme="0" tint="-0.14996795556505021"/>
        </patternFill>
      </fill>
    </dxf>
    <dxf>
      <fill>
        <patternFill patternType="gray0625">
          <bgColor theme="0" tint="-0.14996795556505021"/>
        </patternFill>
      </fill>
    </dxf>
    <dxf>
      <font>
        <b/>
        <i val="0"/>
        <color auto="1"/>
      </font>
    </dxf>
    <dxf>
      <font>
        <b/>
        <i val="0"/>
        <color auto="1"/>
      </font>
    </dxf>
    <dxf>
      <fill>
        <patternFill>
          <bgColor rgb="FFCCFF99"/>
        </patternFill>
      </fill>
    </dxf>
    <dxf>
      <font>
        <b/>
        <i val="0"/>
        <color auto="1"/>
      </font>
    </dxf>
    <dxf>
      <fill>
        <patternFill>
          <bgColor rgb="FF66FF66"/>
        </patternFill>
      </fill>
    </dxf>
    <dxf>
      <font>
        <color rgb="FFECFF97"/>
      </font>
    </dxf>
    <dxf>
      <font>
        <b/>
        <i val="0"/>
        <color auto="1"/>
      </font>
    </dxf>
    <dxf>
      <fill>
        <patternFill>
          <bgColor rgb="FF66FF66"/>
        </patternFill>
      </fill>
    </dxf>
    <dxf>
      <font>
        <color theme="1"/>
      </font>
      <fill>
        <patternFill>
          <bgColor rgb="FFEEE800"/>
        </patternFill>
      </fill>
    </dxf>
  </dxfs>
  <tableStyles count="0" defaultTableStyle="TableStyleMedium2" defaultPivotStyle="PivotStyleLight16"/>
  <colors>
    <mruColors>
      <color rgb="FFCCCC00"/>
      <color rgb="FFEEE800"/>
      <color rgb="FFEEEA00"/>
      <color rgb="FFFFFF00"/>
      <color rgb="FFCCFFCC"/>
      <color rgb="FF99FF66"/>
      <color rgb="FFFFFF99"/>
      <color rgb="FFFFCCCC"/>
      <color rgb="FF99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'EUROCONTROL calculator'!$D$16</c:f>
          <c:strCache>
            <c:ptCount val="1"/>
            <c:pt idx="0">
              <c:v>A20N</c:v>
            </c:pt>
          </c:strCache>
        </c:strRef>
      </c:tx>
      <c:layout>
        <c:manualLayout>
          <c:xMode val="edge"/>
          <c:yMode val="edge"/>
          <c:x val="0.19103149273465642"/>
          <c:y val="1.2066286468671488E-2"/>
        </c:manualLayout>
      </c:layout>
      <c:overlay val="1"/>
      <c:spPr>
        <a:solidFill>
          <a:srgbClr val="E3DE00"/>
        </a:solidFill>
        <a:ln w="6350">
          <a:solidFill>
            <a:srgbClr val="00B050"/>
          </a:solidFill>
        </a:ln>
        <a:effectLst/>
        <a:scene3d>
          <a:camera prst="orthographicFront"/>
          <a:lightRig rig="threePt" dir="t"/>
        </a:scene3d>
        <a:sp3d>
          <a:bevelT w="19050" h="95250"/>
          <a:bevelB w="19050" h="82550"/>
        </a:sp3d>
      </c:spPr>
      <c:txPr>
        <a:bodyPr/>
        <a:lstStyle/>
        <a:p>
          <a:pPr>
            <a:defRPr sz="2800"/>
          </a:pPr>
          <a:endParaRPr lang="en-US"/>
        </a:p>
      </c:txPr>
    </c:title>
    <c:autoTitleDeleted val="0"/>
    <c:plotArea>
      <c:layout>
        <c:manualLayout>
          <c:layoutTarget val="inner"/>
          <c:xMode val="edge"/>
          <c:yMode val="edge"/>
          <c:x val="8.4500158207046788E-2"/>
          <c:y val="0.11940341283541987"/>
          <c:w val="0.70815778820505126"/>
          <c:h val="0.79219732280691124"/>
        </c:manualLayout>
      </c:layout>
      <c:barChart>
        <c:barDir val="col"/>
        <c:grouping val="clustered"/>
        <c:varyColors val="0"/>
        <c:ser>
          <c:idx val="10"/>
          <c:order val="11"/>
          <c:tx>
            <c:strRef>
              <c:f>'EUROCONTROL calculator'!$F$36</c:f>
              <c:strCache>
                <c:ptCount val="1"/>
                <c:pt idx="0">
                  <c:v>The most frequently observed cruise flight level</c:v>
                </c:pt>
              </c:strCache>
            </c:strRef>
          </c:tx>
          <c:spPr>
            <a:gradFill>
              <a:gsLst>
                <a:gs pos="0">
                  <a:schemeClr val="accent1">
                    <a:tint val="66000"/>
                    <a:satMod val="160000"/>
                  </a:schemeClr>
                </a:gs>
                <a:gs pos="47000">
                  <a:schemeClr val="accent1">
                    <a:tint val="44500"/>
                    <a:satMod val="160000"/>
                  </a:schemeClr>
                </a:gs>
                <a:gs pos="100000">
                  <a:schemeClr val="accent1">
                    <a:tint val="23500"/>
                    <a:satMod val="160000"/>
                  </a:schemeClr>
                </a:gs>
              </a:gsLst>
              <a:lin ang="4200000" scaled="0"/>
            </a:gradFill>
            <a:ln>
              <a:solidFill>
                <a:schemeClr val="accent5"/>
              </a:solidFill>
            </a:ln>
          </c:spPr>
          <c:invertIfNegative val="0"/>
          <c:val>
            <c:numRef>
              <c:f>'EUROCONTROL calculator'!$F$40:$F$61</c:f>
              <c:numCache>
                <c:formatCode>0</c:formatCode>
                <c:ptCount val="22"/>
                <c:pt idx="0">
                  <c:v>180</c:v>
                </c:pt>
                <c:pt idx="1">
                  <c:v>260</c:v>
                </c:pt>
                <c:pt idx="2">
                  <c:v>320</c:v>
                </c:pt>
                <c:pt idx="3">
                  <c:v>380</c:v>
                </c:pt>
                <c:pt idx="4">
                  <c:v>380</c:v>
                </c:pt>
                <c:pt idx="5">
                  <c:v>380</c:v>
                </c:pt>
                <c:pt idx="6">
                  <c:v>380</c:v>
                </c:pt>
                <c:pt idx="7">
                  <c:v>380</c:v>
                </c:pt>
                <c:pt idx="8">
                  <c:v>380</c:v>
                </c:pt>
                <c:pt idx="9">
                  <c:v>380</c:v>
                </c:pt>
                <c:pt idx="10">
                  <c:v>380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0-3A21-4EE8-9066-5223A0C53B8C}"/>
            </c:ext>
          </c:extLst>
        </c:ser>
        <c:dLbls>
          <c:showLegendKey val="0"/>
          <c:showVal val="0"/>
          <c:showCatName val="0"/>
          <c:showSerName val="0"/>
          <c:showPercent val="0"/>
          <c:showBubbleSize val="0"/>
        </c:dLbls>
        <c:gapWidth val="150"/>
        <c:axId val="152517248"/>
        <c:axId val="152515712"/>
      </c:barChart>
      <c:lineChart>
        <c:grouping val="standard"/>
        <c:varyColors val="0"/>
        <c:ser>
          <c:idx val="11"/>
          <c:order val="0"/>
          <c:tx>
            <c:strRef>
              <c:f>'EUROCONTROL calculator'!$G$36</c:f>
              <c:strCache>
                <c:ptCount val="1"/>
                <c:pt idx="0">
                  <c:v>Duration in
hh:mm:ss</c:v>
                </c:pt>
              </c:strCache>
            </c:strRef>
          </c:tx>
          <c:spPr>
            <a:ln w="76200" cmpd="sng">
              <a:solidFill>
                <a:schemeClr val="accent6">
                  <a:lumMod val="75000"/>
                </a:schemeClr>
              </a:solidFill>
            </a:ln>
          </c:spPr>
          <c:dLbls>
            <c:dLbl>
              <c:idx val="2"/>
              <c:delete val="1"/>
              <c:extLst>
                <c:ext xmlns:c15="http://schemas.microsoft.com/office/drawing/2012/chart" uri="{CE6537A1-D6FC-4f65-9D91-7224C49458BB}"/>
                <c:ext xmlns:c16="http://schemas.microsoft.com/office/drawing/2014/chart" uri="{C3380CC4-5D6E-409C-BE32-E72D297353CC}">
                  <c16:uniqueId val="{00000001-3A21-4EE8-9066-5223A0C53B8C}"/>
                </c:ext>
              </c:extLst>
            </c:dLbl>
            <c:dLbl>
              <c:idx val="4"/>
              <c:delete val="1"/>
              <c:extLst>
                <c:ext xmlns:c15="http://schemas.microsoft.com/office/drawing/2012/chart" uri="{CE6537A1-D6FC-4f65-9D91-7224C49458BB}"/>
                <c:ext xmlns:c16="http://schemas.microsoft.com/office/drawing/2014/chart" uri="{C3380CC4-5D6E-409C-BE32-E72D297353CC}">
                  <c16:uniqueId val="{00000002-3A21-4EE8-9066-5223A0C53B8C}"/>
                </c:ext>
              </c:extLst>
            </c:dLbl>
            <c:dLbl>
              <c:idx val="6"/>
              <c:delete val="1"/>
              <c:extLst>
                <c:ext xmlns:c15="http://schemas.microsoft.com/office/drawing/2012/chart" uri="{CE6537A1-D6FC-4f65-9D91-7224C49458BB}"/>
                <c:ext xmlns:c16="http://schemas.microsoft.com/office/drawing/2014/chart" uri="{C3380CC4-5D6E-409C-BE32-E72D297353CC}">
                  <c16:uniqueId val="{00000003-3A21-4EE8-9066-5223A0C53B8C}"/>
                </c:ext>
              </c:extLst>
            </c:dLbl>
            <c:dLbl>
              <c:idx val="8"/>
              <c:delete val="1"/>
              <c:extLst>
                <c:ext xmlns:c15="http://schemas.microsoft.com/office/drawing/2012/chart" uri="{CE6537A1-D6FC-4f65-9D91-7224C49458BB}"/>
                <c:ext xmlns:c16="http://schemas.microsoft.com/office/drawing/2014/chart" uri="{C3380CC4-5D6E-409C-BE32-E72D297353CC}">
                  <c16:uniqueId val="{00000004-3A21-4EE8-9066-5223A0C53B8C}"/>
                </c:ext>
              </c:extLst>
            </c:dLbl>
            <c:dLbl>
              <c:idx val="10"/>
              <c:delete val="1"/>
              <c:extLst>
                <c:ext xmlns:c15="http://schemas.microsoft.com/office/drawing/2012/chart" uri="{CE6537A1-D6FC-4f65-9D91-7224C49458BB}"/>
                <c:ext xmlns:c16="http://schemas.microsoft.com/office/drawing/2014/chart" uri="{C3380CC4-5D6E-409C-BE32-E72D297353CC}">
                  <c16:uniqueId val="{00000005-3A21-4EE8-9066-5223A0C53B8C}"/>
                </c:ext>
              </c:extLst>
            </c:dLbl>
            <c:dLbl>
              <c:idx val="12"/>
              <c:delete val="1"/>
              <c:extLst>
                <c:ext xmlns:c15="http://schemas.microsoft.com/office/drawing/2012/chart" uri="{CE6537A1-D6FC-4f65-9D91-7224C49458BB}"/>
                <c:ext xmlns:c16="http://schemas.microsoft.com/office/drawing/2014/chart" uri="{C3380CC4-5D6E-409C-BE32-E72D297353CC}">
                  <c16:uniqueId val="{00000006-3A21-4EE8-9066-5223A0C53B8C}"/>
                </c:ext>
              </c:extLst>
            </c:dLbl>
            <c:dLbl>
              <c:idx val="14"/>
              <c:delete val="1"/>
              <c:extLst>
                <c:ext xmlns:c15="http://schemas.microsoft.com/office/drawing/2012/chart" uri="{CE6537A1-D6FC-4f65-9D91-7224C49458BB}"/>
                <c:ext xmlns:c16="http://schemas.microsoft.com/office/drawing/2014/chart" uri="{C3380CC4-5D6E-409C-BE32-E72D297353CC}">
                  <c16:uniqueId val="{00000007-3A21-4EE8-9066-5223A0C53B8C}"/>
                </c:ext>
              </c:extLst>
            </c:dLbl>
            <c:dLbl>
              <c:idx val="16"/>
              <c:delete val="1"/>
              <c:extLst>
                <c:ext xmlns:c15="http://schemas.microsoft.com/office/drawing/2012/chart" uri="{CE6537A1-D6FC-4f65-9D91-7224C49458BB}"/>
                <c:ext xmlns:c16="http://schemas.microsoft.com/office/drawing/2014/chart" uri="{C3380CC4-5D6E-409C-BE32-E72D297353CC}">
                  <c16:uniqueId val="{00000008-3A21-4EE8-9066-5223A0C53B8C}"/>
                </c:ext>
              </c:extLst>
            </c:dLbl>
            <c:dLbl>
              <c:idx val="18"/>
              <c:delete val="1"/>
              <c:extLst>
                <c:ext xmlns:c15="http://schemas.microsoft.com/office/drawing/2012/chart" uri="{CE6537A1-D6FC-4f65-9D91-7224C49458BB}"/>
                <c:ext xmlns:c16="http://schemas.microsoft.com/office/drawing/2014/chart" uri="{C3380CC4-5D6E-409C-BE32-E72D297353CC}">
                  <c16:uniqueId val="{00000009-3A21-4EE8-9066-5223A0C53B8C}"/>
                </c:ext>
              </c:extLst>
            </c:dLbl>
            <c:spPr>
              <a:ln>
                <a:solidFill>
                  <a:schemeClr val="accent6">
                    <a:lumMod val="75000"/>
                  </a:schemeClr>
                </a:solidFill>
              </a:ln>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'EUROCONTROL calculator'!$G$40:$G$61</c:f>
              <c:numCache>
                <c:formatCode>[$-F400]h:mm:ss\ AM/PM</c:formatCode>
                <c:ptCount val="22"/>
                <c:pt idx="0">
                  <c:v>1.577546296296296E-2</c:v>
                </c:pt>
                <c:pt idx="1">
                  <c:v>2.2581018518518518E-2</c:v>
                </c:pt>
                <c:pt idx="2">
                  <c:v>2.7083333333333334E-2</c:v>
                </c:pt>
                <c:pt idx="3">
                  <c:v>5.0439814814814819E-2</c:v>
                </c:pt>
                <c:pt idx="4">
                  <c:v>7.3738425925925929E-2</c:v>
                </c:pt>
                <c:pt idx="5">
                  <c:v>9.7025462962962952E-2</c:v>
                </c:pt>
                <c:pt idx="6">
                  <c:v>0.1436226851851852</c:v>
                </c:pt>
                <c:pt idx="7">
                  <c:v>0.19024305555555557</c:v>
                </c:pt>
                <c:pt idx="8">
                  <c:v>0.23681712962962964</c:v>
                </c:pt>
                <c:pt idx="9">
                  <c:v>0.2834490740740741</c:v>
                </c:pt>
                <c:pt idx="10">
                  <c:v>0.33003472222222224</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A-3A21-4EE8-9066-5223A0C53B8C}"/>
            </c:ext>
          </c:extLst>
        </c:ser>
        <c:ser>
          <c:idx val="0"/>
          <c:order val="1"/>
          <c:tx>
            <c:strRef>
              <c:f>'EUROCONTROL calculator'!$H$36</c:f>
              <c:strCache>
                <c:ptCount val="1"/>
                <c:pt idx="0">
                  <c:v>Fuel burn  in kg</c:v>
                </c:pt>
              </c:strCache>
            </c:strRef>
          </c:tx>
          <c:spPr>
            <a:ln w="50800">
              <a:solidFill>
                <a:srgbClr val="FF3399"/>
              </a:solidFill>
            </a:ln>
          </c:spPr>
          <c:marker>
            <c:symbol val="circle"/>
            <c:size val="15"/>
          </c:marker>
          <c:dPt>
            <c:idx val="2"/>
            <c:bubble3D val="0"/>
            <c:extLst>
              <c:ext xmlns:c16="http://schemas.microsoft.com/office/drawing/2014/chart" uri="{C3380CC4-5D6E-409C-BE32-E72D297353CC}">
                <c16:uniqueId val="{0000000B-3A21-4EE8-9066-5223A0C53B8C}"/>
              </c:ext>
            </c:extLst>
          </c:dPt>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calculator'!$H$40:$H$61</c:f>
              <c:numCache>
                <c:formatCode>###\ ###\ ###\ ##0.00</c:formatCode>
                <c:ptCount val="22"/>
                <c:pt idx="0">
                  <c:v>828.11579916659002</c:v>
                </c:pt>
                <c:pt idx="1">
                  <c:v>1197.54364564601</c:v>
                </c:pt>
                <c:pt idx="2">
                  <c:v>1405.9114344843299</c:v>
                </c:pt>
                <c:pt idx="3">
                  <c:v>2445.5877097226899</c:v>
                </c:pt>
                <c:pt idx="4">
                  <c:v>3561.3060264262299</c:v>
                </c:pt>
                <c:pt idx="5">
                  <c:v>4647.7473183919201</c:v>
                </c:pt>
                <c:pt idx="6">
                  <c:v>6852.9681265295303</c:v>
                </c:pt>
                <c:pt idx="7">
                  <c:v>9088.0146838414494</c:v>
                </c:pt>
                <c:pt idx="8">
                  <c:v>11261.743156713501</c:v>
                </c:pt>
                <c:pt idx="9">
                  <c:v>13754.2889250523</c:v>
                </c:pt>
                <c:pt idx="10">
                  <c:v>15972.074735533301</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C-3A21-4EE8-9066-5223A0C53B8C}"/>
            </c:ext>
          </c:extLst>
        </c:ser>
        <c:ser>
          <c:idx val="1"/>
          <c:order val="2"/>
          <c:tx>
            <c:strRef>
              <c:f>'EUROCONTROL calculator'!$I$36</c:f>
              <c:strCache>
                <c:ptCount val="1"/>
                <c:pt idx="0">
                  <c:v>CO2 
in kg</c:v>
                </c:pt>
              </c:strCache>
            </c:strRef>
          </c:tx>
          <c:spPr>
            <a:ln w="50800"/>
          </c:spPr>
          <c:marker>
            <c:symbol val="square"/>
            <c:size val="14"/>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calculator'!$I$40:$I$61</c:f>
              <c:numCache>
                <c:formatCode>###\ ###\ ###\ ##0.00</c:formatCode>
                <c:ptCount val="22"/>
                <c:pt idx="0">
                  <c:v>2608.5647673747585</c:v>
                </c:pt>
                <c:pt idx="1">
                  <c:v>3772.2624837849312</c:v>
                </c:pt>
                <c:pt idx="2">
                  <c:v>4428.6210186256394</c:v>
                </c:pt>
                <c:pt idx="3">
                  <c:v>7703.6012856264724</c:v>
                </c:pt>
                <c:pt idx="4">
                  <c:v>11218.113983242623</c:v>
                </c:pt>
                <c:pt idx="5">
                  <c:v>14640.404052934548</c:v>
                </c:pt>
                <c:pt idx="6">
                  <c:v>21586.84959856802</c:v>
                </c:pt>
                <c:pt idx="7">
                  <c:v>28627.246254100566</c:v>
                </c:pt>
                <c:pt idx="8">
                  <c:v>35474.490943647528</c:v>
                </c:pt>
                <c:pt idx="9">
                  <c:v>43326.010113914745</c:v>
                </c:pt>
                <c:pt idx="10">
                  <c:v>50312.035416929895</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D-3A21-4EE8-9066-5223A0C53B8C}"/>
            </c:ext>
          </c:extLst>
        </c:ser>
        <c:ser>
          <c:idx val="3"/>
          <c:order val="3"/>
          <c:tx>
            <c:strRef>
              <c:f>'EUROCONTROL calculator'!$J$36</c:f>
              <c:strCache>
                <c:ptCount val="1"/>
                <c:pt idx="0">
                  <c:v>NOX
in kg</c:v>
                </c:pt>
              </c:strCache>
            </c:strRef>
          </c:tx>
          <c:spPr>
            <a:ln w="50800">
              <a:solidFill>
                <a:srgbClr val="FFC000"/>
              </a:solidFill>
            </a:ln>
          </c:spPr>
          <c:marker>
            <c:symbol val="square"/>
            <c:size val="13"/>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calculator'!$J$40:$J$61</c:f>
              <c:numCache>
                <c:formatCode>###\ ###\ ###\ ##0.00</c:formatCode>
                <c:ptCount val="22"/>
                <c:pt idx="0">
                  <c:v>16.208144040471399</c:v>
                </c:pt>
                <c:pt idx="1">
                  <c:v>23.084479395281999</c:v>
                </c:pt>
                <c:pt idx="2">
                  <c:v>25.961976846793501</c:v>
                </c:pt>
                <c:pt idx="3">
                  <c:v>35.687596400864301</c:v>
                </c:pt>
                <c:pt idx="4">
                  <c:v>46.732730305565703</c:v>
                </c:pt>
                <c:pt idx="5">
                  <c:v>56.8447286167222</c:v>
                </c:pt>
                <c:pt idx="6">
                  <c:v>78.062302865197907</c:v>
                </c:pt>
                <c:pt idx="7">
                  <c:v>100.10519014306399</c:v>
                </c:pt>
                <c:pt idx="8">
                  <c:v>120.364686187272</c:v>
                </c:pt>
                <c:pt idx="9">
                  <c:v>146.713366309111</c:v>
                </c:pt>
                <c:pt idx="10">
                  <c:v>167.65732725275399</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E-3A21-4EE8-9066-5223A0C53B8C}"/>
            </c:ext>
          </c:extLst>
        </c:ser>
        <c:ser>
          <c:idx val="5"/>
          <c:order val="4"/>
          <c:tx>
            <c:strRef>
              <c:f>'EUROCONTROL calculator'!$K$36</c:f>
              <c:strCache>
                <c:ptCount val="1"/>
                <c:pt idx="0">
                  <c:v>SOX
in kg</c:v>
                </c:pt>
              </c:strCache>
            </c:strRef>
          </c:tx>
          <c:spPr>
            <a:ln w="50800"/>
          </c:spPr>
          <c:marker>
            <c:symbol val="circle"/>
            <c:size val="15"/>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calculator'!$K$40:$K$61</c:f>
              <c:numCache>
                <c:formatCode>###\ ###\ ###\ ##0.00</c:formatCode>
                <c:ptCount val="22"/>
                <c:pt idx="0">
                  <c:v>0.69561735350300902</c:v>
                </c:pt>
                <c:pt idx="1">
                  <c:v>1.0059367208957699</c:v>
                </c:pt>
                <c:pt idx="2">
                  <c:v>1.1809656327149101</c:v>
                </c:pt>
                <c:pt idx="3">
                  <c:v>2.0542933533696202</c:v>
                </c:pt>
                <c:pt idx="4">
                  <c:v>2.9914968265941102</c:v>
                </c:pt>
                <c:pt idx="5">
                  <c:v>3.9041076635221299</c:v>
                </c:pt>
                <c:pt idx="6">
                  <c:v>5.7564934463008104</c:v>
                </c:pt>
                <c:pt idx="7">
                  <c:v>7.6339318221085701</c:v>
                </c:pt>
                <c:pt idx="8">
                  <c:v>9.4598643797389705</c:v>
                </c:pt>
                <c:pt idx="9">
                  <c:v>11.553603221600101</c:v>
                </c:pt>
                <c:pt idx="10">
                  <c:v>13.416539730519499</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F-3A21-4EE8-9066-5223A0C53B8C}"/>
            </c:ext>
          </c:extLst>
        </c:ser>
        <c:ser>
          <c:idx val="2"/>
          <c:order val="5"/>
          <c:tx>
            <c:strRef>
              <c:f>'EUROCONTROL calculator'!$L$36</c:f>
              <c:strCache>
                <c:ptCount val="1"/>
                <c:pt idx="0">
                  <c:v>H2O
in kg</c:v>
                </c:pt>
              </c:strCache>
            </c:strRef>
          </c:tx>
          <c:spPr>
            <a:ln w="50800">
              <a:solidFill>
                <a:srgbClr val="00FFFF">
                  <a:alpha val="40000"/>
                </a:srgbClr>
              </a:solidFill>
            </a:ln>
          </c:spPr>
          <c:marker>
            <c:symbol val="triangle"/>
            <c:size val="11"/>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calculator'!$L$40:$L$61</c:f>
              <c:numCache>
                <c:formatCode>###\ ###\ ###\ ##0.00</c:formatCode>
                <c:ptCount val="22"/>
                <c:pt idx="0">
                  <c:v>1024.3792887807599</c:v>
                </c:pt>
                <c:pt idx="1">
                  <c:v>1481.3615740782</c:v>
                </c:pt>
                <c:pt idx="2">
                  <c:v>1739.11228133809</c:v>
                </c:pt>
                <c:pt idx="3">
                  <c:v>3025.1920286089298</c:v>
                </c:pt>
                <c:pt idx="4">
                  <c:v>4405.3353377539397</c:v>
                </c:pt>
                <c:pt idx="5">
                  <c:v>5749.2630644708397</c:v>
                </c:pt>
                <c:pt idx="6">
                  <c:v>8477.1203009245091</c:v>
                </c:pt>
                <c:pt idx="7">
                  <c:v>11241.8737395482</c:v>
                </c:pt>
                <c:pt idx="8">
                  <c:v>13930.7780516285</c:v>
                </c:pt>
                <c:pt idx="9">
                  <c:v>17014.058979785299</c:v>
                </c:pt>
                <c:pt idx="10">
                  <c:v>19757.460555641501</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10-3A21-4EE8-9066-5223A0C53B8C}"/>
            </c:ext>
          </c:extLst>
        </c:ser>
        <c:ser>
          <c:idx val="4"/>
          <c:order val="6"/>
          <c:tx>
            <c:strRef>
              <c:f>'EUROCONTROL calculator'!$M$36</c:f>
              <c:strCache>
                <c:ptCount val="1"/>
                <c:pt idx="0">
                  <c:v>CO
in kg</c:v>
                </c:pt>
              </c:strCache>
            </c:strRef>
          </c:tx>
          <c:spPr>
            <a:ln w="50800">
              <a:solidFill>
                <a:srgbClr val="92D050"/>
              </a:solidFill>
            </a:ln>
          </c:spPr>
          <c:marker>
            <c:symbol val="diamond"/>
            <c:size val="15"/>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calculator'!$M$40:$M$61</c:f>
              <c:numCache>
                <c:formatCode>###\ ###\ ###\ ##0.00</c:formatCode>
                <c:ptCount val="22"/>
                <c:pt idx="0">
                  <c:v>2.6426695995659202</c:v>
                </c:pt>
                <c:pt idx="1">
                  <c:v>3.5531769627881</c:v>
                </c:pt>
                <c:pt idx="2">
                  <c:v>4.3166307161967596</c:v>
                </c:pt>
                <c:pt idx="3">
                  <c:v>5.9817444698821198</c:v>
                </c:pt>
                <c:pt idx="4">
                  <c:v>7.0937269113557404</c:v>
                </c:pt>
                <c:pt idx="5">
                  <c:v>8.2107084567104405</c:v>
                </c:pt>
                <c:pt idx="6">
                  <c:v>10.429775777438699</c:v>
                </c:pt>
                <c:pt idx="7">
                  <c:v>12.6401404288329</c:v>
                </c:pt>
                <c:pt idx="8">
                  <c:v>14.856404237062801</c:v>
                </c:pt>
                <c:pt idx="9">
                  <c:v>17.407562149891099</c:v>
                </c:pt>
                <c:pt idx="10">
                  <c:v>19.7053257109105</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11-3A21-4EE8-9066-5223A0C53B8C}"/>
            </c:ext>
          </c:extLst>
        </c:ser>
        <c:ser>
          <c:idx val="6"/>
          <c:order val="7"/>
          <c:tx>
            <c:strRef>
              <c:f>'EUROCONTROL calculator'!$N$36</c:f>
              <c:strCache>
                <c:ptCount val="1"/>
                <c:pt idx="0">
                  <c:v>HC 
in kg</c:v>
                </c:pt>
              </c:strCache>
            </c:strRef>
          </c:tx>
          <c:spPr>
            <a:ln w="50800">
              <a:solidFill>
                <a:srgbClr val="FF00FF"/>
              </a:solidFill>
            </a:ln>
          </c:spPr>
          <c:marker>
            <c:symbol val="square"/>
            <c:size val="10"/>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calculator'!$N$40:$N$61</c:f>
              <c:numCache>
                <c:formatCode>###\ ###\ ###\ ##0.00</c:formatCode>
                <c:ptCount val="22"/>
                <c:pt idx="0">
                  <c:v>4.8047162832341499E-2</c:v>
                </c:pt>
                <c:pt idx="1">
                  <c:v>6.9516622285674706E-2</c:v>
                </c:pt>
                <c:pt idx="2">
                  <c:v>8.5116818615843096E-2</c:v>
                </c:pt>
                <c:pt idx="3">
                  <c:v>0.13567219139130299</c:v>
                </c:pt>
                <c:pt idx="4">
                  <c:v>0.17931336820937899</c:v>
                </c:pt>
                <c:pt idx="5">
                  <c:v>0.22233775163255301</c:v>
                </c:pt>
                <c:pt idx="6">
                  <c:v>0.30896132023163397</c:v>
                </c:pt>
                <c:pt idx="7">
                  <c:v>0.39622213923066801</c:v>
                </c:pt>
                <c:pt idx="8">
                  <c:v>0.48207630217409603</c:v>
                </c:pt>
                <c:pt idx="9">
                  <c:v>0.55478678498214995</c:v>
                </c:pt>
                <c:pt idx="10">
                  <c:v>0.63819610516612002</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12-3A21-4EE8-9066-5223A0C53B8C}"/>
            </c:ext>
          </c:extLst>
        </c:ser>
        <c:ser>
          <c:idx val="7"/>
          <c:order val="8"/>
          <c:tx>
            <c:strRef>
              <c:f>'EUROCONTROL calculator'!$O$36</c:f>
              <c:strCache>
                <c:ptCount val="1"/>
                <c:pt idx="0">
                  <c:v>PM non volatile in kg</c:v>
                </c:pt>
              </c:strCache>
            </c:strRef>
          </c:tx>
          <c:spPr>
            <a:ln w="50800">
              <a:solidFill>
                <a:srgbClr val="FFC000"/>
              </a:solidFill>
            </a:ln>
          </c:spPr>
          <c:marker>
            <c:symbol val="circle"/>
            <c:size val="12"/>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calculator'!$O$40:$O$61</c:f>
              <c:numCache>
                <c:formatCode>###\ ###\ ###\ ##0.0000</c:formatCode>
                <c:ptCount val="22"/>
                <c:pt idx="0">
                  <c:v>9.1689797188337203E-4</c:v>
                </c:pt>
                <c:pt idx="1">
                  <c:v>1.1875818072550901E-3</c:v>
                </c:pt>
                <c:pt idx="2">
                  <c:v>1.37169806003745E-3</c:v>
                </c:pt>
                <c:pt idx="3">
                  <c:v>2.2943405718599701E-3</c:v>
                </c:pt>
                <c:pt idx="4">
                  <c:v>3.3323543147066501E-3</c:v>
                </c:pt>
                <c:pt idx="5">
                  <c:v>4.3476455351172602E-3</c:v>
                </c:pt>
                <c:pt idx="6">
                  <c:v>6.4034124165563699E-3</c:v>
                </c:pt>
                <c:pt idx="7">
                  <c:v>8.4808541217718993E-3</c:v>
                </c:pt>
                <c:pt idx="8">
                  <c:v>1.05119134741557E-2</c:v>
                </c:pt>
                <c:pt idx="9">
                  <c:v>1.3657452539910899E-2</c:v>
                </c:pt>
                <c:pt idx="10">
                  <c:v>1.5879685923061E-2</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13-3A21-4EE8-9066-5223A0C53B8C}"/>
            </c:ext>
          </c:extLst>
        </c:ser>
        <c:ser>
          <c:idx val="8"/>
          <c:order val="9"/>
          <c:tx>
            <c:strRef>
              <c:f>'EUROCONTROL calculator'!$P$36</c:f>
              <c:strCache>
                <c:ptCount val="1"/>
                <c:pt idx="0">
                  <c:v>PM volatile (organic+sulphurous) in kg</c:v>
                </c:pt>
              </c:strCache>
            </c:strRef>
          </c:tx>
          <c:spPr>
            <a:ln w="50800">
              <a:solidFill>
                <a:srgbClr val="FF0000"/>
              </a:solidFill>
            </a:ln>
          </c:spPr>
          <c:marker>
            <c:symbol val="triangle"/>
            <c:size val="13"/>
            <c:spPr>
              <a:solidFill>
                <a:srgbClr val="66FF33"/>
              </a:solidFill>
            </c:spPr>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calculator'!$P$40:$P$61</c:f>
              <c:numCache>
                <c:formatCode>###\ ###\ ###\ ##0.0000</c:formatCode>
                <c:ptCount val="22"/>
                <c:pt idx="0">
                  <c:v>5.0907373488811199E-2</c:v>
                </c:pt>
                <c:pt idx="1">
                  <c:v>8.0445218935307802E-2</c:v>
                </c:pt>
                <c:pt idx="2">
                  <c:v>9.9926790969763701E-2</c:v>
                </c:pt>
                <c:pt idx="3">
                  <c:v>0.20747193694721899</c:v>
                </c:pt>
                <c:pt idx="4">
                  <c:v>0.31834814612725898</c:v>
                </c:pt>
                <c:pt idx="5">
                  <c:v>0.42774872319149099</c:v>
                </c:pt>
                <c:pt idx="6">
                  <c:v>0.64825917096945196</c:v>
                </c:pt>
                <c:pt idx="7">
                  <c:v>0.87036152067302597</c:v>
                </c:pt>
                <c:pt idx="8">
                  <c:v>1.0892939292452499</c:v>
                </c:pt>
                <c:pt idx="9">
                  <c:v>1.2782281303790699</c:v>
                </c:pt>
                <c:pt idx="10">
                  <c:v>1.4909278763523199</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14-3A21-4EE8-9066-5223A0C53B8C}"/>
            </c:ext>
          </c:extLst>
        </c:ser>
        <c:ser>
          <c:idx val="9"/>
          <c:order val="10"/>
          <c:tx>
            <c:strRef>
              <c:f>'EUROCONTROL calculator'!$Q$36</c:f>
              <c:strCache>
                <c:ptCount val="1"/>
                <c:pt idx="0">
                  <c:v>PM TOTAL in kg (1)</c:v>
                </c:pt>
              </c:strCache>
            </c:strRef>
          </c:tx>
          <c:spPr>
            <a:ln w="50800">
              <a:solidFill>
                <a:srgbClr val="00B050"/>
              </a:solidFill>
            </a:ln>
          </c:spPr>
          <c:marker>
            <c:symbol val="diamond"/>
            <c:size val="13"/>
          </c:marker>
          <c:cat>
            <c:strRef>
              <c:f>'EUROCONTROL calculator'!$E$40:$E$61</c:f>
              <c:strCache>
                <c:ptCount val="22"/>
                <c:pt idx="0">
                  <c:v>   125</c:v>
                </c:pt>
                <c:pt idx="1">
                  <c:v>   200</c:v>
                </c:pt>
                <c:pt idx="2">
                  <c:v>   250</c:v>
                </c:pt>
                <c:pt idx="3">
                  <c:v>   500</c:v>
                </c:pt>
                <c:pt idx="4">
                  <c:v>   750</c:v>
                </c:pt>
                <c:pt idx="5">
                  <c:v>  1 000</c:v>
                </c:pt>
                <c:pt idx="6">
                  <c:v>  1 500</c:v>
                </c:pt>
                <c:pt idx="7">
                  <c:v>  2 000</c:v>
                </c:pt>
                <c:pt idx="8">
                  <c:v>  2 500</c:v>
                </c:pt>
                <c:pt idx="9">
                  <c:v>  3 000</c:v>
                </c:pt>
                <c:pt idx="10">
                  <c:v>  3 500</c:v>
                </c:pt>
                <c:pt idx="11">
                  <c:v> </c:v>
                </c:pt>
                <c:pt idx="12">
                  <c:v> </c:v>
                </c:pt>
                <c:pt idx="13">
                  <c:v> </c:v>
                </c:pt>
                <c:pt idx="14">
                  <c:v> </c:v>
                </c:pt>
                <c:pt idx="15">
                  <c:v> </c:v>
                </c:pt>
                <c:pt idx="16">
                  <c:v> </c:v>
                </c:pt>
                <c:pt idx="17">
                  <c:v> </c:v>
                </c:pt>
                <c:pt idx="18">
                  <c:v> </c:v>
                </c:pt>
                <c:pt idx="19">
                  <c:v> </c:v>
                </c:pt>
                <c:pt idx="20">
                  <c:v> </c:v>
                </c:pt>
                <c:pt idx="21">
                  <c:v> </c:v>
                </c:pt>
              </c:strCache>
            </c:strRef>
          </c:cat>
          <c:val>
            <c:numRef>
              <c:f>'EUROCONTROL calculator'!$Q$40:$Q$61</c:f>
              <c:numCache>
                <c:formatCode>###\ ###\ ###\ ##0.0000</c:formatCode>
                <c:ptCount val="22"/>
                <c:pt idx="0">
                  <c:v>5.1824271460694571E-2</c:v>
                </c:pt>
                <c:pt idx="1">
                  <c:v>8.1632800742562892E-2</c:v>
                </c:pt>
                <c:pt idx="2">
                  <c:v>0.10129848902980115</c:v>
                </c:pt>
                <c:pt idx="3">
                  <c:v>0.20976627751907898</c:v>
                </c:pt>
                <c:pt idx="4">
                  <c:v>0.32168050044196561</c:v>
                </c:pt>
                <c:pt idx="5">
                  <c:v>0.43209636872660823</c:v>
                </c:pt>
                <c:pt idx="6">
                  <c:v>0.65466258338600836</c:v>
                </c:pt>
                <c:pt idx="7">
                  <c:v>0.87884237479479788</c:v>
                </c:pt>
                <c:pt idx="8">
                  <c:v>1.0998058427194057</c:v>
                </c:pt>
                <c:pt idx="9">
                  <c:v>1.2918855829189808</c:v>
                </c:pt>
                <c:pt idx="10">
                  <c:v>1.5068075622753809</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15-3A21-4EE8-9066-5223A0C53B8C}"/>
            </c:ext>
          </c:extLst>
        </c:ser>
        <c:dLbls>
          <c:showLegendKey val="0"/>
          <c:showVal val="0"/>
          <c:showCatName val="0"/>
          <c:showSerName val="0"/>
          <c:showPercent val="0"/>
          <c:showBubbleSize val="0"/>
        </c:dLbls>
        <c:marker val="1"/>
        <c:smooth val="0"/>
        <c:axId val="152512000"/>
        <c:axId val="152513536"/>
      </c:lineChart>
      <c:catAx>
        <c:axId val="152512000"/>
        <c:scaling>
          <c:orientation val="minMax"/>
        </c:scaling>
        <c:delete val="0"/>
        <c:axPos val="b"/>
        <c:majorGridlines/>
        <c:numFmt formatCode="###\ ###\ ###\ ##0" sourceLinked="1"/>
        <c:majorTickMark val="out"/>
        <c:minorTickMark val="none"/>
        <c:tickLblPos val="low"/>
        <c:crossAx val="152513536"/>
        <c:crossesAt val="1.0000000000000002E-2"/>
        <c:auto val="1"/>
        <c:lblAlgn val="ctr"/>
        <c:lblOffset val="100"/>
        <c:noMultiLvlLbl val="0"/>
      </c:catAx>
      <c:valAx>
        <c:axId val="152513536"/>
        <c:scaling>
          <c:logBase val="10"/>
          <c:orientation val="minMax"/>
        </c:scaling>
        <c:delete val="0"/>
        <c:axPos val="l"/>
        <c:majorGridlines>
          <c:spPr>
            <a:ln>
              <a:solidFill>
                <a:schemeClr val="accent6">
                  <a:lumMod val="50000"/>
                </a:schemeClr>
              </a:solidFill>
            </a:ln>
          </c:spPr>
        </c:majorGridlines>
        <c:title>
          <c:tx>
            <c:rich>
              <a:bodyPr rot="0" vert="horz"/>
              <a:lstStyle/>
              <a:p>
                <a:pPr>
                  <a:defRPr/>
                </a:pPr>
                <a:r>
                  <a:rPr lang="en-GB" sz="1200" b="1" i="0" baseline="0">
                    <a:effectLst/>
                  </a:rPr>
                  <a:t>CCD </a:t>
                </a:r>
                <a:endParaRPr lang="en-GB" sz="1200">
                  <a:effectLst/>
                </a:endParaRPr>
              </a:p>
              <a:p>
                <a:pPr>
                  <a:defRPr/>
                </a:pPr>
                <a:r>
                  <a:rPr lang="en-GB" sz="1200" b="1" i="0" baseline="0">
                    <a:effectLst/>
                  </a:rPr>
                  <a:t>Fuel burn and </a:t>
                </a:r>
                <a:endParaRPr lang="en-GB" sz="1200">
                  <a:effectLst/>
                </a:endParaRPr>
              </a:p>
              <a:p>
                <a:pPr>
                  <a:defRPr/>
                </a:pPr>
                <a:r>
                  <a:rPr lang="en-GB" sz="1200" b="1" i="0" baseline="0">
                    <a:effectLst/>
                  </a:rPr>
                  <a:t>emissions in kg</a:t>
                </a:r>
                <a:endParaRPr lang="en-GB" sz="1200">
                  <a:effectLst/>
                </a:endParaRPr>
              </a:p>
              <a:p>
                <a:pPr>
                  <a:defRPr/>
                </a:pPr>
                <a:r>
                  <a:rPr lang="en-GB" sz="1200" b="1" i="0" baseline="0">
                    <a:effectLst/>
                  </a:rPr>
                  <a:t>(logarithmic scale, </a:t>
                </a:r>
                <a:endParaRPr lang="en-GB" sz="1200">
                  <a:effectLst/>
                </a:endParaRPr>
              </a:p>
              <a:p>
                <a:pPr>
                  <a:defRPr/>
                </a:pPr>
                <a:r>
                  <a:rPr lang="en-GB" sz="1200" b="1" i="0" baseline="0">
                    <a:effectLst/>
                  </a:rPr>
                  <a:t>base 10)</a:t>
                </a:r>
                <a:endParaRPr lang="en-GB" sz="1200">
                  <a:effectLst/>
                </a:endParaRPr>
              </a:p>
            </c:rich>
          </c:tx>
          <c:layout>
            <c:manualLayout>
              <c:xMode val="edge"/>
              <c:yMode val="edge"/>
              <c:x val="4.3717407943788872E-3"/>
              <c:y val="1.0533579611587638E-2"/>
            </c:manualLayout>
          </c:layout>
          <c:overlay val="0"/>
          <c:spPr>
            <a:solidFill>
              <a:schemeClr val="lt1"/>
            </a:solidFill>
            <a:ln w="28575" cap="flat" cmpd="sng" algn="ctr">
              <a:solidFill>
                <a:schemeClr val="accent2"/>
              </a:solidFill>
              <a:prstDash val="solid"/>
            </a:ln>
            <a:effectLst/>
          </c:spPr>
        </c:title>
        <c:numFmt formatCode="###\ ###\ ###\ ##0.00" sourceLinked="0"/>
        <c:majorTickMark val="out"/>
        <c:minorTickMark val="none"/>
        <c:tickLblPos val="nextTo"/>
        <c:txPr>
          <a:bodyPr/>
          <a:lstStyle/>
          <a:p>
            <a:pPr>
              <a:defRPr sz="1200" b="1">
                <a:solidFill>
                  <a:schemeClr val="accent6">
                    <a:lumMod val="50000"/>
                  </a:schemeClr>
                </a:solidFill>
              </a:defRPr>
            </a:pPr>
            <a:endParaRPr lang="en-US"/>
          </a:p>
        </c:txPr>
        <c:crossAx val="152512000"/>
        <c:crossesAt val="1"/>
        <c:crossBetween val="between"/>
      </c:valAx>
      <c:valAx>
        <c:axId val="152515712"/>
        <c:scaling>
          <c:orientation val="minMax"/>
          <c:max val="500"/>
          <c:min val="20"/>
        </c:scaling>
        <c:delete val="0"/>
        <c:axPos val="r"/>
        <c:majorGridlines>
          <c:spPr>
            <a:ln>
              <a:prstDash val="sysDot"/>
            </a:ln>
          </c:spPr>
        </c:majorGridlines>
        <c:numFmt formatCode="0" sourceLinked="1"/>
        <c:majorTickMark val="out"/>
        <c:minorTickMark val="none"/>
        <c:tickLblPos val="nextTo"/>
        <c:spPr>
          <a:ln>
            <a:prstDash val="sysDash"/>
          </a:ln>
        </c:spPr>
        <c:txPr>
          <a:bodyPr/>
          <a:lstStyle/>
          <a:p>
            <a:pPr>
              <a:defRPr sz="1600" b="1">
                <a:solidFill>
                  <a:schemeClr val="tx2">
                    <a:lumMod val="75000"/>
                  </a:schemeClr>
                </a:solidFill>
              </a:defRPr>
            </a:pPr>
            <a:endParaRPr lang="en-US"/>
          </a:p>
        </c:txPr>
        <c:crossAx val="152517248"/>
        <c:crosses val="max"/>
        <c:crossBetween val="between"/>
        <c:majorUnit val="20"/>
        <c:minorUnit val="20"/>
      </c:valAx>
      <c:catAx>
        <c:axId val="152517248"/>
        <c:scaling>
          <c:orientation val="minMax"/>
        </c:scaling>
        <c:delete val="1"/>
        <c:axPos val="b"/>
        <c:title>
          <c:tx>
            <c:strRef>
              <c:f>'EUROCONTROL calculator'!$D$40</c:f>
              <c:strCache>
                <c:ptCount val="1"/>
                <c:pt idx="0">
                  <c:v>CCD stage length in NM</c:v>
                </c:pt>
              </c:strCache>
            </c:strRef>
          </c:tx>
          <c:layout>
            <c:manualLayout>
              <c:xMode val="edge"/>
              <c:yMode val="edge"/>
              <c:x val="0.37059312934067395"/>
              <c:y val="0.93977701526279034"/>
            </c:manualLayout>
          </c:layout>
          <c:overlay val="0"/>
          <c:txPr>
            <a:bodyPr/>
            <a:lstStyle/>
            <a:p>
              <a:pPr>
                <a:defRPr sz="2000"/>
              </a:pPr>
              <a:endParaRPr lang="en-US"/>
            </a:p>
          </c:txPr>
        </c:title>
        <c:majorTickMark val="out"/>
        <c:minorTickMark val="none"/>
        <c:tickLblPos val="nextTo"/>
        <c:crossAx val="152515712"/>
        <c:crossesAt val="0"/>
        <c:auto val="1"/>
        <c:lblAlgn val="ctr"/>
        <c:lblOffset val="100"/>
        <c:noMultiLvlLbl val="0"/>
      </c:catAx>
    </c:plotArea>
    <c:legend>
      <c:legendPos val="r"/>
      <c:legendEntry>
        <c:idx val="11"/>
        <c:txPr>
          <a:bodyPr/>
          <a:lstStyle/>
          <a:p>
            <a:pPr rtl="0">
              <a:defRPr sz="1050" baseline="0"/>
            </a:pPr>
            <a:endParaRPr lang="en-US"/>
          </a:p>
        </c:txPr>
      </c:legendEntry>
      <c:layout>
        <c:manualLayout>
          <c:xMode val="edge"/>
          <c:yMode val="edge"/>
          <c:x val="0.87909132665215728"/>
          <c:y val="0.14973350061308111"/>
          <c:w val="0.1079503377089394"/>
          <c:h val="0.74809379840402257"/>
        </c:manualLayout>
      </c:layout>
      <c:overlay val="0"/>
      <c:spPr>
        <a:solidFill>
          <a:schemeClr val="lt1"/>
        </a:solidFill>
        <a:ln w="25400" cap="flat" cmpd="sng" algn="ctr">
          <a:solidFill>
            <a:srgbClr val="FF0000"/>
          </a:solidFill>
          <a:prstDash val="solid"/>
        </a:ln>
        <a:effectLst/>
      </c:spPr>
      <c:txPr>
        <a:bodyPr/>
        <a:lstStyle/>
        <a:p>
          <a:pPr rtl="0">
            <a:defRPr sz="1050" baseline="0"/>
          </a:pPr>
          <a:endParaRPr lang="en-US"/>
        </a:p>
      </c:txPr>
    </c:legend>
    <c:plotVisOnly val="1"/>
    <c:dispBlanksAs val="zero"/>
    <c:showDLblsOverMax val="0"/>
  </c:chart>
  <c:spPr>
    <a:solidFill>
      <a:schemeClr val="accent5">
        <a:lumMod val="20000"/>
        <a:lumOff val="80000"/>
      </a:schemeClr>
    </a:solidFill>
    <a:ln w="25400" cap="flat" cmpd="sng" algn="ctr">
      <a:solidFill>
        <a:schemeClr val="accent1"/>
      </a:solidFill>
      <a:prstDash val="soli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png"/><Relationship Id="rId1" Type="http://schemas.openxmlformats.org/officeDocument/2006/relationships/chart" Target="../charts/chart1.xml"/><Relationship Id="rId4" Type="http://schemas.openxmlformats.org/officeDocument/2006/relationships/image" Target="../media/image6.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7</xdr:col>
      <xdr:colOff>457200</xdr:colOff>
      <xdr:row>2</xdr:row>
      <xdr:rowOff>77286</xdr:rowOff>
    </xdr:from>
    <xdr:to>
      <xdr:col>11</xdr:col>
      <xdr:colOff>590550</xdr:colOff>
      <xdr:row>6</xdr:row>
      <xdr:rowOff>38099</xdr:rowOff>
    </xdr:to>
    <xdr:pic>
      <xdr:nvPicPr>
        <xdr:cNvPr id="2" name="Picture 1" descr="EEA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400" y="458286"/>
          <a:ext cx="2571750" cy="722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3</xdr:row>
      <xdr:rowOff>47625</xdr:rowOff>
    </xdr:from>
    <xdr:to>
      <xdr:col>1</xdr:col>
      <xdr:colOff>161925</xdr:colOff>
      <xdr:row>4</xdr:row>
      <xdr:rowOff>142421</xdr:rowOff>
    </xdr:to>
    <xdr:pic>
      <xdr:nvPicPr>
        <xdr:cNvPr id="3" name="Picture 2" descr="G:\HSR\1. HSR1\1.1 Air, transport &amp; noise\EMEP EEA Guidebook\GB_2019\GB2019 - Files\logo_short_blue.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619125"/>
          <a:ext cx="653143" cy="285296"/>
        </a:xfrm>
        <a:prstGeom prst="rect">
          <a:avLst/>
        </a:prstGeom>
        <a:noFill/>
        <a:ln>
          <a:noFill/>
        </a:ln>
      </xdr:spPr>
    </xdr:pic>
    <xdr:clientData/>
  </xdr:twoCellAnchor>
  <xdr:twoCellAnchor>
    <xdr:from>
      <xdr:col>1</xdr:col>
      <xdr:colOff>19050</xdr:colOff>
      <xdr:row>2</xdr:row>
      <xdr:rowOff>104775</xdr:rowOff>
    </xdr:from>
    <xdr:to>
      <xdr:col>2</xdr:col>
      <xdr:colOff>104774</xdr:colOff>
      <xdr:row>6</xdr:row>
      <xdr:rowOff>69434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28650" y="485775"/>
          <a:ext cx="695324" cy="726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514350</xdr:colOff>
          <xdr:row>15</xdr:row>
          <xdr:rowOff>9525</xdr:rowOff>
        </xdr:from>
        <xdr:to>
          <xdr:col>5</xdr:col>
          <xdr:colOff>19050</xdr:colOff>
          <xdr:row>17</xdr:row>
          <xdr:rowOff>19050</xdr:rowOff>
        </xdr:to>
        <xdr:sp macro="" textlink="">
          <xdr:nvSpPr>
            <xdr:cNvPr id="2049" name="ComboBox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3481</xdr:colOff>
      <xdr:row>22</xdr:row>
      <xdr:rowOff>9423</xdr:rowOff>
    </xdr:from>
    <xdr:to>
      <xdr:col>42</xdr:col>
      <xdr:colOff>8738</xdr:colOff>
      <xdr:row>54</xdr:row>
      <xdr:rowOff>112844</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483452</xdr:colOff>
      <xdr:row>27</xdr:row>
      <xdr:rowOff>762007</xdr:rowOff>
    </xdr:from>
    <xdr:to>
      <xdr:col>4</xdr:col>
      <xdr:colOff>24322</xdr:colOff>
      <xdr:row>27</xdr:row>
      <xdr:rowOff>1042401</xdr:rowOff>
    </xdr:to>
    <xdr:sp macro="" textlink="">
      <xdr:nvSpPr>
        <xdr:cNvPr id="7" name="Down Arrow 6">
          <a:extLst>
            <a:ext uri="{FF2B5EF4-FFF2-40B4-BE49-F238E27FC236}">
              <a16:creationId xmlns:a16="http://schemas.microsoft.com/office/drawing/2014/main" id="{00000000-0008-0000-0100-000007000000}"/>
            </a:ext>
          </a:extLst>
        </xdr:cNvPr>
        <xdr:cNvSpPr/>
      </xdr:nvSpPr>
      <xdr:spPr>
        <a:xfrm rot="16200000">
          <a:off x="2125146" y="5037018"/>
          <a:ext cx="280394" cy="403723"/>
        </a:xfrm>
        <a:prstGeom prst="downArrow">
          <a:avLst/>
        </a:prstGeom>
        <a:solidFill>
          <a:srgbClr val="92D050"/>
        </a:solidFill>
        <a:ln>
          <a:solidFill>
            <a:srgbClr val="FFFF9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4</xdr:col>
      <xdr:colOff>330081</xdr:colOff>
      <xdr:row>13</xdr:row>
      <xdr:rowOff>76720</xdr:rowOff>
    </xdr:from>
    <xdr:to>
      <xdr:col>4</xdr:col>
      <xdr:colOff>663736</xdr:colOff>
      <xdr:row>15</xdr:row>
      <xdr:rowOff>32207</xdr:rowOff>
    </xdr:to>
    <xdr:sp macro="" textlink="">
      <xdr:nvSpPr>
        <xdr:cNvPr id="8" name="Down Arrow 7">
          <a:extLst>
            <a:ext uri="{FF2B5EF4-FFF2-40B4-BE49-F238E27FC236}">
              <a16:creationId xmlns:a16="http://schemas.microsoft.com/office/drawing/2014/main" id="{00000000-0008-0000-0100-000008000000}"/>
            </a:ext>
          </a:extLst>
        </xdr:cNvPr>
        <xdr:cNvSpPr/>
      </xdr:nvSpPr>
      <xdr:spPr>
        <a:xfrm rot="18995987">
          <a:off x="2797056" y="2819920"/>
          <a:ext cx="333655" cy="517462"/>
        </a:xfrm>
        <a:prstGeom prst="downArrow">
          <a:avLst/>
        </a:prstGeom>
        <a:solidFill>
          <a:srgbClr val="92D050"/>
        </a:solidFill>
        <a:ln>
          <a:solidFill>
            <a:srgbClr val="FFFF9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3</xdr:col>
      <xdr:colOff>133351</xdr:colOff>
      <xdr:row>1</xdr:row>
      <xdr:rowOff>43505</xdr:rowOff>
    </xdr:from>
    <xdr:to>
      <xdr:col>3</xdr:col>
      <xdr:colOff>828675</xdr:colOff>
      <xdr:row>2</xdr:row>
      <xdr:rowOff>361950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04976" y="129230"/>
          <a:ext cx="695324" cy="728020"/>
        </a:xfrm>
        <a:prstGeom prst="rect">
          <a:avLst/>
        </a:prstGeom>
      </xdr:spPr>
    </xdr:pic>
    <xdr:clientData/>
  </xdr:twoCellAnchor>
  <xdr:twoCellAnchor>
    <xdr:from>
      <xdr:col>4</xdr:col>
      <xdr:colOff>135593</xdr:colOff>
      <xdr:row>1</xdr:row>
      <xdr:rowOff>43142</xdr:rowOff>
    </xdr:from>
    <xdr:to>
      <xdr:col>4</xdr:col>
      <xdr:colOff>829236</xdr:colOff>
      <xdr:row>2</xdr:row>
      <xdr:rowOff>385364</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12093" y="132789"/>
          <a:ext cx="693643" cy="756840"/>
        </a:xfrm>
        <a:prstGeom prst="rect">
          <a:avLst/>
        </a:prstGeom>
      </xdr:spPr>
    </xdr:pic>
    <xdr:clientData/>
  </xdr:twoCellAnchor>
  <xdr:twoCellAnchor editAs="oneCell">
    <xdr:from>
      <xdr:col>5</xdr:col>
      <xdr:colOff>28575</xdr:colOff>
      <xdr:row>1</xdr:row>
      <xdr:rowOff>76199</xdr:rowOff>
    </xdr:from>
    <xdr:to>
      <xdr:col>6</xdr:col>
      <xdr:colOff>608380</xdr:colOff>
      <xdr:row>2</xdr:row>
      <xdr:rowOff>361949</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467100" y="161924"/>
          <a:ext cx="140848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556073</xdr:colOff>
      <xdr:row>24</xdr:row>
      <xdr:rowOff>21611</xdr:rowOff>
    </xdr:from>
    <xdr:to>
      <xdr:col>35</xdr:col>
      <xdr:colOff>241291</xdr:colOff>
      <xdr:row>25</xdr:row>
      <xdr:rowOff>90884</xdr:rowOff>
    </xdr:to>
    <xdr:sp macro="" textlink="utils_data!B5">
      <xdr:nvSpPr>
        <xdr:cNvPr id="9" name="Rectangle 8">
          <a:extLst>
            <a:ext uri="{FF2B5EF4-FFF2-40B4-BE49-F238E27FC236}">
              <a16:creationId xmlns:a16="http://schemas.microsoft.com/office/drawing/2014/main" id="{00000000-0008-0000-0100-000009000000}"/>
            </a:ext>
          </a:extLst>
        </xdr:cNvPr>
        <xdr:cNvSpPr/>
      </xdr:nvSpPr>
      <xdr:spPr>
        <a:xfrm>
          <a:off x="16904437" y="5459520"/>
          <a:ext cx="8171127" cy="55418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9AA0A49-CC31-44D1-BDCC-ACE33947C09C}" type="TxLink">
            <a:rPr lang="en-US" sz="1400" b="1" i="0" u="none" strike="noStrike">
              <a:solidFill>
                <a:srgbClr val="000000"/>
              </a:solidFill>
              <a:latin typeface="Calibri"/>
              <a:cs typeface="Calibri"/>
            </a:rPr>
            <a:pPr algn="ctr"/>
            <a:t>ESTIMATED FLIGHT LEVEL, FLIGHT DURATION , FUEL BURN AND EMISSIONS DURING CCD FLIGHT PHASES, BASED ON YEAR 2022 DATA</a:t>
          </a:fld>
          <a:endParaRPr lang="en-GB" sz="1400" b="1"/>
        </a:p>
      </xdr:txBody>
    </xdr:sp>
    <xdr:clientData/>
  </xdr:twoCellAnchor>
  <xdr:twoCellAnchor>
    <xdr:from>
      <xdr:col>24</xdr:col>
      <xdr:colOff>357569</xdr:colOff>
      <xdr:row>22</xdr:row>
      <xdr:rowOff>197480</xdr:rowOff>
    </xdr:from>
    <xdr:to>
      <xdr:col>34</xdr:col>
      <xdr:colOff>53993</xdr:colOff>
      <xdr:row>23</xdr:row>
      <xdr:rowOff>280148</xdr:rowOff>
    </xdr:to>
    <xdr:sp macro="" textlink="$G$19">
      <xdr:nvSpPr>
        <xdr:cNvPr id="10" name="Rectangle 9">
          <a:extLst>
            <a:ext uri="{FF2B5EF4-FFF2-40B4-BE49-F238E27FC236}">
              <a16:creationId xmlns:a16="http://schemas.microsoft.com/office/drawing/2014/main" id="{00000000-0008-0000-0100-00000A000000}"/>
            </a:ext>
          </a:extLst>
        </xdr:cNvPr>
        <xdr:cNvSpPr/>
      </xdr:nvSpPr>
      <xdr:spPr>
        <a:xfrm>
          <a:off x="18524342" y="4977298"/>
          <a:ext cx="5757787" cy="307805"/>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61D54CAF-F3AA-44B4-BE57-D0F3C9136253}" type="TxLink">
            <a:rPr lang="en-US" sz="1600" b="0" i="1" u="none" strike="noStrike">
              <a:solidFill>
                <a:srgbClr val="000000"/>
              </a:solidFill>
              <a:latin typeface="Calibri"/>
              <a:cs typeface="Calibri"/>
            </a:rPr>
            <a:pPr algn="ctr"/>
            <a:t>Fuel burn and emissions results are agggregated for 1 movement(s)</a:t>
          </a:fld>
          <a:endParaRPr lang="en-US" sz="1600" b="1" i="1" u="none" strike="noStrike" baseline="0">
            <a:solidFill>
              <a:srgbClr val="000000"/>
            </a:solidFill>
            <a:latin typeface="Calibri"/>
            <a:cs typeface="Calibri"/>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0.72278</cdr:x>
      <cdr:y>0.01424</cdr:y>
    </cdr:from>
    <cdr:to>
      <cdr:x>0.84967</cdr:x>
      <cdr:y>0.07996</cdr:y>
    </cdr:to>
    <cdr:sp macro="" textlink="">
      <cdr:nvSpPr>
        <cdr:cNvPr id="4" name="TextBox 3"/>
        <cdr:cNvSpPr txBox="1"/>
      </cdr:nvSpPr>
      <cdr:spPr>
        <a:xfrm xmlns:a="http://schemas.openxmlformats.org/drawingml/2006/main">
          <a:off x="8298211" y="128740"/>
          <a:ext cx="1456765" cy="5939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0.78313</cdr:x>
      <cdr:y>0.01274</cdr:y>
    </cdr:from>
    <cdr:to>
      <cdr:x>0.87468</cdr:x>
      <cdr:y>0.10196</cdr:y>
    </cdr:to>
    <cdr:sp macro="" textlink="">
      <cdr:nvSpPr>
        <cdr:cNvPr id="6" name="TextBox 5"/>
        <cdr:cNvSpPr txBox="1"/>
      </cdr:nvSpPr>
      <cdr:spPr>
        <a:xfrm xmlns:a="http://schemas.openxmlformats.org/drawingml/2006/main">
          <a:off x="11512771" y="141404"/>
          <a:ext cx="1345874" cy="990273"/>
        </a:xfrm>
        <a:prstGeom xmlns:a="http://schemas.openxmlformats.org/drawingml/2006/main" prst="rect">
          <a:avLst/>
        </a:prstGeom>
        <a:ln xmlns:a="http://schemas.openxmlformats.org/drawingml/2006/main" w="28575"/>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n-GB" sz="1200" b="1"/>
            <a:t>CCD</a:t>
          </a:r>
        </a:p>
        <a:p xmlns:a="http://schemas.openxmlformats.org/drawingml/2006/main">
          <a:pPr algn="ctr"/>
          <a:r>
            <a:rPr lang="en-GB" sz="1200" b="1"/>
            <a:t>Set optimum cruise flight in NM </a:t>
          </a:r>
        </a:p>
      </cdr:txBody>
    </cdr:sp>
  </cdr:relSizeAnchor>
  <cdr:relSizeAnchor xmlns:cdr="http://schemas.openxmlformats.org/drawingml/2006/chartDrawing">
    <cdr:from>
      <cdr:x>0.85183</cdr:x>
      <cdr:y>0.96922</cdr:y>
    </cdr:from>
    <cdr:to>
      <cdr:x>0.99345</cdr:x>
      <cdr:y>0.99783</cdr:y>
    </cdr:to>
    <cdr:sp macro="" textlink="">
      <cdr:nvSpPr>
        <cdr:cNvPr id="2" name="Rectangle 1">
          <a:extLst xmlns:a="http://schemas.openxmlformats.org/drawingml/2006/main">
            <a:ext uri="{FF2B5EF4-FFF2-40B4-BE49-F238E27FC236}">
              <a16:creationId xmlns:a16="http://schemas.microsoft.com/office/drawing/2014/main" id="{3F50E6BB-3BAC-E207-FDEC-4A95FFD1FBD5}"/>
            </a:ext>
          </a:extLst>
        </cdr:cNvPr>
        <cdr:cNvSpPr/>
      </cdr:nvSpPr>
      <cdr:spPr>
        <a:xfrm xmlns:a="http://schemas.openxmlformats.org/drawingml/2006/main">
          <a:off x="12396337" y="11732305"/>
          <a:ext cx="2060863" cy="3463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algn="r"/>
          <a:r>
            <a:rPr lang="en-US" sz="1200" i="1">
              <a:ln>
                <a:noFill/>
              </a:ln>
              <a:solidFill>
                <a:sysClr val="windowText" lastClr="000000"/>
              </a:solidFill>
            </a:rPr>
            <a:t>©EUROCONTROL 2023</a:t>
          </a: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eea.europa.eu/publications/emep-eea-guidebook-2019" TargetMode="External"/><Relationship Id="rId1" Type="http://schemas.openxmlformats.org/officeDocument/2006/relationships/hyperlink" Target="http://www.eea.europa.eu/publications/emep-eea-guidebook-2019"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image" Target="../media/image4.emf"/><Relationship Id="rId2" Type="http://schemas.openxmlformats.org/officeDocument/2006/relationships/hyperlink" Target="http://www.eea.europa.eu/publications/emep-eea-guidebook-2019" TargetMode="External"/><Relationship Id="rId1" Type="http://schemas.openxmlformats.org/officeDocument/2006/relationships/hyperlink" Target="http://www.eea.europa.eu/publications/emep-eea-guidebook-2016" TargetMode="External"/><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2BD98-4B3D-4985-B8CE-78281670D06E}">
  <sheetPr codeName="Sheet3"/>
  <dimension ref="A1:N43"/>
  <sheetViews>
    <sheetView workbookViewId="0">
      <selection activeCell="M16" sqref="M16"/>
    </sheetView>
  </sheetViews>
  <sheetFormatPr defaultColWidth="0" defaultRowHeight="12.75" customHeight="1" zeroHeight="1" x14ac:dyDescent="0.25"/>
  <cols>
    <col min="1" max="14" width="9.140625" style="53" customWidth="1"/>
    <col min="15" max="16384" width="9.140625" style="53" hidden="1"/>
  </cols>
  <sheetData>
    <row r="1" spans="2:7" ht="15" x14ac:dyDescent="0.25"/>
    <row r="2" spans="2:7" ht="15" x14ac:dyDescent="0.25"/>
    <row r="3" spans="2:7" ht="15" x14ac:dyDescent="0.25"/>
    <row r="4" spans="2:7" ht="15" x14ac:dyDescent="0.25"/>
    <row r="5" spans="2:7" ht="15" x14ac:dyDescent="0.25"/>
    <row r="6" spans="2:7" ht="15" x14ac:dyDescent="0.25"/>
    <row r="7" spans="2:7" ht="15" x14ac:dyDescent="0.25"/>
    <row r="8" spans="2:7" ht="15" x14ac:dyDescent="0.25"/>
    <row r="9" spans="2:7" ht="15" x14ac:dyDescent="0.25"/>
    <row r="10" spans="2:7" ht="15" x14ac:dyDescent="0.25"/>
    <row r="11" spans="2:7" ht="15.75" x14ac:dyDescent="0.3">
      <c r="B11" s="54" t="s">
        <v>2053</v>
      </c>
      <c r="C11" s="55"/>
      <c r="D11" s="55"/>
      <c r="E11" s="55"/>
      <c r="F11" s="55"/>
      <c r="G11" s="55"/>
    </row>
    <row r="12" spans="2:7" ht="15.75" x14ac:dyDescent="0.3">
      <c r="B12" s="54" t="s">
        <v>2047</v>
      </c>
      <c r="C12" s="55"/>
      <c r="D12" s="55"/>
      <c r="E12" s="55"/>
      <c r="F12" s="55"/>
      <c r="G12" s="55"/>
    </row>
    <row r="13" spans="2:7" ht="15.75" x14ac:dyDescent="0.3">
      <c r="B13" s="55"/>
      <c r="C13" s="55"/>
      <c r="D13" s="55"/>
      <c r="E13" s="55"/>
      <c r="F13" s="55"/>
      <c r="G13" s="55"/>
    </row>
    <row r="14" spans="2:7" ht="15.75" x14ac:dyDescent="0.3">
      <c r="B14" s="54" t="s">
        <v>2048</v>
      </c>
      <c r="C14" s="55"/>
      <c r="D14" s="55"/>
      <c r="E14" s="55"/>
      <c r="F14" s="55"/>
      <c r="G14" s="55"/>
    </row>
    <row r="15" spans="2:7" ht="15.75" x14ac:dyDescent="0.3">
      <c r="B15" s="56" t="s">
        <v>2049</v>
      </c>
      <c r="C15" s="55"/>
      <c r="D15" s="55"/>
      <c r="E15" s="55"/>
      <c r="F15" s="55"/>
      <c r="G15" s="55"/>
    </row>
    <row r="16" spans="2:7" ht="15.75" x14ac:dyDescent="0.3">
      <c r="B16" s="56" t="s">
        <v>2050</v>
      </c>
      <c r="C16" s="55"/>
      <c r="D16" s="55"/>
      <c r="E16" s="55"/>
      <c r="F16" s="55"/>
      <c r="G16" s="55"/>
    </row>
    <row r="17" spans="2:14" ht="15.75" x14ac:dyDescent="0.3">
      <c r="B17" s="56"/>
      <c r="C17" s="55"/>
      <c r="D17" s="55"/>
      <c r="E17" s="55"/>
      <c r="F17" s="55"/>
      <c r="G17" s="55"/>
    </row>
    <row r="18" spans="2:14" ht="15.75" x14ac:dyDescent="0.3">
      <c r="B18" s="57" t="s">
        <v>2051</v>
      </c>
      <c r="C18" s="55" t="s">
        <v>2146</v>
      </c>
      <c r="D18" s="55"/>
      <c r="E18" s="55"/>
      <c r="F18" s="55"/>
      <c r="G18" s="55"/>
    </row>
    <row r="19" spans="2:14" ht="15.75" x14ac:dyDescent="0.3">
      <c r="B19" s="55"/>
      <c r="C19" s="55" t="s">
        <v>2147</v>
      </c>
      <c r="D19" s="55"/>
      <c r="E19" s="55"/>
      <c r="F19" s="55"/>
      <c r="G19" s="55"/>
    </row>
    <row r="20" spans="2:14" ht="15.75" x14ac:dyDescent="0.3">
      <c r="B20" s="55"/>
      <c r="C20" s="55"/>
      <c r="D20" s="55"/>
      <c r="E20" s="55"/>
      <c r="F20" s="55"/>
      <c r="G20" s="55"/>
    </row>
    <row r="21" spans="2:14" ht="15.75" x14ac:dyDescent="0.3">
      <c r="B21" s="58" t="s">
        <v>2052</v>
      </c>
      <c r="C21" s="111" t="s">
        <v>2054</v>
      </c>
      <c r="D21" s="111"/>
      <c r="E21" s="111"/>
      <c r="F21" s="111"/>
      <c r="G21" s="111"/>
      <c r="H21" s="111"/>
      <c r="I21" s="111"/>
    </row>
    <row r="22" spans="2:14" ht="15" x14ac:dyDescent="0.25"/>
    <row r="23" spans="2:14" ht="15" x14ac:dyDescent="0.25"/>
    <row r="24" spans="2:14" ht="15" x14ac:dyDescent="0.25"/>
    <row r="25" spans="2:14" ht="15" x14ac:dyDescent="0.25"/>
    <row r="26" spans="2:14" ht="15" x14ac:dyDescent="0.25"/>
    <row r="27" spans="2:14" ht="15" x14ac:dyDescent="0.25"/>
    <row r="28" spans="2:14" ht="15" x14ac:dyDescent="0.25"/>
    <row r="29" spans="2:14" ht="15" x14ac:dyDescent="0.25"/>
    <row r="30" spans="2:14" ht="15" x14ac:dyDescent="0.25"/>
    <row r="31" spans="2:14" ht="15" x14ac:dyDescent="0.25"/>
    <row r="32" spans="2:14" ht="15" x14ac:dyDescent="0.25">
      <c r="N32" s="101" t="s">
        <v>2152</v>
      </c>
    </row>
    <row r="33" ht="15" hidden="1" x14ac:dyDescent="0.25"/>
    <row r="34" ht="15" hidden="1" x14ac:dyDescent="0.25"/>
    <row r="35" ht="15" hidden="1"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sheetData>
  <mergeCells count="1">
    <mergeCell ref="C21:I21"/>
  </mergeCells>
  <hyperlinks>
    <hyperlink ref="C21" r:id="rId1" display="http://www.eea.europa.eu/publications/emep-eea-guidebook-2019" xr:uid="{41A4BD0F-43BE-4EA1-A708-7334DEA0E550}"/>
    <hyperlink ref="C21:I21" r:id="rId2" display="http://www.eea.europa.eu/publications/emep-eea-guidebook-2019" xr:uid="{EFB3C9D5-E69E-4967-902D-D6AA6824F63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autoPageBreaks="0"/>
  </sheetPr>
  <dimension ref="A1:AC66"/>
  <sheetViews>
    <sheetView tabSelected="1" zoomScale="55" zoomScaleNormal="55" workbookViewId="0">
      <selection activeCell="Y16" sqref="Y16"/>
    </sheetView>
  </sheetViews>
  <sheetFormatPr defaultRowHeight="15" x14ac:dyDescent="0.25"/>
  <cols>
    <col min="1" max="3" width="7.85546875" style="32" customWidth="1"/>
    <col min="4" max="4" width="13.42578125" customWidth="1"/>
    <col min="5" max="5" width="14.5703125" customWidth="1"/>
    <col min="6" max="7" width="12.42578125" customWidth="1"/>
    <col min="8" max="8" width="14.28515625" customWidth="1"/>
    <col min="9" max="10" width="14.85546875" customWidth="1"/>
    <col min="11" max="11" width="12.42578125" customWidth="1"/>
    <col min="12" max="12" width="13.85546875" customWidth="1"/>
    <col min="13" max="17" width="12.42578125" customWidth="1"/>
  </cols>
  <sheetData>
    <row r="1" spans="1:29" ht="6.75" customHeight="1" thickBot="1" x14ac:dyDescent="0.3">
      <c r="D1" s="8"/>
      <c r="F1" s="8"/>
      <c r="G1" s="8"/>
    </row>
    <row r="2" spans="1:29" ht="32.25" customHeight="1" x14ac:dyDescent="0.3">
      <c r="D2" s="160"/>
      <c r="E2" s="158"/>
      <c r="F2" s="158"/>
      <c r="G2" s="47"/>
      <c r="H2" s="156" t="str">
        <f>utils_data!B1</f>
        <v>1.A.3.a Aviation 1 Master emissions calculator 2023</v>
      </c>
      <c r="I2" s="156"/>
      <c r="J2" s="156"/>
      <c r="K2" s="156"/>
      <c r="L2" s="156"/>
      <c r="M2" s="156"/>
      <c r="N2" s="156"/>
      <c r="O2" s="156"/>
      <c r="P2" s="48"/>
      <c r="Q2" s="49"/>
      <c r="U2" s="59"/>
    </row>
    <row r="3" spans="1:29" ht="35.25" customHeight="1" thickBot="1" x14ac:dyDescent="0.35">
      <c r="D3" s="161"/>
      <c r="E3" s="159"/>
      <c r="F3" s="159"/>
      <c r="G3" s="50"/>
      <c r="H3" s="157"/>
      <c r="I3" s="157"/>
      <c r="J3" s="157"/>
      <c r="K3" s="157"/>
      <c r="L3" s="157"/>
      <c r="M3" s="157"/>
      <c r="N3" s="157"/>
      <c r="O3" s="157"/>
      <c r="P3" s="51"/>
      <c r="Q3" s="52"/>
      <c r="U3" s="60"/>
      <c r="V3" s="60"/>
      <c r="W3" s="60"/>
      <c r="X3" s="60"/>
      <c r="Y3" s="60"/>
      <c r="Z3" s="60"/>
      <c r="AA3" s="60"/>
      <c r="AB3" s="60"/>
      <c r="AC3" s="60"/>
    </row>
    <row r="4" spans="1:29" ht="13.5" customHeight="1" x14ac:dyDescent="0.3">
      <c r="D4" s="8"/>
      <c r="E4" s="8"/>
      <c r="F4" s="8"/>
      <c r="G4" s="8"/>
      <c r="H4" s="61"/>
      <c r="I4" s="61"/>
      <c r="J4" s="61"/>
      <c r="K4" s="61"/>
      <c r="L4" s="61"/>
      <c r="M4" s="61"/>
      <c r="N4" s="61"/>
      <c r="O4" s="61"/>
      <c r="U4" s="62"/>
      <c r="V4" s="62"/>
      <c r="W4" s="62"/>
      <c r="X4" s="62"/>
      <c r="Y4" s="62"/>
      <c r="Z4" s="62"/>
      <c r="AA4" s="62"/>
      <c r="AB4" s="62"/>
      <c r="AC4" s="62"/>
    </row>
    <row r="5" spans="1:29" ht="13.5" customHeight="1" x14ac:dyDescent="0.3">
      <c r="D5" s="63" t="s">
        <v>2055</v>
      </c>
      <c r="M5" s="61"/>
      <c r="N5" s="61"/>
      <c r="O5" s="61"/>
      <c r="U5" s="62"/>
      <c r="V5" s="62"/>
      <c r="W5" s="62"/>
      <c r="X5" s="62"/>
      <c r="Y5" s="62"/>
      <c r="Z5" s="62"/>
      <c r="AA5" s="62"/>
      <c r="AB5" s="62"/>
      <c r="AC5" s="62"/>
    </row>
    <row r="6" spans="1:29" ht="13.5" customHeight="1" x14ac:dyDescent="0.3">
      <c r="D6" s="119" t="s">
        <v>2056</v>
      </c>
      <c r="E6" s="119"/>
      <c r="F6" s="119"/>
      <c r="G6" s="119"/>
      <c r="H6" s="119"/>
      <c r="I6" s="119"/>
      <c r="J6" s="119"/>
      <c r="K6" s="119"/>
      <c r="L6" s="119"/>
      <c r="M6" s="61"/>
      <c r="N6" s="61"/>
      <c r="O6" s="61"/>
      <c r="U6" s="62"/>
      <c r="V6" s="62"/>
      <c r="W6" s="62"/>
      <c r="X6" s="62"/>
      <c r="Y6" s="62"/>
      <c r="Z6" s="62"/>
      <c r="AA6" s="62"/>
      <c r="AB6" s="62"/>
      <c r="AC6" s="62"/>
    </row>
    <row r="7" spans="1:29" ht="9.75" customHeight="1" thickBot="1" x14ac:dyDescent="0.3">
      <c r="D7" s="8"/>
      <c r="F7" s="8"/>
      <c r="G7" s="8"/>
    </row>
    <row r="8" spans="1:29" ht="51.75" customHeight="1" x14ac:dyDescent="0.25">
      <c r="D8" s="190" t="s">
        <v>2148</v>
      </c>
      <c r="E8" s="191"/>
      <c r="F8" s="191"/>
      <c r="G8" s="191"/>
      <c r="H8" s="191"/>
      <c r="I8" s="191"/>
      <c r="J8" s="191"/>
      <c r="K8" s="191"/>
      <c r="L8" s="191"/>
      <c r="M8" s="191"/>
      <c r="N8" s="191"/>
      <c r="O8" s="191"/>
      <c r="P8" s="191"/>
      <c r="Q8" s="192"/>
    </row>
    <row r="9" spans="1:29" ht="33.75" customHeight="1" x14ac:dyDescent="0.25">
      <c r="D9" s="200" t="s">
        <v>2149</v>
      </c>
      <c r="E9" s="201"/>
      <c r="F9" s="201"/>
      <c r="G9" s="201"/>
      <c r="H9" s="201"/>
      <c r="I9" s="201"/>
      <c r="J9" s="201"/>
      <c r="K9" s="201"/>
      <c r="L9" s="201"/>
      <c r="M9" s="201"/>
      <c r="N9" s="201"/>
      <c r="O9" s="201"/>
      <c r="P9" s="201"/>
      <c r="Q9" s="202"/>
    </row>
    <row r="10" spans="1:29" ht="20.25" customHeight="1" x14ac:dyDescent="0.25">
      <c r="D10" s="203" t="s">
        <v>2150</v>
      </c>
      <c r="E10" s="204"/>
      <c r="F10" s="204"/>
      <c r="G10" s="204"/>
      <c r="H10" s="204"/>
      <c r="I10" s="204"/>
      <c r="J10" s="204"/>
      <c r="K10" s="204"/>
      <c r="L10" s="204"/>
      <c r="M10" s="204"/>
      <c r="N10" s="204"/>
      <c r="O10" s="204"/>
      <c r="P10" s="204"/>
      <c r="Q10" s="205"/>
    </row>
    <row r="11" spans="1:29" s="87" customFormat="1" ht="48.75" customHeight="1" thickBot="1" x14ac:dyDescent="0.3">
      <c r="A11" s="86"/>
      <c r="B11" s="86"/>
      <c r="C11" s="86"/>
      <c r="D11" s="206" t="s">
        <v>2151</v>
      </c>
      <c r="E11" s="207"/>
      <c r="F11" s="207"/>
      <c r="G11" s="207"/>
      <c r="H11" s="207"/>
      <c r="I11" s="207"/>
      <c r="J11" s="207"/>
      <c r="K11" s="207"/>
      <c r="L11" s="207"/>
      <c r="M11" s="207"/>
      <c r="N11" s="207"/>
      <c r="O11" s="207"/>
      <c r="P11" s="207"/>
      <c r="Q11" s="208"/>
    </row>
    <row r="12" spans="1:29" ht="15.75" customHeight="1" thickBot="1" x14ac:dyDescent="0.3"/>
    <row r="13" spans="1:29" ht="12.95" customHeight="1" thickTop="1" thickBot="1" x14ac:dyDescent="0.3">
      <c r="D13" s="162" t="str">
        <f>IF(D16=database!A3,"Please, select an aircraft code",IF(COUNTIF(ICAO_ID,$D$16)=0,"Aircraft type non available","Aircraft code"))</f>
        <v>Aircraft code</v>
      </c>
      <c r="E13" s="163"/>
      <c r="F13" s="166" t="s">
        <v>403</v>
      </c>
      <c r="G13" s="167"/>
      <c r="H13" s="168" t="str">
        <f>IFERROR(INDEX(database!$D$3:$D$3093,MATCH($D$16,database!$C$3:$C$3093,0))," ")</f>
        <v>AIRBUS</v>
      </c>
      <c r="I13" s="168"/>
      <c r="J13" s="13"/>
      <c r="K13" s="169" t="s">
        <v>871</v>
      </c>
      <c r="L13" s="166"/>
      <c r="M13" s="110" t="str">
        <f>IFERROR(INDEX(database!$G$3:$G$3093,MATCH($D$16,database!$C$3:$C$3093,0))," ")</f>
        <v>JET</v>
      </c>
      <c r="N13" s="13"/>
      <c r="O13" s="170" t="s">
        <v>890</v>
      </c>
      <c r="P13" s="171"/>
      <c r="Q13" s="172"/>
    </row>
    <row r="14" spans="1:29" ht="31.5" customHeight="1" thickTop="1" thickBot="1" x14ac:dyDescent="0.3">
      <c r="D14" s="164"/>
      <c r="E14" s="165"/>
      <c r="F14" s="173" t="s">
        <v>831</v>
      </c>
      <c r="G14" s="174"/>
      <c r="H14" s="179" t="str">
        <f>IFERROR(INDEX(database!$E$3:$E$3093,MATCH($D$16,database!$C$3:$C$3093,0))," ")</f>
        <v>A-320NEO</v>
      </c>
      <c r="I14" s="180"/>
      <c r="J14" s="13"/>
      <c r="K14" s="185" t="str">
        <f>utils_data!B6</f>
        <v>The most common engine ID in 2022 used for modelling this aircraft type</v>
      </c>
      <c r="L14" s="174"/>
      <c r="M14" s="141" t="str">
        <f>IFERROR(INDEX(database!$I$3:$I$3093,MATCH($D$16,database!$C$3:$C$3093,0))," ")</f>
        <v>01P20CM128</v>
      </c>
      <c r="N14" s="13"/>
      <c r="O14" s="30" t="s">
        <v>872</v>
      </c>
      <c r="P14" s="29" t="s">
        <v>873</v>
      </c>
      <c r="Q14" s="14" t="str">
        <f>utils_data!B7</f>
        <v>A busy European airport, year 2022</v>
      </c>
    </row>
    <row r="15" spans="1:29" ht="12.95" customHeight="1" thickTop="1" thickBot="1" x14ac:dyDescent="0.3">
      <c r="D15" s="164"/>
      <c r="E15" s="165"/>
      <c r="F15" s="175"/>
      <c r="G15" s="176"/>
      <c r="H15" s="181"/>
      <c r="I15" s="182"/>
      <c r="J15" s="13"/>
      <c r="K15" s="186"/>
      <c r="L15" s="176"/>
      <c r="M15" s="142"/>
      <c r="N15" s="13"/>
      <c r="O15" s="79" t="s">
        <v>874</v>
      </c>
      <c r="P15" s="106">
        <v>1.8055555555555554E-2</v>
      </c>
      <c r="Q15" s="107">
        <f>utils_data!B10</f>
        <v>1.4467592592592593E-2</v>
      </c>
    </row>
    <row r="16" spans="1:29" ht="15" customHeight="1" thickTop="1" thickBot="1" x14ac:dyDescent="0.3">
      <c r="D16" s="144" t="s">
        <v>922</v>
      </c>
      <c r="E16" s="145"/>
      <c r="F16" s="177"/>
      <c r="G16" s="178"/>
      <c r="H16" s="183"/>
      <c r="I16" s="184"/>
      <c r="J16" s="13"/>
      <c r="K16" s="187"/>
      <c r="L16" s="178"/>
      <c r="M16" s="143"/>
      <c r="N16" s="13"/>
      <c r="O16" s="79" t="s">
        <v>875</v>
      </c>
      <c r="P16" s="108">
        <v>4.861111111111111E-4</v>
      </c>
      <c r="Q16" s="109">
        <v>4.861111111111111E-4</v>
      </c>
    </row>
    <row r="17" spans="1:18" ht="13.5" customHeight="1" thickTop="1" thickBot="1" x14ac:dyDescent="0.3">
      <c r="D17" s="146"/>
      <c r="E17" s="147"/>
      <c r="F17" s="189" t="s">
        <v>876</v>
      </c>
      <c r="G17" s="166"/>
      <c r="H17" s="198" t="str">
        <f>IFERROR(INDEX(database!$F$3:$F$3093,MATCH($D$16,database!$C$3:$C$3093,0))," ")</f>
        <v>LANDPLANE</v>
      </c>
      <c r="I17" s="199"/>
      <c r="J17" s="13"/>
      <c r="K17" s="15" t="s">
        <v>859</v>
      </c>
      <c r="L17" s="15"/>
      <c r="M17" s="110" t="str">
        <f>IFERROR(INDEX(database!$H$3:$H$3093,MATCH($D$16,database!$C$3:$C$3093,0))," ")</f>
        <v>2</v>
      </c>
      <c r="N17" s="13"/>
      <c r="O17" s="79" t="s">
        <v>877</v>
      </c>
      <c r="P17" s="108">
        <v>1.5277777777777779E-3</v>
      </c>
      <c r="Q17" s="109">
        <v>1.5277777777777779E-3</v>
      </c>
    </row>
    <row r="18" spans="1:18" ht="12" customHeight="1" thickTop="1" thickBot="1" x14ac:dyDescent="0.3">
      <c r="D18" s="78"/>
      <c r="E18" s="78"/>
      <c r="F18" s="13"/>
      <c r="G18" s="13"/>
      <c r="H18" s="13"/>
      <c r="I18" s="13"/>
      <c r="J18" s="13"/>
      <c r="K18" s="13"/>
      <c r="L18" s="13"/>
      <c r="M18" s="13"/>
      <c r="N18" s="13"/>
      <c r="O18" s="79" t="s">
        <v>878</v>
      </c>
      <c r="P18" s="108">
        <v>2.7777777777777775E-3</v>
      </c>
      <c r="Q18" s="109">
        <v>2.7777777777777775E-3</v>
      </c>
    </row>
    <row r="19" spans="1:18" ht="12" customHeight="1" thickTop="1" x14ac:dyDescent="0.25">
      <c r="D19" s="126" t="s">
        <v>2128</v>
      </c>
      <c r="E19" s="126"/>
      <c r="F19" s="154">
        <v>1</v>
      </c>
      <c r="G19" s="152" t="str">
        <f xml:space="preserve"> IF(F19&gt;0, "Fuel burn and emissions results are agggregated for "&amp;F19&amp; " movement(s)","Please enter a strictly positive number of movement")</f>
        <v>Fuel burn and emissions results are agggregated for 1 movement(s)</v>
      </c>
      <c r="H19" s="152"/>
      <c r="I19" s="152"/>
      <c r="J19" s="152"/>
      <c r="K19" s="152"/>
      <c r="L19" s="152"/>
      <c r="M19" s="152"/>
      <c r="N19" s="13"/>
      <c r="O19" s="128" t="s">
        <v>879</v>
      </c>
      <c r="P19" s="148">
        <f>SUM(P15:P18)</f>
        <v>2.284722222222222E-2</v>
      </c>
      <c r="Q19" s="150">
        <f>SUM(Q15:Q18)</f>
        <v>1.9259259259259261E-2</v>
      </c>
      <c r="R19" s="1"/>
    </row>
    <row r="20" spans="1:18" ht="15.75" thickBot="1" x14ac:dyDescent="0.3">
      <c r="D20" s="127"/>
      <c r="E20" s="127"/>
      <c r="F20" s="155"/>
      <c r="G20" s="153"/>
      <c r="H20" s="153"/>
      <c r="I20" s="153"/>
      <c r="J20" s="153"/>
      <c r="K20" s="153"/>
      <c r="L20" s="153"/>
      <c r="M20" s="153"/>
      <c r="O20" s="129"/>
      <c r="P20" s="149"/>
      <c r="Q20" s="151"/>
    </row>
    <row r="21" spans="1:18" ht="28.5" customHeight="1" thickTop="1" thickBot="1" x14ac:dyDescent="0.3">
      <c r="D21" s="135" t="s">
        <v>2144</v>
      </c>
      <c r="E21" s="135"/>
      <c r="F21" s="84">
        <v>3.15</v>
      </c>
      <c r="G21" s="130" t="s">
        <v>2141</v>
      </c>
      <c r="H21" s="130"/>
      <c r="I21" s="135" t="s">
        <v>2145</v>
      </c>
      <c r="J21" s="135"/>
      <c r="K21" s="84">
        <v>3.1</v>
      </c>
      <c r="L21" s="130" t="s">
        <v>2142</v>
      </c>
      <c r="M21" s="130"/>
      <c r="O21" s="8"/>
      <c r="P21" s="8"/>
      <c r="Q21" s="8"/>
    </row>
    <row r="22" spans="1:18" ht="16.5" thickTop="1" thickBot="1" x14ac:dyDescent="0.3">
      <c r="O22" s="8"/>
      <c r="P22" s="8"/>
      <c r="Q22" s="8"/>
    </row>
    <row r="23" spans="1:18" ht="17.25" thickTop="1" thickBot="1" x14ac:dyDescent="0.3">
      <c r="D23" s="209" t="str">
        <f>CONCATENATE("ESTIMATIONS YEAR ",utils_data!B3)</f>
        <v>ESTIMATIONS YEAR 2022</v>
      </c>
      <c r="E23" s="210"/>
      <c r="F23" s="210"/>
      <c r="G23" s="210"/>
      <c r="H23" s="210"/>
      <c r="I23" s="210"/>
      <c r="J23" s="210"/>
      <c r="K23" s="210"/>
      <c r="L23" s="210"/>
      <c r="M23" s="210"/>
      <c r="N23" s="210"/>
      <c r="O23" s="210"/>
      <c r="P23" s="210"/>
      <c r="Q23" s="211"/>
    </row>
    <row r="24" spans="1:18" ht="33.75" customHeight="1" thickTop="1" thickBot="1" x14ac:dyDescent="0.3">
      <c r="D24" s="123" t="s">
        <v>892</v>
      </c>
      <c r="E24" s="16" t="str">
        <f>IF(LEFT(D13,6)="Please"," ",D16)</f>
        <v>A20N</v>
      </c>
      <c r="F24" s="124" t="s">
        <v>891</v>
      </c>
      <c r="G24" s="137" t="s">
        <v>880</v>
      </c>
      <c r="H24" s="137" t="s">
        <v>881</v>
      </c>
      <c r="I24" s="80" t="s">
        <v>2129</v>
      </c>
      <c r="J24" s="137" t="s">
        <v>2132</v>
      </c>
      <c r="K24" s="137" t="s">
        <v>2131</v>
      </c>
      <c r="L24" s="137" t="s">
        <v>2130</v>
      </c>
      <c r="M24" s="137" t="s">
        <v>882</v>
      </c>
      <c r="N24" s="137" t="s">
        <v>883</v>
      </c>
      <c r="O24" s="139" t="s">
        <v>884</v>
      </c>
      <c r="P24" s="139" t="s">
        <v>885</v>
      </c>
      <c r="Q24" s="114" t="s">
        <v>2138</v>
      </c>
    </row>
    <row r="25" spans="1:18" ht="37.5" customHeight="1" thickTop="1" thickBot="1" x14ac:dyDescent="0.3">
      <c r="D25" s="197"/>
      <c r="E25" s="17" t="str">
        <f>IF(LEFT(D13,6)="Please"," ",H13)</f>
        <v>AIRBUS</v>
      </c>
      <c r="F25" s="136"/>
      <c r="G25" s="138"/>
      <c r="H25" s="138"/>
      <c r="I25" s="83" t="str">
        <f>IF(M13="PISTON",EICO2_AVGAS,EICO2_JETA)&amp;"Kg/KgFuel"</f>
        <v>3.15Kg/KgFuel</v>
      </c>
      <c r="J25" s="138"/>
      <c r="K25" s="138"/>
      <c r="L25" s="138"/>
      <c r="M25" s="138"/>
      <c r="N25" s="138"/>
      <c r="O25" s="140"/>
      <c r="P25" s="140"/>
      <c r="Q25" s="212"/>
    </row>
    <row r="26" spans="1:18" ht="30.75" customHeight="1" thickTop="1" x14ac:dyDescent="0.25">
      <c r="D26" s="131" t="s">
        <v>2139</v>
      </c>
      <c r="E26" s="37" t="str">
        <f>Q14</f>
        <v>A busy European airport, year 2022</v>
      </c>
      <c r="F26" s="38" t="str">
        <f t="shared" ref="F26:H27" si="0">F38</f>
        <v xml:space="preserve"> </v>
      </c>
      <c r="G26" s="39">
        <f t="shared" si="0"/>
        <v>1.9259259259259261E-2</v>
      </c>
      <c r="H26" s="40">
        <f t="shared" si="0"/>
        <v>604.38400000000001</v>
      </c>
      <c r="I26" s="40">
        <f t="shared" ref="I26:N27" si="1">I38</f>
        <v>1903.8096</v>
      </c>
      <c r="J26" s="40">
        <f t="shared" si="1"/>
        <v>6.8091010000000001</v>
      </c>
      <c r="K26" s="40">
        <f t="shared" si="1"/>
        <v>0.50768255999999901</v>
      </c>
      <c r="L26" s="40">
        <f t="shared" si="1"/>
        <v>747.62306205128198</v>
      </c>
      <c r="M26" s="40">
        <f t="shared" si="1"/>
        <v>5.29728467923076</v>
      </c>
      <c r="N26" s="40">
        <f t="shared" si="1"/>
        <v>7.5880079999999905E-2</v>
      </c>
      <c r="O26" s="44">
        <f>IF($O38=0," ",$O38)</f>
        <v>8.5454799999999903E-4</v>
      </c>
      <c r="P26" s="44">
        <f>IF($P38=0," ",$P38)</f>
        <v>3.0716460000000001E-2</v>
      </c>
      <c r="Q26" s="89">
        <f>IF($Q38=0," ",$Q38)</f>
        <v>3.1571007999999998E-2</v>
      </c>
    </row>
    <row r="27" spans="1:18" ht="30.75" customHeight="1" thickBot="1" x14ac:dyDescent="0.3">
      <c r="D27" s="132"/>
      <c r="E27" s="41" t="str">
        <f>P14</f>
        <v>ICAO</v>
      </c>
      <c r="F27" s="42" t="str">
        <f t="shared" si="0"/>
        <v xml:space="preserve"> </v>
      </c>
      <c r="G27" s="45">
        <f t="shared" si="0"/>
        <v>2.2847222222222224E-2</v>
      </c>
      <c r="H27" s="43">
        <f t="shared" si="0"/>
        <v>660.80399999999895</v>
      </c>
      <c r="I27" s="43">
        <f t="shared" si="1"/>
        <v>2081.5325999999968</v>
      </c>
      <c r="J27" s="43">
        <f t="shared" si="1"/>
        <v>7.0691971999999996</v>
      </c>
      <c r="K27" s="43">
        <f t="shared" si="1"/>
        <v>0.55507536000000002</v>
      </c>
      <c r="L27" s="43">
        <f t="shared" si="1"/>
        <v>817.41461000000004</v>
      </c>
      <c r="M27" s="43">
        <f t="shared" si="1"/>
        <v>6.5176491599999897</v>
      </c>
      <c r="N27" s="43">
        <f t="shared" si="1"/>
        <v>9.2248079999999996E-2</v>
      </c>
      <c r="O27" s="46">
        <f>IF($O39=0," ",$O39)</f>
        <v>8.9311199999999897E-4</v>
      </c>
      <c r="P27" s="46">
        <f>IF($P39=0," ",$P39)</f>
        <v>3.3582720000000003E-2</v>
      </c>
      <c r="Q27" s="90">
        <f>IF($Q39=0," ",$Q39)</f>
        <v>3.4475832000000005E-2</v>
      </c>
    </row>
    <row r="28" spans="1:18" ht="84" customHeight="1" thickTop="1" x14ac:dyDescent="0.25">
      <c r="D28" s="99" t="s">
        <v>2140</v>
      </c>
      <c r="E28" s="100">
        <v>200</v>
      </c>
      <c r="F28" s="88">
        <f ca="1">IF(G28=" ",G28,(IFERROR(IF(OR(E28=0,D16=database!A3)," ",IF(E28&lt;125,"Please enter a value above 125",IF(E28&gt;MAX($E$40:$E$61),"Please enter a value below            "&amp;MAX($E$40:$E$61),INDEX($F$40:$F$61,MATCH($E$28,$E$40:$E$61,1))))),0)))</f>
        <v>260</v>
      </c>
      <c r="G28" s="19">
        <f t="shared" ref="G28:Q28" ca="1" si="2">IFERROR(IF(OR(LEFT($D$13,6)="please",$E$28=0),"  ",IF($E$28=MAX($E$40:$E$61),INDEX(G$40:G$61,MATCH($E$28,$E$40:$E$61,1)),$F$19*FORECAST($E$28,OFFSET(G$40:G$61,MATCH($E$28,$E$40:$E$61,1)-1,0,2),OFFSET($E$40:$E$61,MATCH($E$28,$E$40:$E$61,1)-1,0,2)))),"  ")</f>
        <v>2.2581018518518514E-2</v>
      </c>
      <c r="H28" s="18">
        <f t="shared" ca="1" si="2"/>
        <v>1197.54364564601</v>
      </c>
      <c r="I28" s="18">
        <f t="shared" ca="1" si="2"/>
        <v>3772.2624837849312</v>
      </c>
      <c r="J28" s="18">
        <f t="shared" ca="1" si="2"/>
        <v>23.084479395281999</v>
      </c>
      <c r="K28" s="18">
        <f t="shared" ca="1" si="2"/>
        <v>1.0059367208957699</v>
      </c>
      <c r="L28" s="18">
        <f t="shared" ca="1" si="2"/>
        <v>1481.3615740782</v>
      </c>
      <c r="M28" s="18">
        <f t="shared" ca="1" si="2"/>
        <v>3.5531769627880996</v>
      </c>
      <c r="N28" s="18">
        <f t="shared" ca="1" si="2"/>
        <v>6.9516622285674706E-2</v>
      </c>
      <c r="O28" s="20">
        <f t="shared" ca="1" si="2"/>
        <v>1.1875818072550901E-3</v>
      </c>
      <c r="P28" s="20">
        <f t="shared" ca="1" si="2"/>
        <v>8.0445218935307802E-2</v>
      </c>
      <c r="Q28" s="91">
        <f t="shared" ca="1" si="2"/>
        <v>8.1632800742562892E-2</v>
      </c>
    </row>
    <row r="29" spans="1:18" ht="30.75" customHeight="1" thickBot="1" x14ac:dyDescent="0.3">
      <c r="D29" s="133" t="str">
        <f ca="1">IF(F28=" "," ",CONCATENATE("TOTAL ICAO  LTO + CCD ",E28," nm."))</f>
        <v>TOTAL ICAO  LTO + CCD 200 nm.</v>
      </c>
      <c r="E29" s="134"/>
      <c r="F29" s="92"/>
      <c r="G29" s="93">
        <f t="shared" ref="G29:Q29" ca="1" si="3">IFERROR(G27+G28," ")</f>
        <v>4.5428240740740741E-2</v>
      </c>
      <c r="H29" s="94">
        <f t="shared" ca="1" si="3"/>
        <v>1858.3476456460089</v>
      </c>
      <c r="I29" s="94">
        <f t="shared" ca="1" si="3"/>
        <v>5853.7950837849276</v>
      </c>
      <c r="J29" s="94">
        <f t="shared" ca="1" si="3"/>
        <v>30.153676595282001</v>
      </c>
      <c r="K29" s="94">
        <f t="shared" ca="1" si="3"/>
        <v>1.5610120808957699</v>
      </c>
      <c r="L29" s="94">
        <f t="shared" ca="1" si="3"/>
        <v>2298.7761840782</v>
      </c>
      <c r="M29" s="94">
        <f t="shared" ca="1" si="3"/>
        <v>10.070826122788089</v>
      </c>
      <c r="N29" s="94">
        <f t="shared" ca="1" si="3"/>
        <v>0.16176470228567469</v>
      </c>
      <c r="O29" s="95">
        <f t="shared" ca="1" si="3"/>
        <v>2.0806938072550889E-3</v>
      </c>
      <c r="P29" s="95">
        <f t="shared" ca="1" si="3"/>
        <v>0.1140279389353078</v>
      </c>
      <c r="Q29" s="96">
        <f t="shared" ca="1" si="3"/>
        <v>0.11610863274256289</v>
      </c>
    </row>
    <row r="30" spans="1:18" ht="17.25" customHeight="1" thickTop="1" thickBot="1" x14ac:dyDescent="0.3"/>
    <row r="31" spans="1:18" s="7" customFormat="1" ht="30.75" customHeight="1" thickBot="1" x14ac:dyDescent="0.3">
      <c r="A31" s="33"/>
      <c r="B31" s="33"/>
      <c r="C31" s="33"/>
      <c r="D31" s="118" t="s">
        <v>2135</v>
      </c>
      <c r="E31" s="118"/>
      <c r="F31" s="188" t="s">
        <v>887</v>
      </c>
      <c r="G31" s="188"/>
      <c r="H31" s="188"/>
      <c r="I31" s="188"/>
      <c r="J31" s="188"/>
      <c r="K31" s="188"/>
      <c r="L31" s="188"/>
      <c r="M31" s="188"/>
      <c r="N31" s="188"/>
      <c r="O31" s="188"/>
      <c r="P31" s="188"/>
      <c r="Q31" s="188"/>
    </row>
    <row r="32" spans="1:18" s="7" customFormat="1" ht="18.75" customHeight="1" thickBot="1" x14ac:dyDescent="0.3">
      <c r="A32" s="32"/>
      <c r="B32" s="33"/>
      <c r="C32" s="33"/>
      <c r="D32" s="118" t="s">
        <v>2136</v>
      </c>
      <c r="E32" s="118"/>
      <c r="F32" s="188" t="s">
        <v>2134</v>
      </c>
      <c r="G32" s="188"/>
      <c r="H32" s="188"/>
      <c r="I32" s="188"/>
      <c r="J32" s="188"/>
      <c r="K32" s="188"/>
      <c r="L32" s="188"/>
      <c r="M32" s="188"/>
      <c r="N32" s="188"/>
      <c r="O32" s="188"/>
      <c r="P32" s="188"/>
      <c r="Q32" s="188"/>
    </row>
    <row r="33" spans="1:17" s="7" customFormat="1" ht="24" customHeight="1" thickBot="1" x14ac:dyDescent="0.3">
      <c r="A33" s="33"/>
      <c r="B33" s="33"/>
      <c r="C33" s="33"/>
      <c r="D33" s="118" t="s">
        <v>2137</v>
      </c>
      <c r="E33" s="118"/>
      <c r="F33" s="188" t="s">
        <v>2133</v>
      </c>
      <c r="G33" s="188"/>
      <c r="H33" s="188"/>
      <c r="I33" s="188"/>
      <c r="J33" s="188"/>
      <c r="K33" s="188"/>
      <c r="L33" s="188"/>
      <c r="M33" s="188"/>
      <c r="N33" s="188"/>
      <c r="O33" s="188"/>
      <c r="P33" s="188"/>
      <c r="Q33" s="188"/>
    </row>
    <row r="34" spans="1:17" ht="12.75" customHeight="1" thickBot="1" x14ac:dyDescent="0.3">
      <c r="A34" s="33"/>
      <c r="D34" s="21"/>
      <c r="E34" s="21"/>
      <c r="F34" s="22"/>
      <c r="G34" s="22"/>
      <c r="H34" s="22"/>
      <c r="I34" s="22"/>
      <c r="J34" s="22"/>
      <c r="K34" s="22"/>
      <c r="L34" s="22"/>
      <c r="M34" s="22"/>
      <c r="N34" s="22"/>
      <c r="O34" s="22"/>
      <c r="P34" s="22"/>
      <c r="Q34" s="22"/>
    </row>
    <row r="35" spans="1:17" ht="16.5" customHeight="1" thickTop="1" thickBot="1" x14ac:dyDescent="0.3">
      <c r="D35" s="193" t="str">
        <f>D23</f>
        <v>ESTIMATIONS YEAR 2022</v>
      </c>
      <c r="E35" s="194"/>
      <c r="F35" s="194"/>
      <c r="G35" s="194"/>
      <c r="H35" s="194"/>
      <c r="I35" s="194"/>
      <c r="J35" s="194"/>
      <c r="K35" s="194"/>
      <c r="L35" s="194"/>
      <c r="M35" s="194"/>
      <c r="N35" s="194"/>
      <c r="O35" s="194"/>
      <c r="P35" s="194"/>
      <c r="Q35" s="195"/>
    </row>
    <row r="36" spans="1:17" ht="31.5" customHeight="1" thickTop="1" thickBot="1" x14ac:dyDescent="0.3">
      <c r="B36" s="64"/>
      <c r="C36" s="64"/>
      <c r="D36" s="123" t="s">
        <v>892</v>
      </c>
      <c r="E36" s="16" t="str">
        <f>E24</f>
        <v>A20N</v>
      </c>
      <c r="F36" s="124" t="str">
        <f>F24</f>
        <v>The most frequently observed cruise flight level</v>
      </c>
      <c r="G36" s="137" t="str">
        <f>G24</f>
        <v>Duration in
hh:mm:ss</v>
      </c>
      <c r="H36" s="137" t="str">
        <f>H24</f>
        <v>Fuel burn  in kg</v>
      </c>
      <c r="I36" s="81" t="s">
        <v>2129</v>
      </c>
      <c r="J36" s="137" t="s">
        <v>2132</v>
      </c>
      <c r="K36" s="137" t="s">
        <v>2131</v>
      </c>
      <c r="L36" s="137" t="s">
        <v>2130</v>
      </c>
      <c r="M36" s="137" t="s">
        <v>882</v>
      </c>
      <c r="N36" s="137" t="s">
        <v>883</v>
      </c>
      <c r="O36" s="139" t="str">
        <f>O24</f>
        <v>PM non volatile in kg</v>
      </c>
      <c r="P36" s="139" t="str">
        <f>P24</f>
        <v>PM volatile (organic+sulphurous) in kg</v>
      </c>
      <c r="Q36" s="114" t="str">
        <f>Q24</f>
        <v>PM TOTAL in kg (1)</v>
      </c>
    </row>
    <row r="37" spans="1:17" ht="31.5" customHeight="1" thickTop="1" thickBot="1" x14ac:dyDescent="0.3">
      <c r="A37" s="64"/>
      <c r="B37" s="64"/>
      <c r="C37" s="64"/>
      <c r="D37" s="197"/>
      <c r="E37" s="17" t="str">
        <f>E25</f>
        <v>AIRBUS</v>
      </c>
      <c r="F37" s="136"/>
      <c r="G37" s="138"/>
      <c r="H37" s="138"/>
      <c r="I37" s="82" t="str">
        <f>IF(M13="PISTON",EICO2_AVGAS,EICO2_JETA)&amp;"Kg/KgFuel"</f>
        <v>3.15Kg/KgFuel</v>
      </c>
      <c r="J37" s="138"/>
      <c r="K37" s="138"/>
      <c r="L37" s="138"/>
      <c r="M37" s="138"/>
      <c r="N37" s="138"/>
      <c r="O37" s="140"/>
      <c r="P37" s="140"/>
      <c r="Q37" s="196"/>
    </row>
    <row r="38" spans="1:17" ht="30.75" customHeight="1" x14ac:dyDescent="0.25">
      <c r="A38" s="64"/>
      <c r="B38" s="64" t="str">
        <f>" "</f>
        <v xml:space="preserve"> </v>
      </c>
      <c r="C38" s="64"/>
      <c r="D38" s="120" t="s">
        <v>886</v>
      </c>
      <c r="E38" s="66" t="str">
        <f>utils_data!B7</f>
        <v>A busy European airport, year 2022</v>
      </c>
      <c r="F38" s="67" t="s">
        <v>856</v>
      </c>
      <c r="G38" s="68" cm="1">
        <f t="array" ref="G38">IFERROR(INDEX(database!$M$3:$M$3093,MATCH($E$36&amp;"LTO-2",database!$C$3:$C$3093&amp;database!$J$3:$J$3093,0))," ")</f>
        <v>1.9259259259259261E-2</v>
      </c>
      <c r="H38" s="69" cm="1">
        <f t="array" ref="H38">IFERROR(NB_MVTS*INDEX(database!$N$3:$N$3093,MATCH($E$36&amp;"LTO-2",database!$C$3:$C$3093&amp;database!$J$3:$J$3093,0))," ")</f>
        <v>604.38400000000001</v>
      </c>
      <c r="I38" s="69" cm="1">
        <f t="array" ref="I38">IFERROR(IF(M13="PISTON",EICO2_AVGAS*NB_MVTS*INDEX(database!$N$3:$N$3093,MATCH($E$36&amp;"LTO-2",database!$C$3:$C$3093&amp;database!$J$3:$J$3093,0)),EICO2_JETA*NB_MVTS*INDEX(database!$N$3:$N$3093,MATCH($E$36&amp;"LTO-2",database!$C$3:$C$3093&amp;database!$J$3:$J$3093,0)))," ")</f>
        <v>1903.8096</v>
      </c>
      <c r="J38" s="69" cm="1">
        <f t="array" ref="J38">IFERROR(NB_MVTS*INDEX(database!$P$3:$P$3093,MATCH($E$36&amp;"LTO-2",database!$C$3:$C$3093&amp;database!$J$3:$J$3093,0))," ")</f>
        <v>6.8091010000000001</v>
      </c>
      <c r="K38" s="69" cm="1">
        <f t="array" ref="K38">IFERROR(NB_MVTS*INDEX(database!$Q$3:$Q$3093,MATCH($E$36&amp;"LTO-2",database!$C$3:$C$3093&amp;database!$J$3:$J$3093,0))," ")</f>
        <v>0.50768255999999901</v>
      </c>
      <c r="L38" s="69" cm="1">
        <f t="array" ref="L38">IFERROR(NB_MVTS*INDEX(database!$R$3:$R$3093,MATCH($E$36&amp;"LTO-2",database!$C$3:$C$3093&amp;database!$J$3:$J$3093,0))," ")</f>
        <v>747.62306205128198</v>
      </c>
      <c r="M38" s="69" cm="1">
        <f t="array" ref="M38">IFERROR(NB_MVTS*INDEX(database!$S$3:$S$3093,MATCH($E$36&amp;"LTO-2",database!$C$3:$C$3093&amp;database!$J$3:$J$3093,0))," ")</f>
        <v>5.29728467923076</v>
      </c>
      <c r="N38" s="69" cm="1">
        <f t="array" ref="N38">IFERROR(NB_MVTS*INDEX(database!$T$3:$T$3093,MATCH($E$36&amp;"LTO-2",database!$C$3:$C$3093&amp;database!$J$3:$J$3093,0))," ")</f>
        <v>7.5880079999999905E-2</v>
      </c>
      <c r="O38" s="70" cm="1">
        <f t="array" ref="O38">IF(IFERROR(INDEX(database!$U$3:$U$3093,MATCH($E$36&amp;"LTO-2",database!$C$3:$C$3093&amp;database!$J$3:$J$3093,0))," ")=0,"",IFERROR(NB_MVTS*INDEX(database!$U$3:$U$3093,MATCH($E$36&amp;"LTO-2",database!$C$3:$C$3093&amp;database!$J$3:$J$3093,0))," "))</f>
        <v>8.5454799999999903E-4</v>
      </c>
      <c r="P38" s="70" cm="1">
        <f t="array" ref="P38">IF(IFERROR(INDEX(database!$V$3:$V$3093,MATCH($E$36&amp;"LTO-2",database!$C$3:$C$3093&amp;database!$J$3:$J$3093,0))," ")=0,"",IFERROR(NB_MVTS*INDEX(database!$V$3:$V$3093,MATCH($E$36&amp;"LTO-2",database!$C$3:$C$3093&amp;database!$J$3:$J$3093,0))," "))</f>
        <v>3.0716460000000001E-2</v>
      </c>
      <c r="Q38" s="97" cm="1">
        <f t="array" ref="Q38">IF(IFERROR(INDEX(database!$W$3:$W$3093,MATCH($E$36&amp;"LTO-2",database!$C$3:$C$3093&amp;database!$J$3:$J$3093,0))," ")=0,"",IFERROR(NB_MVTS*INDEX(database!$W$3:$W$3093,MATCH($E$36&amp;"LTO-2",database!$C$3:$C$3093&amp;database!$J$3:$J$3093,0))," "))</f>
        <v>3.1571007999999998E-2</v>
      </c>
    </row>
    <row r="39" spans="1:17" ht="30.75" customHeight="1" thickBot="1" x14ac:dyDescent="0.3">
      <c r="A39" s="64"/>
      <c r="B39" s="64" t="str">
        <f>" "</f>
        <v xml:space="preserve"> </v>
      </c>
      <c r="C39" s="64"/>
      <c r="D39" s="121"/>
      <c r="E39" s="71" t="str">
        <f>E27</f>
        <v>ICAO</v>
      </c>
      <c r="F39" s="72" t="s">
        <v>856</v>
      </c>
      <c r="G39" s="73" cm="1">
        <f t="array" ref="G39">IFERROR(INDEX(database!$M$3:$M$3093,MATCH($E$36&amp;"LTO",database!$C$3:$C$3093&amp;database!$J$3:$J$3093,0))," ")</f>
        <v>2.2847222222222224E-2</v>
      </c>
      <c r="H39" s="74" cm="1">
        <f t="array" ref="H39">IFERROR(NB_MVTS*INDEX(database!$N$3:$N$3093,MATCH($E$36&amp;"LTO",database!$C$3:$C$3093&amp;database!$J$3:$J$3093,0))," ")</f>
        <v>660.80399999999895</v>
      </c>
      <c r="I39" s="85" cm="1">
        <f t="array" ref="I39">IFERROR(IF(M14="PISTON",EICO2_AVGAS*NB_MVTS*INDEX(database!$N$3:$N$3093,MATCH($E$36&amp;"LTO",database!$C$3:$C$3093&amp;database!$J$3:$J$3093,0)),EICO2_JETA*NB_MVTS*INDEX(database!$N$3:$N$3093,MATCH($E$36&amp;"LTO",database!$C$3:$C$3093&amp;database!$J$3:$J$3093,0)))," ")</f>
        <v>2081.5325999999968</v>
      </c>
      <c r="J39" s="74" cm="1">
        <f t="array" ref="J39">IFERROR(NB_MVTS*INDEX(database!$P$3:$P$3093,MATCH($E$36&amp;"LTO",database!$C$3:$C$3093&amp;database!$J$3:$J$3093,0))," ")</f>
        <v>7.0691971999999996</v>
      </c>
      <c r="K39" s="74" cm="1">
        <f t="array" ref="K39">IFERROR(NB_MVTS*INDEX(database!$Q$3:$Q$3093,MATCH($E$36&amp;"LTO",database!$C$3:$C$3093&amp;database!$J$3:$J$3093,0))," ")</f>
        <v>0.55507536000000002</v>
      </c>
      <c r="L39" s="74" cm="1">
        <f t="array" ref="L39">IFERROR(NB_MVTS*INDEX(database!$R$3:$R$3093,MATCH($E$36&amp;"LTO",database!$C$3:$C$3093&amp;database!$J$3:$J$3093,0))," ")</f>
        <v>817.41461000000004</v>
      </c>
      <c r="M39" s="74" cm="1">
        <f t="array" ref="M39">IFERROR(NB_MVTS*INDEX(database!$S$3:$S$3093,MATCH($E$36&amp;"LTO",database!$C$3:$C$3093&amp;database!$J$3:$J$3093,0))," ")</f>
        <v>6.5176491599999897</v>
      </c>
      <c r="N39" s="74" cm="1">
        <f t="array" ref="N39">IFERROR(NB_MVTS*INDEX(database!$T$3:$T$3093,MATCH($E$36&amp;"LTO",database!$C$3:$C$3093&amp;database!$J$3:$J$3093,0))," ")</f>
        <v>9.2248079999999996E-2</v>
      </c>
      <c r="O39" s="75" cm="1">
        <f t="array" ref="O39">IF(IFERROR(INDEX(database!$U$3:$U$3093,MATCH($E$36&amp;"LTO",database!$C$3:$C$3093&amp;database!$J$3:$J$3093,0))," ")=0,"",IFERROR(NB_MVTS*INDEX(database!$U$3:$U$3093,MATCH($E$36&amp;"LTO",database!$C$3:$C$3093&amp;database!$J$3:$J$3093,0))," "))</f>
        <v>8.9311199999999897E-4</v>
      </c>
      <c r="P39" s="75" cm="1">
        <f t="array" ref="P39">IF(IFERROR(INDEX(database!$V$3:$V$3093,MATCH($E$36&amp;"LTO",database!$C$3:$C$3093&amp;database!$J$3:$J$3093,0))," ")=0,"",IFERROR(NB_MVTS*INDEX(database!$V$3:$V$3093,MATCH($E$36&amp;"LTO",database!$C$3:$C$3093&amp;database!$J$3:$J$3093,0))," "))</f>
        <v>3.3582720000000003E-2</v>
      </c>
      <c r="Q39" s="98" cm="1">
        <f t="array" ref="Q39">IF(IFERROR(INDEX(database!$W$3:$W$3093,MATCH($E$36&amp;"LTO",database!$C$3:$C$3093&amp;database!$J$3:$J$3093,0))," ")=0,"",IFERROR(NB_MVTS*INDEX(database!$W$3:$W$3093,MATCH($E$36&amp;"LTO",database!$C$3:$C$3093&amp;database!$J$3:$J$3093,0))," "))</f>
        <v>3.4475832000000005E-2</v>
      </c>
    </row>
    <row r="40" spans="1:17" ht="28.5" customHeight="1" x14ac:dyDescent="0.25">
      <c r="A40" s="64"/>
      <c r="B40" s="76" cm="1">
        <f t="array" ref="B40">IFERROR(INDEX(database!$K$3:$K$3092,MATCH($E$36&amp;$C40,database!$C$3:$C$3092&amp;database!$L$3:$L$3092,0)),0)</f>
        <v>180</v>
      </c>
      <c r="C40" s="77">
        <v>125</v>
      </c>
      <c r="D40" s="122" t="s">
        <v>889</v>
      </c>
      <c r="E40" s="34">
        <f>IF(E41=" "," ",125)</f>
        <v>125</v>
      </c>
      <c r="F40" s="35" cm="1">
        <f t="array" ref="F40">IFERROR(IF(OR(LEFT($D$13,6)="please",COUNTIF(ICAO_ID,$D$16)=0)," ",(INDEX(database!$K$3:$K$3093,MATCH($E$36&amp;$E40,database!$C$3:$C$3093&amp;database!$L$3:$L$3093,0))))*1," ")</f>
        <v>180</v>
      </c>
      <c r="G40" s="36" cm="1">
        <f t="array" ref="G40">IFERROR(IF(OR(LEFT($D$13,6)="please",COUNTIF(ICAO_ID,$D$16)=0)," ",INDEX(database!$M$3:$M$3093,MATCH($E$36&amp;$E40,database!$C$3:$C$3093&amp;database!$L$3:$L$3093,0)))," ")</f>
        <v>1.577546296296296E-2</v>
      </c>
      <c r="H40" s="18" cm="1">
        <f t="array" ref="H40">IFERROR(IF(OR(LEFT($D$13,6)="please",COUNTIF(ICAO_ID,$D$16)=0)," ",NB_MVTS*INDEX(database!$N$3:$N$3093,MATCH($E$36&amp;$E40,database!$C$3:$C$3093&amp;database!$L$3:$L$3093,0)))," ")</f>
        <v>828.11579916659002</v>
      </c>
      <c r="I40" s="18" cm="1">
        <f t="array" ref="I40">IFERROR(IF(OR(LEFT($D$13,6)="please",COUNTIF(ICAO_ID,$D$16)=0)," ",IF($M$13="PISTON",EICO2_AVGAS*NB_MVTS*INDEX(database!$N$3:$N$3093,MATCH($E$36&amp;$E40,database!$C$3:$C$3093&amp;database!$L$3:$L$3093,0)),EICO2_JETA*NB_MVTS*INDEX(database!$N$3:$N$3093,MATCH($E$36&amp;$E40,database!$C$3:$C$3093&amp;database!$L$3:$L$3093,0))))," ")</f>
        <v>2608.5647673747585</v>
      </c>
      <c r="J40" s="18" cm="1">
        <f t="array" ref="J40">IFERROR(IF(OR(LEFT($D$13,6)="please",COUNTIF(ICAO_ID,$D$16)=0)," ",NB_MVTS*INDEX(database!$P$3:$P$3093,MATCH($E$36&amp;$E40,database!$C$3:$C$3093&amp;database!$L$3:$L$3093,0)))," ")</f>
        <v>16.208144040471399</v>
      </c>
      <c r="K40" s="18" cm="1">
        <f t="array" ref="K40">IFERROR(IF(OR(LEFT($D$13,6)="please",COUNTIF(ICAO_ID,$D$16)=0)," ",NB_MVTS*INDEX(database!$Q$3:$Q$3093,MATCH($E$36&amp;$E40,database!$C$3:$C$3093&amp;database!$L$3:$L$3093,0)))," ")</f>
        <v>0.69561735350300902</v>
      </c>
      <c r="L40" s="18" cm="1">
        <f t="array" ref="L40">IFERROR(IF(OR(LEFT($D$13,6)="please",COUNTIF(ICAO_ID,$D$16)=0)," ",NB_MVTS*INDEX(database!$R$3:$R$3093,MATCH($E$36&amp;$E40,database!$C$3:$C$3093&amp;database!$L$3:$L$3093,0)))," ")</f>
        <v>1024.3792887807599</v>
      </c>
      <c r="M40" s="18" cm="1">
        <f t="array" ref="M40">IFERROR(IF(OR(LEFT($D$13,6)="please",COUNTIF(ICAO_ID,$D$16)=0)," ",NB_MVTS*INDEX(database!$S$3:$S$3093,MATCH($E$36&amp;$E40,database!$C$3:$C$3093&amp;database!$L$3:$L$3093,0)))," ")</f>
        <v>2.6426695995659202</v>
      </c>
      <c r="N40" s="18" cm="1">
        <f t="array" ref="N40">IFERROR(IF(OR(LEFT($D$13,6)="please",COUNTIF(ICAO_ID,$D$16)=0)," ",NB_MVTS*INDEX(database!$T$3:$T$3093,MATCH($E$36&amp;$E40,database!$C$3:$C$3093&amp;database!$L$3:$L$3093,0)))," ")</f>
        <v>4.8047162832341499E-2</v>
      </c>
      <c r="O40" s="20" cm="1">
        <f t="array" ref="O40">IF(IFERROR(IF(OR(LEFT($D$13,6)="please",COUNTIF(ICAO_ID,$D$16)=0)," ",INDEX(database!$U$3:$U$3093,MATCH($E$36&amp;$E40,database!$C$3:$C$3093&amp;database!$L$3:$L$3093,0)))," ")=0," ",IFERROR(IF(OR(LEFT($D$13,6)="please",COUNTIF(ICAO_ID,$D$16)=0)," ",NB_MVTS*INDEX(database!$U$3:$U$3093,MATCH($E$36&amp;$E40,database!$C$3:$C$3093&amp;database!$L$3:$L$3093,0)))," "))</f>
        <v>9.1689797188337203E-4</v>
      </c>
      <c r="P40" s="20" cm="1">
        <f t="array" ref="P40">IF(IFERROR(IF(OR(LEFT($D$13,6)="please",COUNTIF(ICAO_ID,$D$16)=0)," ",INDEX(database!$V$3:$V$3093,MATCH($E$36&amp;$E40,database!$C$3:$C$3093&amp;database!$L$3:$L$3093,0)))," ")=0," ",IFERROR(IF(OR(LEFT($D$13,6)="please",COUNTIF(ICAO_ID,$D$16)=0)," ",NB_MVTS*INDEX(database!$V$3:$V$3093,MATCH($E$36&amp;$E40,database!$C$3:$C$3093&amp;database!$L$3:$L$3093,0)))," "))</f>
        <v>5.0907373488811199E-2</v>
      </c>
      <c r="Q40" s="91" cm="1">
        <f t="array" ref="Q40">IF(IFERROR(IF(OR(LEFT($D$13,6)="please",COUNTIF(ICAO_ID,$D$16)=0)," ",INDEX(database!$W$3:$W$3093,MATCH($E$36&amp;$E40,database!$C$3:$C$3093&amp;database!$L$3:$L$3093,0)))," ")=0," ",IFERROR(IF(OR(LEFT($D$13,6)="please",COUNTIF(ICAO_ID,$D$16)=0)," ",NB_MVTS*INDEX(database!$W$3:$W$3093,MATCH($E$36&amp;$E40,database!$C$3:$C$3093&amp;database!$L$3:$L$3093,0)))," "))</f>
        <v>5.1824271460694571E-2</v>
      </c>
    </row>
    <row r="41" spans="1:17" ht="28.5" customHeight="1" x14ac:dyDescent="0.25">
      <c r="A41" s="64"/>
      <c r="B41" s="76" cm="1">
        <f t="array" ref="B41">IFERROR(INDEX(database!$K$3:$K$3092,MATCH($E$36&amp;$C41,database!$C$3:$C$3092&amp;database!$L$3:$L$3092,0)),0)</f>
        <v>260</v>
      </c>
      <c r="C41" s="77">
        <v>200</v>
      </c>
      <c r="D41" s="122"/>
      <c r="E41" s="24">
        <f t="shared" ref="E41:E61" si="4">IF(B41&gt;0,C41," ")</f>
        <v>200</v>
      </c>
      <c r="F41" s="35" cm="1">
        <f t="array" ref="F41">IFERROR(IF(OR(LEFT($D$13,6)="please",COUNTIF(ICAO_ID,$D$16)=0)," ",(INDEX(database!$K$3:$K$3093,MATCH($E$36&amp;$E41,database!$C$3:$C$3093&amp;database!$L$3:$L$3093,0))))*1," ")</f>
        <v>260</v>
      </c>
      <c r="G41" s="36" cm="1">
        <f t="array" ref="G41">IFERROR(IF(OR(LEFT($D$13,6)="please",COUNTIF(ICAO_ID,$D$16)=0)," ",INDEX(database!$M$3:$M$3093,MATCH($E$36&amp;$E41,database!$C$3:$C$3093&amp;database!$L$3:$L$3093,0)))," ")</f>
        <v>2.2581018518518518E-2</v>
      </c>
      <c r="H41" s="18" cm="1">
        <f t="array" ref="H41">IFERROR(IF(OR(LEFT($D$13,6)="please",COUNTIF(ICAO_ID,$D$16)=0)," ",NB_MVTS*INDEX(database!$N$3:$N$3093,MATCH($E$36&amp;$E41,database!$C$3:$C$3093&amp;database!$L$3:$L$3093,0)))," ")</f>
        <v>1197.54364564601</v>
      </c>
      <c r="I41" s="18" cm="1">
        <f t="array" ref="I41">IFERROR(IF(OR(LEFT($D$13,6)="please",COUNTIF(ICAO_ID,$D$16)=0)," ",IF($M$13="PISTON",EICO2_AVGAS*NB_MVTS*INDEX(database!$N$3:$N$3093,MATCH($E$36&amp;$E41,database!$C$3:$C$3093&amp;database!$L$3:$L$3093,0)),EICO2_JETA*NB_MVTS*INDEX(database!$N$3:$N$3093,MATCH($E$36&amp;$E41,database!$C$3:$C$3093&amp;database!$L$3:$L$3093,0))))," ")</f>
        <v>3772.2624837849312</v>
      </c>
      <c r="J41" s="18" cm="1">
        <f t="array" ref="J41">IFERROR(IF(OR(LEFT($D$13,6)="please",COUNTIF(ICAO_ID,$D$16)=0)," ",NB_MVTS*INDEX(database!$P$3:$P$3093,MATCH($E$36&amp;$E41,database!$C$3:$C$3093&amp;database!$L$3:$L$3093,0)))," ")</f>
        <v>23.084479395281999</v>
      </c>
      <c r="K41" s="18" cm="1">
        <f t="array" ref="K41">IFERROR(IF(OR(LEFT($D$13,6)="please",COUNTIF(ICAO_ID,$D$16)=0)," ",NB_MVTS*INDEX(database!$Q$3:$Q$3093,MATCH($E$36&amp;$E41,database!$C$3:$C$3093&amp;database!$L$3:$L$3093,0)))," ")</f>
        <v>1.0059367208957699</v>
      </c>
      <c r="L41" s="18" cm="1">
        <f t="array" ref="L41">IFERROR(IF(OR(LEFT($D$13,6)="please",COUNTIF(ICAO_ID,$D$16)=0)," ",NB_MVTS*INDEX(database!$R$3:$R$3093,MATCH($E$36&amp;$E41,database!$C$3:$C$3093&amp;database!$L$3:$L$3093,0)))," ")</f>
        <v>1481.3615740782</v>
      </c>
      <c r="M41" s="18" cm="1">
        <f t="array" ref="M41">IFERROR(IF(OR(LEFT($D$13,6)="please",COUNTIF(ICAO_ID,$D$16)=0)," ",NB_MVTS*INDEX(database!$S$3:$S$3093,MATCH($E$36&amp;$E41,database!$C$3:$C$3093&amp;database!$L$3:$L$3093,0)))," ")</f>
        <v>3.5531769627881</v>
      </c>
      <c r="N41" s="18" cm="1">
        <f t="array" ref="N41">IFERROR(IF(OR(LEFT($D$13,6)="please",COUNTIF(ICAO_ID,$D$16)=0)," ",NB_MVTS*INDEX(database!$T$3:$T$3093,MATCH($E$36&amp;$E41,database!$C$3:$C$3093&amp;database!$L$3:$L$3093,0)))," ")</f>
        <v>6.9516622285674706E-2</v>
      </c>
      <c r="O41" s="20" cm="1">
        <f t="array" ref="O41">IF(IFERROR(IF(OR(LEFT($D$13,6)="please",COUNTIF(ICAO_ID,$D$16)=0)," ",INDEX(database!$U$3:$U$3093,MATCH($E$36&amp;$E41,database!$C$3:$C$3093&amp;database!$L$3:$L$3093,0)))," ")=0," ",IFERROR(IF(OR(LEFT($D$13,6)="please",COUNTIF(ICAO_ID,$D$16)=0)," ",NB_MVTS*INDEX(database!$U$3:$U$3093,MATCH($E$36&amp;$E41,database!$C$3:$C$3093&amp;database!$L$3:$L$3093,0)))," "))</f>
        <v>1.1875818072550901E-3</v>
      </c>
      <c r="P41" s="20" cm="1">
        <f t="array" ref="P41">IF(IFERROR(IF(OR(LEFT($D$13,6)="please",COUNTIF(ICAO_ID,$D$16)=0)," ",INDEX(database!$V$3:$V$3093,MATCH($E$36&amp;$E41,database!$C$3:$C$3093&amp;database!$L$3:$L$3093,0)))," ")=0," ",IFERROR(IF(OR(LEFT($D$13,6)="please",COUNTIF(ICAO_ID,$D$16)=0)," ",NB_MVTS*INDEX(database!$V$3:$V$3093,MATCH($E$36&amp;$E41,database!$C$3:$C$3093&amp;database!$L$3:$L$3093,0)))," "))</f>
        <v>8.0445218935307802E-2</v>
      </c>
      <c r="Q41" s="91" cm="1">
        <f t="array" ref="Q41">IF(IFERROR(IF(OR(LEFT($D$13,6)="please",COUNTIF(ICAO_ID,$D$16)=0)," ",INDEX(database!$W$3:$W$3093,MATCH($E$36&amp;$E41,database!$C$3:$C$3093&amp;database!$L$3:$L$3093,0)))," ")=0," ",IFERROR(IF(OR(LEFT($D$13,6)="please",COUNTIF(ICAO_ID,$D$16)=0)," ",NB_MVTS*INDEX(database!$W$3:$W$3093,MATCH($E$36&amp;$E41,database!$C$3:$C$3093&amp;database!$L$3:$L$3093,0)))," "))</f>
        <v>8.1632800742562892E-2</v>
      </c>
    </row>
    <row r="42" spans="1:17" ht="28.5" customHeight="1" x14ac:dyDescent="0.25">
      <c r="A42" s="64"/>
      <c r="B42" s="76" cm="1">
        <f t="array" ref="B42">IFERROR(INDEX(database!$K$3:$K$3092,MATCH($E$36&amp;$C42,database!$C$3:$C$3092&amp;database!$L$3:$L$3092,0)),0)</f>
        <v>320</v>
      </c>
      <c r="C42" s="77">
        <v>250</v>
      </c>
      <c r="D42" s="122"/>
      <c r="E42" s="24">
        <f t="shared" si="4"/>
        <v>250</v>
      </c>
      <c r="F42" s="35" cm="1">
        <f t="array" ref="F42">IFERROR(IF(OR(LEFT($D$13,6)="please",COUNTIF(ICAO_ID,$D$16)=0)," ",(INDEX(database!$K$3:$K$3093,MATCH($E$36&amp;$E42,database!$C$3:$C$3093&amp;database!$L$3:$L$3093,0))))*1," ")</f>
        <v>320</v>
      </c>
      <c r="G42" s="36" cm="1">
        <f t="array" ref="G42">IFERROR(IF(OR(LEFT($D$13,6)="please",COUNTIF(ICAO_ID,$D$16)=0)," ",INDEX(database!$M$3:$M$3093,MATCH($E$36&amp;$E42,database!$C$3:$C$3093&amp;database!$L$3:$L$3093,0)))," ")</f>
        <v>2.7083333333333334E-2</v>
      </c>
      <c r="H42" s="18" cm="1">
        <f t="array" ref="H42">IFERROR(IF(OR(LEFT($D$13,6)="please",COUNTIF(ICAO_ID,$D$16)=0)," ",NB_MVTS*INDEX(database!$N$3:$N$3093,MATCH($E$36&amp;$E42,database!$C$3:$C$3093&amp;database!$L$3:$L$3093,0)))," ")</f>
        <v>1405.9114344843299</v>
      </c>
      <c r="I42" s="18" cm="1">
        <f t="array" ref="I42">IFERROR(IF(OR(LEFT($D$13,6)="please",COUNTIF(ICAO_ID,$D$16)=0)," ",IF($M$13="PISTON",EICO2_AVGAS*NB_MVTS*INDEX(database!$N$3:$N$3093,MATCH($E$36&amp;$E42,database!$C$3:$C$3093&amp;database!$L$3:$L$3093,0)),EICO2_JETA*NB_MVTS*INDEX(database!$N$3:$N$3093,MATCH($E$36&amp;$E42,database!$C$3:$C$3093&amp;database!$L$3:$L$3093,0))))," ")</f>
        <v>4428.6210186256394</v>
      </c>
      <c r="J42" s="18" cm="1">
        <f t="array" ref="J42">IFERROR(IF(OR(LEFT($D$13,6)="please",COUNTIF(ICAO_ID,$D$16)=0)," ",NB_MVTS*INDEX(database!$P$3:$P$3093,MATCH($E$36&amp;$E42,database!$C$3:$C$3093&amp;database!$L$3:$L$3093,0)))," ")</f>
        <v>25.961976846793501</v>
      </c>
      <c r="K42" s="18" cm="1">
        <f t="array" ref="K42">IFERROR(IF(OR(LEFT($D$13,6)="please",COUNTIF(ICAO_ID,$D$16)=0)," ",NB_MVTS*INDEX(database!$Q$3:$Q$3093,MATCH($E$36&amp;$E42,database!$C$3:$C$3093&amp;database!$L$3:$L$3093,0)))," ")</f>
        <v>1.1809656327149101</v>
      </c>
      <c r="L42" s="18" cm="1">
        <f t="array" ref="L42">IFERROR(IF(OR(LEFT($D$13,6)="please",COUNTIF(ICAO_ID,$D$16)=0)," ",NB_MVTS*INDEX(database!$R$3:$R$3093,MATCH($E$36&amp;$E42,database!$C$3:$C$3093&amp;database!$L$3:$L$3093,0)))," ")</f>
        <v>1739.11228133809</v>
      </c>
      <c r="M42" s="18" cm="1">
        <f t="array" ref="M42">IFERROR(IF(OR(LEFT($D$13,6)="please",COUNTIF(ICAO_ID,$D$16)=0)," ",NB_MVTS*INDEX(database!$S$3:$S$3093,MATCH($E$36&amp;$E42,database!$C$3:$C$3093&amp;database!$L$3:$L$3093,0)))," ")</f>
        <v>4.3166307161967596</v>
      </c>
      <c r="N42" s="18" cm="1">
        <f t="array" ref="N42">IFERROR(IF(OR(LEFT($D$13,6)="please",COUNTIF(ICAO_ID,$D$16)=0)," ",NB_MVTS*INDEX(database!$T$3:$T$3093,MATCH($E$36&amp;$E42,database!$C$3:$C$3093&amp;database!$L$3:$L$3093,0)))," ")</f>
        <v>8.5116818615843096E-2</v>
      </c>
      <c r="O42" s="20" cm="1">
        <f t="array" ref="O42">IF(IFERROR(IF(OR(LEFT($D$13,6)="please",COUNTIF(ICAO_ID,$D$16)=0)," ",INDEX(database!$U$3:$U$3093,MATCH($E$36&amp;$E42,database!$C$3:$C$3093&amp;database!$L$3:$L$3093,0)))," ")=0," ",IFERROR(IF(OR(LEFT($D$13,6)="please",COUNTIF(ICAO_ID,$D$16)=0)," ",NB_MVTS*INDEX(database!$U$3:$U$3093,MATCH($E$36&amp;$E42,database!$C$3:$C$3093&amp;database!$L$3:$L$3093,0)))," "))</f>
        <v>1.37169806003745E-3</v>
      </c>
      <c r="P42" s="20" cm="1">
        <f t="array" ref="P42">IF(IFERROR(IF(OR(LEFT($D$13,6)="please",COUNTIF(ICAO_ID,$D$16)=0)," ",INDEX(database!$V$3:$V$3093,MATCH($E$36&amp;$E42,database!$C$3:$C$3093&amp;database!$L$3:$L$3093,0)))," ")=0," ",IFERROR(IF(OR(LEFT($D$13,6)="please",COUNTIF(ICAO_ID,$D$16)=0)," ",NB_MVTS*INDEX(database!$V$3:$V$3093,MATCH($E$36&amp;$E42,database!$C$3:$C$3093&amp;database!$L$3:$L$3093,0)))," "))</f>
        <v>9.9926790969763701E-2</v>
      </c>
      <c r="Q42" s="91" cm="1">
        <f t="array" ref="Q42">IF(IFERROR(IF(OR(LEFT($D$13,6)="please",COUNTIF(ICAO_ID,$D$16)=0)," ",INDEX(database!$W$3:$W$3093,MATCH($E$36&amp;$E42,database!$C$3:$C$3093&amp;database!$L$3:$L$3093,0)))," ")=0," ",IFERROR(IF(OR(LEFT($D$13,6)="please",COUNTIF(ICAO_ID,$D$16)=0)," ",NB_MVTS*INDEX(database!$W$3:$W$3093,MATCH($E$36&amp;$E42,database!$C$3:$C$3093&amp;database!$L$3:$L$3093,0)))," "))</f>
        <v>0.10129848902980115</v>
      </c>
    </row>
    <row r="43" spans="1:17" ht="28.5" customHeight="1" x14ac:dyDescent="0.25">
      <c r="A43" s="64"/>
      <c r="B43" s="76" cm="1">
        <f t="array" ref="B43">IFERROR(INDEX(database!$K$3:$K$3092,MATCH($E$36&amp;$C43,database!$C$3:$C$3092&amp;database!$L$3:$L$3092,0)),0)</f>
        <v>380</v>
      </c>
      <c r="C43" s="77">
        <v>500</v>
      </c>
      <c r="D43" s="122"/>
      <c r="E43" s="24">
        <f t="shared" si="4"/>
        <v>500</v>
      </c>
      <c r="F43" s="35" cm="1">
        <f t="array" ref="F43">IFERROR(IF(OR(LEFT($D$13,6)="please",COUNTIF(ICAO_ID,$D$16)=0)," ",(INDEX(database!$K$3:$K$3093,MATCH($E$36&amp;$E43,database!$C$3:$C$3093&amp;database!$L$3:$L$3093,0))))*1," ")</f>
        <v>380</v>
      </c>
      <c r="G43" s="36" cm="1">
        <f t="array" ref="G43">IFERROR(IF(OR(LEFT($D$13,6)="please",COUNTIF(ICAO_ID,$D$16)=0)," ",INDEX(database!$M$3:$M$3093,MATCH($E$36&amp;$E43,database!$C$3:$C$3093&amp;database!$L$3:$L$3093,0)))," ")</f>
        <v>5.0439814814814819E-2</v>
      </c>
      <c r="H43" s="18" cm="1">
        <f t="array" ref="H43">IFERROR(IF(OR(LEFT($D$13,6)="please",COUNTIF(ICAO_ID,$D$16)=0)," ",NB_MVTS*INDEX(database!$N$3:$N$3093,MATCH($E$36&amp;$E43,database!$C$3:$C$3093&amp;database!$L$3:$L$3093,0)))," ")</f>
        <v>2445.5877097226899</v>
      </c>
      <c r="I43" s="18" cm="1">
        <f t="array" ref="I43">IFERROR(IF(OR(LEFT($D$13,6)="please",COUNTIF(ICAO_ID,$D$16)=0)," ",IF($M$13="PISTON",EICO2_AVGAS*NB_MVTS*INDEX(database!$N$3:$N$3093,MATCH($E$36&amp;$E43,database!$C$3:$C$3093&amp;database!$L$3:$L$3093,0)),EICO2_JETA*NB_MVTS*INDEX(database!$N$3:$N$3093,MATCH($E$36&amp;$E43,database!$C$3:$C$3093&amp;database!$L$3:$L$3093,0))))," ")</f>
        <v>7703.6012856264724</v>
      </c>
      <c r="J43" s="18" cm="1">
        <f t="array" ref="J43">IFERROR(IF(OR(LEFT($D$13,6)="please",COUNTIF(ICAO_ID,$D$16)=0)," ",NB_MVTS*INDEX(database!$P$3:$P$3093,MATCH($E$36&amp;$E43,database!$C$3:$C$3093&amp;database!$L$3:$L$3093,0)))," ")</f>
        <v>35.687596400864301</v>
      </c>
      <c r="K43" s="18" cm="1">
        <f t="array" ref="K43">IFERROR(IF(OR(LEFT($D$13,6)="please",COUNTIF(ICAO_ID,$D$16)=0)," ",NB_MVTS*INDEX(database!$Q$3:$Q$3093,MATCH($E$36&amp;$E43,database!$C$3:$C$3093&amp;database!$L$3:$L$3093,0)))," ")</f>
        <v>2.0542933533696202</v>
      </c>
      <c r="L43" s="18" cm="1">
        <f t="array" ref="L43">IFERROR(IF(OR(LEFT($D$13,6)="please",COUNTIF(ICAO_ID,$D$16)=0)," ",NB_MVTS*INDEX(database!$R$3:$R$3093,MATCH($E$36&amp;$E43,database!$C$3:$C$3093&amp;database!$L$3:$L$3093,0)))," ")</f>
        <v>3025.1920286089298</v>
      </c>
      <c r="M43" s="18" cm="1">
        <f t="array" ref="M43">IFERROR(IF(OR(LEFT($D$13,6)="please",COUNTIF(ICAO_ID,$D$16)=0)," ",NB_MVTS*INDEX(database!$S$3:$S$3093,MATCH($E$36&amp;$E43,database!$C$3:$C$3093&amp;database!$L$3:$L$3093,0)))," ")</f>
        <v>5.9817444698821198</v>
      </c>
      <c r="N43" s="18" cm="1">
        <f t="array" ref="N43">IFERROR(IF(OR(LEFT($D$13,6)="please",COUNTIF(ICAO_ID,$D$16)=0)," ",NB_MVTS*INDEX(database!$T$3:$T$3093,MATCH($E$36&amp;$E43,database!$C$3:$C$3093&amp;database!$L$3:$L$3093,0)))," ")</f>
        <v>0.13567219139130299</v>
      </c>
      <c r="O43" s="20" cm="1">
        <f t="array" ref="O43">IF(IFERROR(IF(OR(LEFT($D$13,6)="please",COUNTIF(ICAO_ID,$D$16)=0)," ",INDEX(database!$U$3:$U$3093,MATCH($E$36&amp;$E43,database!$C$3:$C$3093&amp;database!$L$3:$L$3093,0)))," ")=0," ",IFERROR(IF(OR(LEFT($D$13,6)="please",COUNTIF(ICAO_ID,$D$16)=0)," ",NB_MVTS*INDEX(database!$U$3:$U$3093,MATCH($E$36&amp;$E43,database!$C$3:$C$3093&amp;database!$L$3:$L$3093,0)))," "))</f>
        <v>2.2943405718599701E-3</v>
      </c>
      <c r="P43" s="20" cm="1">
        <f t="array" ref="P43">IF(IFERROR(IF(OR(LEFT($D$13,6)="please",COUNTIF(ICAO_ID,$D$16)=0)," ",INDEX(database!$V$3:$V$3093,MATCH($E$36&amp;$E43,database!$C$3:$C$3093&amp;database!$L$3:$L$3093,0)))," ")=0," ",IFERROR(IF(OR(LEFT($D$13,6)="please",COUNTIF(ICAO_ID,$D$16)=0)," ",NB_MVTS*INDEX(database!$V$3:$V$3093,MATCH($E$36&amp;$E43,database!$C$3:$C$3093&amp;database!$L$3:$L$3093,0)))," "))</f>
        <v>0.20747193694721899</v>
      </c>
      <c r="Q43" s="91" cm="1">
        <f t="array" ref="Q43">IF(IFERROR(IF(OR(LEFT($D$13,6)="please",COUNTIF(ICAO_ID,$D$16)=0)," ",INDEX(database!$W$3:$W$3093,MATCH($E$36&amp;$E43,database!$C$3:$C$3093&amp;database!$L$3:$L$3093,0)))," ")=0," ",IFERROR(IF(OR(LEFT($D$13,6)="please",COUNTIF(ICAO_ID,$D$16)=0)," ",NB_MVTS*INDEX(database!$W$3:$W$3093,MATCH($E$36&amp;$E43,database!$C$3:$C$3093&amp;database!$L$3:$L$3093,0)))," "))</f>
        <v>0.20976627751907898</v>
      </c>
    </row>
    <row r="44" spans="1:17" ht="28.5" customHeight="1" x14ac:dyDescent="0.25">
      <c r="A44" s="64"/>
      <c r="B44" s="76" cm="1">
        <f t="array" ref="B44">IFERROR(INDEX(database!$K$3:$K$3092,MATCH($E$36&amp;$C44,database!$C$3:$C$3092&amp;database!$L$3:$L$3092,0)),0)</f>
        <v>380</v>
      </c>
      <c r="C44" s="77">
        <v>750</v>
      </c>
      <c r="D44" s="122"/>
      <c r="E44" s="24">
        <f t="shared" si="4"/>
        <v>750</v>
      </c>
      <c r="F44" s="35" cm="1">
        <f t="array" ref="F44">IFERROR(IF(OR(LEFT($D$13,6)="please",COUNTIF(ICAO_ID,$D$16)=0)," ",(INDEX(database!$K$3:$K$3093,MATCH($E$36&amp;$E44,database!$C$3:$C$3093&amp;database!$L$3:$L$3093,0))))*1," ")</f>
        <v>380</v>
      </c>
      <c r="G44" s="36" cm="1">
        <f t="array" ref="G44">IFERROR(IF(OR(LEFT($D$13,6)="please",COUNTIF(ICAO_ID,$D$16)=0)," ",INDEX(database!$M$3:$M$3093,MATCH($E$36&amp;$E44,database!$C$3:$C$3093&amp;database!$L$3:$L$3093,0)))," ")</f>
        <v>7.3738425925925929E-2</v>
      </c>
      <c r="H44" s="18" cm="1">
        <f t="array" ref="H44">IFERROR(IF(OR(LEFT($D$13,6)="please",COUNTIF(ICAO_ID,$D$16)=0)," ",NB_MVTS*INDEX(database!$N$3:$N$3093,MATCH($E$36&amp;$E44,database!$C$3:$C$3093&amp;database!$L$3:$L$3093,0)))," ")</f>
        <v>3561.3060264262299</v>
      </c>
      <c r="I44" s="18" cm="1">
        <f t="array" ref="I44">IFERROR(IF(OR(LEFT($D$13,6)="please",COUNTIF(ICAO_ID,$D$16)=0)," ",IF($M$13="PISTON",EICO2_AVGAS*NB_MVTS*INDEX(database!$N$3:$N$3093,MATCH($E$36&amp;$E44,database!$C$3:$C$3093&amp;database!$L$3:$L$3093,0)),EICO2_JETA*NB_MVTS*INDEX(database!$N$3:$N$3093,MATCH($E$36&amp;$E44,database!$C$3:$C$3093&amp;database!$L$3:$L$3093,0))))," ")</f>
        <v>11218.113983242623</v>
      </c>
      <c r="J44" s="18" cm="1">
        <f t="array" ref="J44">IFERROR(IF(OR(LEFT($D$13,6)="please",COUNTIF(ICAO_ID,$D$16)=0)," ",NB_MVTS*INDEX(database!$P$3:$P$3093,MATCH($E$36&amp;$E44,database!$C$3:$C$3093&amp;database!$L$3:$L$3093,0)))," ")</f>
        <v>46.732730305565703</v>
      </c>
      <c r="K44" s="18" cm="1">
        <f t="array" ref="K44">IFERROR(IF(OR(LEFT($D$13,6)="please",COUNTIF(ICAO_ID,$D$16)=0)," ",NB_MVTS*INDEX(database!$Q$3:$Q$3093,MATCH($E$36&amp;$E44,database!$C$3:$C$3093&amp;database!$L$3:$L$3093,0)))," ")</f>
        <v>2.9914968265941102</v>
      </c>
      <c r="L44" s="18" cm="1">
        <f t="array" ref="L44">IFERROR(IF(OR(LEFT($D$13,6)="please",COUNTIF(ICAO_ID,$D$16)=0)," ",NB_MVTS*INDEX(database!$R$3:$R$3093,MATCH($E$36&amp;$E44,database!$C$3:$C$3093&amp;database!$L$3:$L$3093,0)))," ")</f>
        <v>4405.3353377539397</v>
      </c>
      <c r="M44" s="18" cm="1">
        <f t="array" ref="M44">IFERROR(IF(OR(LEFT($D$13,6)="please",COUNTIF(ICAO_ID,$D$16)=0)," ",NB_MVTS*INDEX(database!$S$3:$S$3093,MATCH($E$36&amp;$E44,database!$C$3:$C$3093&amp;database!$L$3:$L$3093,0)))," ")</f>
        <v>7.0937269113557404</v>
      </c>
      <c r="N44" s="18" cm="1">
        <f t="array" ref="N44">IFERROR(IF(OR(LEFT($D$13,6)="please",COUNTIF(ICAO_ID,$D$16)=0)," ",NB_MVTS*INDEX(database!$T$3:$T$3093,MATCH($E$36&amp;$E44,database!$C$3:$C$3093&amp;database!$L$3:$L$3093,0)))," ")</f>
        <v>0.17931336820937899</v>
      </c>
      <c r="O44" s="20" cm="1">
        <f t="array" ref="O44">IF(IFERROR(IF(OR(LEFT($D$13,6)="please",COUNTIF(ICAO_ID,$D$16)=0)," ",INDEX(database!$U$3:$U$3093,MATCH($E$36&amp;$E44,database!$C$3:$C$3093&amp;database!$L$3:$L$3093,0)))," ")=0," ",IFERROR(IF(OR(LEFT($D$13,6)="please",COUNTIF(ICAO_ID,$D$16)=0)," ",NB_MVTS*INDEX(database!$U$3:$U$3093,MATCH($E$36&amp;$E44,database!$C$3:$C$3093&amp;database!$L$3:$L$3093,0)))," "))</f>
        <v>3.3323543147066501E-3</v>
      </c>
      <c r="P44" s="20" cm="1">
        <f t="array" ref="P44">IF(IFERROR(IF(OR(LEFT($D$13,6)="please",COUNTIF(ICAO_ID,$D$16)=0)," ",INDEX(database!$V$3:$V$3093,MATCH($E$36&amp;$E44,database!$C$3:$C$3093&amp;database!$L$3:$L$3093,0)))," ")=0," ",IFERROR(IF(OR(LEFT($D$13,6)="please",COUNTIF(ICAO_ID,$D$16)=0)," ",NB_MVTS*INDEX(database!$V$3:$V$3093,MATCH($E$36&amp;$E44,database!$C$3:$C$3093&amp;database!$L$3:$L$3093,0)))," "))</f>
        <v>0.31834814612725898</v>
      </c>
      <c r="Q44" s="91" cm="1">
        <f t="array" ref="Q44">IF(IFERROR(IF(OR(LEFT($D$13,6)="please",COUNTIF(ICAO_ID,$D$16)=0)," ",INDEX(database!$W$3:$W$3093,MATCH($E$36&amp;$E44,database!$C$3:$C$3093&amp;database!$L$3:$L$3093,0)))," ")=0," ",IFERROR(IF(OR(LEFT($D$13,6)="please",COUNTIF(ICAO_ID,$D$16)=0)," ",NB_MVTS*INDEX(database!$W$3:$W$3093,MATCH($E$36&amp;$E44,database!$C$3:$C$3093&amp;database!$L$3:$L$3093,0)))," "))</f>
        <v>0.32168050044196561</v>
      </c>
    </row>
    <row r="45" spans="1:17" ht="28.5" customHeight="1" x14ac:dyDescent="0.25">
      <c r="A45" s="64"/>
      <c r="B45" s="76" cm="1">
        <f t="array" ref="B45">IFERROR(INDEX(database!$K$3:$K$3092,MATCH($E$36&amp;$C45,database!$C$3:$C$3092&amp;database!$L$3:$L$3092,0)),0)</f>
        <v>380</v>
      </c>
      <c r="C45" s="77">
        <v>1000</v>
      </c>
      <c r="D45" s="122"/>
      <c r="E45" s="24">
        <f t="shared" si="4"/>
        <v>1000</v>
      </c>
      <c r="F45" s="35" cm="1">
        <f t="array" ref="F45">IFERROR(IF(OR(LEFT($D$13,6)="please",COUNTIF(ICAO_ID,$D$16)=0)," ",(INDEX(database!$K$3:$K$3093,MATCH($E$36&amp;$E45,database!$C$3:$C$3093&amp;database!$L$3:$L$3093,0))))*1," ")</f>
        <v>380</v>
      </c>
      <c r="G45" s="36" cm="1">
        <f t="array" ref="G45">IFERROR(IF(OR(LEFT($D$13,6)="please",COUNTIF(ICAO_ID,$D$16)=0)," ",INDEX(database!$M$3:$M$3093,MATCH($E$36&amp;$E45,database!$C$3:$C$3093&amp;database!$L$3:$L$3093,0)))," ")</f>
        <v>9.7025462962962952E-2</v>
      </c>
      <c r="H45" s="18" cm="1">
        <f t="array" ref="H45">IFERROR(IF(OR(LEFT($D$13,6)="please",COUNTIF(ICAO_ID,$D$16)=0)," ",NB_MVTS*INDEX(database!$N$3:$N$3093,MATCH($E$36&amp;$E45,database!$C$3:$C$3093&amp;database!$L$3:$L$3093,0)))," ")</f>
        <v>4647.7473183919201</v>
      </c>
      <c r="I45" s="18" cm="1">
        <f t="array" ref="I45">IFERROR(IF(OR(LEFT($D$13,6)="please",COUNTIF(ICAO_ID,$D$16)=0)," ",IF($M$13="PISTON",EICO2_AVGAS*NB_MVTS*INDEX(database!$N$3:$N$3093,MATCH($E$36&amp;$E45,database!$C$3:$C$3093&amp;database!$L$3:$L$3093,0)),EICO2_JETA*NB_MVTS*INDEX(database!$N$3:$N$3093,MATCH($E$36&amp;$E45,database!$C$3:$C$3093&amp;database!$L$3:$L$3093,0))))," ")</f>
        <v>14640.404052934548</v>
      </c>
      <c r="J45" s="18" cm="1">
        <f t="array" ref="J45">IFERROR(IF(OR(LEFT($D$13,6)="please",COUNTIF(ICAO_ID,$D$16)=0)," ",NB_MVTS*INDEX(database!$P$3:$P$3093,MATCH($E$36&amp;$E45,database!$C$3:$C$3093&amp;database!$L$3:$L$3093,0)))," ")</f>
        <v>56.8447286167222</v>
      </c>
      <c r="K45" s="18" cm="1">
        <f t="array" ref="K45">IFERROR(IF(OR(LEFT($D$13,6)="please",COUNTIF(ICAO_ID,$D$16)=0)," ",NB_MVTS*INDEX(database!$Q$3:$Q$3093,MATCH($E$36&amp;$E45,database!$C$3:$C$3093&amp;database!$L$3:$L$3093,0)))," ")</f>
        <v>3.9041076635221299</v>
      </c>
      <c r="L45" s="18" cm="1">
        <f t="array" ref="L45">IFERROR(IF(OR(LEFT($D$13,6)="please",COUNTIF(ICAO_ID,$D$16)=0)," ",NB_MVTS*INDEX(database!$R$3:$R$3093,MATCH($E$36&amp;$E45,database!$C$3:$C$3093&amp;database!$L$3:$L$3093,0)))," ")</f>
        <v>5749.2630644708397</v>
      </c>
      <c r="M45" s="18" cm="1">
        <f t="array" ref="M45">IFERROR(IF(OR(LEFT($D$13,6)="please",COUNTIF(ICAO_ID,$D$16)=0)," ",NB_MVTS*INDEX(database!$S$3:$S$3093,MATCH($E$36&amp;$E45,database!$C$3:$C$3093&amp;database!$L$3:$L$3093,0)))," ")</f>
        <v>8.2107084567104405</v>
      </c>
      <c r="N45" s="18" cm="1">
        <f t="array" ref="N45">IFERROR(IF(OR(LEFT($D$13,6)="please",COUNTIF(ICAO_ID,$D$16)=0)," ",NB_MVTS*INDEX(database!$T$3:$T$3093,MATCH($E$36&amp;$E45,database!$C$3:$C$3093&amp;database!$L$3:$L$3093,0)))," ")</f>
        <v>0.22233775163255301</v>
      </c>
      <c r="O45" s="20" cm="1">
        <f t="array" ref="O45">IF(IFERROR(IF(OR(LEFT($D$13,6)="please",COUNTIF(ICAO_ID,$D$16)=0)," ",INDEX(database!$U$3:$U$3093,MATCH($E$36&amp;$E45,database!$C$3:$C$3093&amp;database!$L$3:$L$3093,0)))," ")=0," ",IFERROR(IF(OR(LEFT($D$13,6)="please",COUNTIF(ICAO_ID,$D$16)=0)," ",NB_MVTS*INDEX(database!$U$3:$U$3093,MATCH($E$36&amp;$E45,database!$C$3:$C$3093&amp;database!$L$3:$L$3093,0)))," "))</f>
        <v>4.3476455351172602E-3</v>
      </c>
      <c r="P45" s="20" cm="1">
        <f t="array" ref="P45">IF(IFERROR(IF(OR(LEFT($D$13,6)="please",COUNTIF(ICAO_ID,$D$16)=0)," ",INDEX(database!$V$3:$V$3093,MATCH($E$36&amp;$E45,database!$C$3:$C$3093&amp;database!$L$3:$L$3093,0)))," ")=0," ",IFERROR(IF(OR(LEFT($D$13,6)="please",COUNTIF(ICAO_ID,$D$16)=0)," ",NB_MVTS*INDEX(database!$V$3:$V$3093,MATCH($E$36&amp;$E45,database!$C$3:$C$3093&amp;database!$L$3:$L$3093,0)))," "))</f>
        <v>0.42774872319149099</v>
      </c>
      <c r="Q45" s="91" cm="1">
        <f t="array" ref="Q45">IF(IFERROR(IF(OR(LEFT($D$13,6)="please",COUNTIF(ICAO_ID,$D$16)=0)," ",INDEX(database!$W$3:$W$3093,MATCH($E$36&amp;$E45,database!$C$3:$C$3093&amp;database!$L$3:$L$3093,0)))," ")=0," ",IFERROR(IF(OR(LEFT($D$13,6)="please",COUNTIF(ICAO_ID,$D$16)=0)," ",NB_MVTS*INDEX(database!$W$3:$W$3093,MATCH($E$36&amp;$E45,database!$C$3:$C$3093&amp;database!$L$3:$L$3093,0)))," "))</f>
        <v>0.43209636872660823</v>
      </c>
    </row>
    <row r="46" spans="1:17" ht="28.5" customHeight="1" x14ac:dyDescent="0.25">
      <c r="A46" s="64"/>
      <c r="B46" s="76" cm="1">
        <f t="array" ref="B46">IFERROR(INDEX(database!$K$3:$K$3092,MATCH($E$36&amp;$C46,database!$C$3:$C$3092&amp;database!$L$3:$L$3092,0)),0)</f>
        <v>380</v>
      </c>
      <c r="C46" s="77">
        <v>1500</v>
      </c>
      <c r="D46" s="122"/>
      <c r="E46" s="24">
        <f t="shared" si="4"/>
        <v>1500</v>
      </c>
      <c r="F46" s="35" cm="1">
        <f t="array" ref="F46">IFERROR(IF(OR(LEFT($D$13,6)="please",COUNTIF(ICAO_ID,$D$16)=0)," ",(INDEX(database!$K$3:$K$3093,MATCH($E$36&amp;$E46,database!$C$3:$C$3093&amp;database!$L$3:$L$3093,0))))*1," ")</f>
        <v>380</v>
      </c>
      <c r="G46" s="36" cm="1">
        <f t="array" ref="G46">IFERROR(IF(OR(LEFT($D$13,6)="please",COUNTIF(ICAO_ID,$D$16)=0)," ",INDEX(database!$M$3:$M$3093,MATCH($E$36&amp;$E46,database!$C$3:$C$3093&amp;database!$L$3:$L$3093,0)))," ")</f>
        <v>0.1436226851851852</v>
      </c>
      <c r="H46" s="18" cm="1">
        <f t="array" ref="H46">IFERROR(IF(OR(LEFT($D$13,6)="please",COUNTIF(ICAO_ID,$D$16)=0)," ",NB_MVTS*INDEX(database!$N$3:$N$3093,MATCH($E$36&amp;$E46,database!$C$3:$C$3093&amp;database!$L$3:$L$3093,0)))," ")</f>
        <v>6852.9681265295303</v>
      </c>
      <c r="I46" s="18" cm="1">
        <f t="array" ref="I46">IFERROR(IF(OR(LEFT($D$13,6)="please",COUNTIF(ICAO_ID,$D$16)=0)," ",IF($M$13="PISTON",EICO2_AVGAS*NB_MVTS*INDEX(database!$N$3:$N$3093,MATCH($E$36&amp;$E46,database!$C$3:$C$3093&amp;database!$L$3:$L$3093,0)),EICO2_JETA*NB_MVTS*INDEX(database!$N$3:$N$3093,MATCH($E$36&amp;$E46,database!$C$3:$C$3093&amp;database!$L$3:$L$3093,0))))," ")</f>
        <v>21586.84959856802</v>
      </c>
      <c r="J46" s="18" cm="1">
        <f t="array" ref="J46">IFERROR(IF(OR(LEFT($D$13,6)="please",COUNTIF(ICAO_ID,$D$16)=0)," ",NB_MVTS*INDEX(database!$P$3:$P$3093,MATCH($E$36&amp;$E46,database!$C$3:$C$3093&amp;database!$L$3:$L$3093,0)))," ")</f>
        <v>78.062302865197907</v>
      </c>
      <c r="K46" s="18" cm="1">
        <f t="array" ref="K46">IFERROR(IF(OR(LEFT($D$13,6)="please",COUNTIF(ICAO_ID,$D$16)=0)," ",NB_MVTS*INDEX(database!$Q$3:$Q$3093,MATCH($E$36&amp;$E46,database!$C$3:$C$3093&amp;database!$L$3:$L$3093,0)))," ")</f>
        <v>5.7564934463008104</v>
      </c>
      <c r="L46" s="18" cm="1">
        <f t="array" ref="L46">IFERROR(IF(OR(LEFT($D$13,6)="please",COUNTIF(ICAO_ID,$D$16)=0)," ",NB_MVTS*INDEX(database!$R$3:$R$3093,MATCH($E$36&amp;$E46,database!$C$3:$C$3093&amp;database!$L$3:$L$3093,0)))," ")</f>
        <v>8477.1203009245091</v>
      </c>
      <c r="M46" s="18" cm="1">
        <f t="array" ref="M46">IFERROR(IF(OR(LEFT($D$13,6)="please",COUNTIF(ICAO_ID,$D$16)=0)," ",NB_MVTS*INDEX(database!$S$3:$S$3093,MATCH($E$36&amp;$E46,database!$C$3:$C$3093&amp;database!$L$3:$L$3093,0)))," ")</f>
        <v>10.429775777438699</v>
      </c>
      <c r="N46" s="18" cm="1">
        <f t="array" ref="N46">IFERROR(IF(OR(LEFT($D$13,6)="please",COUNTIF(ICAO_ID,$D$16)=0)," ",NB_MVTS*INDEX(database!$T$3:$T$3093,MATCH($E$36&amp;$E46,database!$C$3:$C$3093&amp;database!$L$3:$L$3093,0)))," ")</f>
        <v>0.30896132023163397</v>
      </c>
      <c r="O46" s="20" cm="1">
        <f t="array" ref="O46">IF(IFERROR(IF(OR(LEFT($D$13,6)="please",COUNTIF(ICAO_ID,$D$16)=0)," ",INDEX(database!$U$3:$U$3093,MATCH($E$36&amp;$E46,database!$C$3:$C$3093&amp;database!$L$3:$L$3093,0)))," ")=0," ",IFERROR(IF(OR(LEFT($D$13,6)="please",COUNTIF(ICAO_ID,$D$16)=0)," ",NB_MVTS*INDEX(database!$U$3:$U$3093,MATCH($E$36&amp;$E46,database!$C$3:$C$3093&amp;database!$L$3:$L$3093,0)))," "))</f>
        <v>6.4034124165563699E-3</v>
      </c>
      <c r="P46" s="20" cm="1">
        <f t="array" ref="P46">IF(IFERROR(IF(OR(LEFT($D$13,6)="please",COUNTIF(ICAO_ID,$D$16)=0)," ",INDEX(database!$V$3:$V$3093,MATCH($E$36&amp;$E46,database!$C$3:$C$3093&amp;database!$L$3:$L$3093,0)))," ")=0," ",IFERROR(IF(OR(LEFT($D$13,6)="please",COUNTIF(ICAO_ID,$D$16)=0)," ",NB_MVTS*INDEX(database!$V$3:$V$3093,MATCH($E$36&amp;$E46,database!$C$3:$C$3093&amp;database!$L$3:$L$3093,0)))," "))</f>
        <v>0.64825917096945196</v>
      </c>
      <c r="Q46" s="91" cm="1">
        <f t="array" ref="Q46">IF(IFERROR(IF(OR(LEFT($D$13,6)="please",COUNTIF(ICAO_ID,$D$16)=0)," ",INDEX(database!$W$3:$W$3093,MATCH($E$36&amp;$E46,database!$C$3:$C$3093&amp;database!$L$3:$L$3093,0)))," ")=0," ",IFERROR(IF(OR(LEFT($D$13,6)="please",COUNTIF(ICAO_ID,$D$16)=0)," ",NB_MVTS*INDEX(database!$W$3:$W$3093,MATCH($E$36&amp;$E46,database!$C$3:$C$3093&amp;database!$L$3:$L$3093,0)))," "))</f>
        <v>0.65466258338600836</v>
      </c>
    </row>
    <row r="47" spans="1:17" ht="28.5" customHeight="1" x14ac:dyDescent="0.25">
      <c r="A47" s="64"/>
      <c r="B47" s="76" cm="1">
        <f t="array" ref="B47">IFERROR(INDEX(database!$K$3:$K$3092,MATCH($E$36&amp;$C47,database!$C$3:$C$3092&amp;database!$L$3:$L$3092,0)),0)</f>
        <v>380</v>
      </c>
      <c r="C47" s="77">
        <v>2000</v>
      </c>
      <c r="D47" s="122"/>
      <c r="E47" s="24">
        <f t="shared" si="4"/>
        <v>2000</v>
      </c>
      <c r="F47" s="35" cm="1">
        <f t="array" ref="F47">IFERROR(IF(OR(LEFT($D$13,6)="please",COUNTIF(ICAO_ID,$D$16)=0)," ",(INDEX(database!$K$3:$K$3093,MATCH($E$36&amp;$E47,database!$C$3:$C$3093&amp;database!$L$3:$L$3093,0))))*1," ")</f>
        <v>380</v>
      </c>
      <c r="G47" s="36" cm="1">
        <f t="array" ref="G47">IFERROR(IF(OR(LEFT($D$13,6)="please",COUNTIF(ICAO_ID,$D$16)=0)," ",INDEX(database!$M$3:$M$3093,MATCH($E$36&amp;$E47,database!$C$3:$C$3093&amp;database!$L$3:$L$3093,0)))," ")</f>
        <v>0.19024305555555557</v>
      </c>
      <c r="H47" s="18" cm="1">
        <f t="array" ref="H47">IFERROR(IF(OR(LEFT($D$13,6)="please",COUNTIF(ICAO_ID,$D$16)=0)," ",NB_MVTS*INDEX(database!$N$3:$N$3093,MATCH($E$36&amp;$E47,database!$C$3:$C$3093&amp;database!$L$3:$L$3093,0)))," ")</f>
        <v>9088.0146838414494</v>
      </c>
      <c r="I47" s="18" cm="1">
        <f t="array" ref="I47">IFERROR(IF(OR(LEFT($D$13,6)="please",COUNTIF(ICAO_ID,$D$16)=0)," ",IF($M$13="PISTON",EICO2_AVGAS*NB_MVTS*INDEX(database!$N$3:$N$3093,MATCH($E$36&amp;$E47,database!$C$3:$C$3093&amp;database!$L$3:$L$3093,0)),EICO2_JETA*NB_MVTS*INDEX(database!$N$3:$N$3093,MATCH($E$36&amp;$E47,database!$C$3:$C$3093&amp;database!$L$3:$L$3093,0))))," ")</f>
        <v>28627.246254100566</v>
      </c>
      <c r="J47" s="18" cm="1">
        <f t="array" ref="J47">IFERROR(IF(OR(LEFT($D$13,6)="please",COUNTIF(ICAO_ID,$D$16)=0)," ",NB_MVTS*INDEX(database!$P$3:$P$3093,MATCH($E$36&amp;$E47,database!$C$3:$C$3093&amp;database!$L$3:$L$3093,0)))," ")</f>
        <v>100.10519014306399</v>
      </c>
      <c r="K47" s="18" cm="1">
        <f t="array" ref="K47">IFERROR(IF(OR(LEFT($D$13,6)="please",COUNTIF(ICAO_ID,$D$16)=0)," ",NB_MVTS*INDEX(database!$Q$3:$Q$3093,MATCH($E$36&amp;$E47,database!$C$3:$C$3093&amp;database!$L$3:$L$3093,0)))," ")</f>
        <v>7.6339318221085701</v>
      </c>
      <c r="L47" s="18" cm="1">
        <f t="array" ref="L47">IFERROR(IF(OR(LEFT($D$13,6)="please",COUNTIF(ICAO_ID,$D$16)=0)," ",NB_MVTS*INDEX(database!$R$3:$R$3093,MATCH($E$36&amp;$E47,database!$C$3:$C$3093&amp;database!$L$3:$L$3093,0)))," ")</f>
        <v>11241.8737395482</v>
      </c>
      <c r="M47" s="18" cm="1">
        <f t="array" ref="M47">IFERROR(IF(OR(LEFT($D$13,6)="please",COUNTIF(ICAO_ID,$D$16)=0)," ",NB_MVTS*INDEX(database!$S$3:$S$3093,MATCH($E$36&amp;$E47,database!$C$3:$C$3093&amp;database!$L$3:$L$3093,0)))," ")</f>
        <v>12.6401404288329</v>
      </c>
      <c r="N47" s="18" cm="1">
        <f t="array" ref="N47">IFERROR(IF(OR(LEFT($D$13,6)="please",COUNTIF(ICAO_ID,$D$16)=0)," ",NB_MVTS*INDEX(database!$T$3:$T$3093,MATCH($E$36&amp;$E47,database!$C$3:$C$3093&amp;database!$L$3:$L$3093,0)))," ")</f>
        <v>0.39622213923066801</v>
      </c>
      <c r="O47" s="20" cm="1">
        <f t="array" ref="O47">IF(IFERROR(IF(OR(LEFT($D$13,6)="please",COUNTIF(ICAO_ID,$D$16)=0)," ",INDEX(database!$U$3:$U$3093,MATCH($E$36&amp;$E47,database!$C$3:$C$3093&amp;database!$L$3:$L$3093,0)))," ")=0," ",IFERROR(IF(OR(LEFT($D$13,6)="please",COUNTIF(ICAO_ID,$D$16)=0)," ",NB_MVTS*INDEX(database!$U$3:$U$3093,MATCH($E$36&amp;$E47,database!$C$3:$C$3093&amp;database!$L$3:$L$3093,0)))," "))</f>
        <v>8.4808541217718993E-3</v>
      </c>
      <c r="P47" s="20" cm="1">
        <f t="array" ref="P47">IF(IFERROR(IF(OR(LEFT($D$13,6)="please",COUNTIF(ICAO_ID,$D$16)=0)," ",INDEX(database!$V$3:$V$3093,MATCH($E$36&amp;$E47,database!$C$3:$C$3093&amp;database!$L$3:$L$3093,0)))," ")=0," ",IFERROR(IF(OR(LEFT($D$13,6)="please",COUNTIF(ICAO_ID,$D$16)=0)," ",NB_MVTS*INDEX(database!$V$3:$V$3093,MATCH($E$36&amp;$E47,database!$C$3:$C$3093&amp;database!$L$3:$L$3093,0)))," "))</f>
        <v>0.87036152067302597</v>
      </c>
      <c r="Q47" s="91" cm="1">
        <f t="array" ref="Q47">IF(IFERROR(IF(OR(LEFT($D$13,6)="please",COUNTIF(ICAO_ID,$D$16)=0)," ",INDEX(database!$W$3:$W$3093,MATCH($E$36&amp;$E47,database!$C$3:$C$3093&amp;database!$L$3:$L$3093,0)))," ")=0," ",IFERROR(IF(OR(LEFT($D$13,6)="please",COUNTIF(ICAO_ID,$D$16)=0)," ",NB_MVTS*INDEX(database!$W$3:$W$3093,MATCH($E$36&amp;$E47,database!$C$3:$C$3093&amp;database!$L$3:$L$3093,0)))," "))</f>
        <v>0.87884237479479788</v>
      </c>
    </row>
    <row r="48" spans="1:17" ht="28.5" customHeight="1" x14ac:dyDescent="0.25">
      <c r="A48" s="64"/>
      <c r="B48" s="76" cm="1">
        <f t="array" ref="B48">IFERROR(INDEX(database!$K$3:$K$3092,MATCH($E$36&amp;$C48,database!$C$3:$C$3092&amp;database!$L$3:$L$3092,0)),0)</f>
        <v>380</v>
      </c>
      <c r="C48" s="77">
        <v>2500</v>
      </c>
      <c r="D48" s="122"/>
      <c r="E48" s="24">
        <f t="shared" si="4"/>
        <v>2500</v>
      </c>
      <c r="F48" s="35" cm="1">
        <f t="array" ref="F48">IFERROR(IF(OR(LEFT($D$13,6)="please",COUNTIF(ICAO_ID,$D$16)=0)," ",(INDEX(database!$K$3:$K$3093,MATCH($E$36&amp;$E48,database!$C$3:$C$3093&amp;database!$L$3:$L$3093,0))))*1," ")</f>
        <v>380</v>
      </c>
      <c r="G48" s="36" cm="1">
        <f t="array" ref="G48">IFERROR(IF(OR(LEFT($D$13,6)="please",COUNTIF(ICAO_ID,$D$16)=0)," ",INDEX(database!$M$3:$M$3093,MATCH($E$36&amp;$E48,database!$C$3:$C$3093&amp;database!$L$3:$L$3093,0)))," ")</f>
        <v>0.23681712962962964</v>
      </c>
      <c r="H48" s="18" cm="1">
        <f t="array" ref="H48">IFERROR(IF(OR(LEFT($D$13,6)="please",COUNTIF(ICAO_ID,$D$16)=0)," ",NB_MVTS*INDEX(database!$N$3:$N$3093,MATCH($E$36&amp;$E48,database!$C$3:$C$3093&amp;database!$L$3:$L$3093,0)))," ")</f>
        <v>11261.743156713501</v>
      </c>
      <c r="I48" s="18" cm="1">
        <f t="array" ref="I48">IFERROR(IF(OR(LEFT($D$13,6)="please",COUNTIF(ICAO_ID,$D$16)=0)," ",IF($M$13="PISTON",EICO2_AVGAS*NB_MVTS*INDEX(database!$N$3:$N$3093,MATCH($E$36&amp;$E48,database!$C$3:$C$3093&amp;database!$L$3:$L$3093,0)),EICO2_JETA*NB_MVTS*INDEX(database!$N$3:$N$3093,MATCH($E$36&amp;$E48,database!$C$3:$C$3093&amp;database!$L$3:$L$3093,0))))," ")</f>
        <v>35474.490943647528</v>
      </c>
      <c r="J48" s="18" cm="1">
        <f t="array" ref="J48">IFERROR(IF(OR(LEFT($D$13,6)="please",COUNTIF(ICAO_ID,$D$16)=0)," ",NB_MVTS*INDEX(database!$P$3:$P$3093,MATCH($E$36&amp;$E48,database!$C$3:$C$3093&amp;database!$L$3:$L$3093,0)))," ")</f>
        <v>120.364686187272</v>
      </c>
      <c r="K48" s="18" cm="1">
        <f t="array" ref="K48">IFERROR(IF(OR(LEFT($D$13,6)="please",COUNTIF(ICAO_ID,$D$16)=0)," ",NB_MVTS*INDEX(database!$Q$3:$Q$3093,MATCH($E$36&amp;$E48,database!$C$3:$C$3093&amp;database!$L$3:$L$3093,0)))," ")</f>
        <v>9.4598643797389705</v>
      </c>
      <c r="L48" s="18" cm="1">
        <f t="array" ref="L48">IFERROR(IF(OR(LEFT($D$13,6)="please",COUNTIF(ICAO_ID,$D$16)=0)," ",NB_MVTS*INDEX(database!$R$3:$R$3093,MATCH($E$36&amp;$E48,database!$C$3:$C$3093&amp;database!$L$3:$L$3093,0)))," ")</f>
        <v>13930.7780516285</v>
      </c>
      <c r="M48" s="18" cm="1">
        <f t="array" ref="M48">IFERROR(IF(OR(LEFT($D$13,6)="please",COUNTIF(ICAO_ID,$D$16)=0)," ",NB_MVTS*INDEX(database!$S$3:$S$3093,MATCH($E$36&amp;$E48,database!$C$3:$C$3093&amp;database!$L$3:$L$3093,0)))," ")</f>
        <v>14.856404237062801</v>
      </c>
      <c r="N48" s="18" cm="1">
        <f t="array" ref="N48">IFERROR(IF(OR(LEFT($D$13,6)="please",COUNTIF(ICAO_ID,$D$16)=0)," ",NB_MVTS*INDEX(database!$T$3:$T$3093,MATCH($E$36&amp;$E48,database!$C$3:$C$3093&amp;database!$L$3:$L$3093,0)))," ")</f>
        <v>0.48207630217409603</v>
      </c>
      <c r="O48" s="20" cm="1">
        <f t="array" ref="O48">IF(IFERROR(IF(OR(LEFT($D$13,6)="please",COUNTIF(ICAO_ID,$D$16)=0)," ",INDEX(database!$U$3:$U$3093,MATCH($E$36&amp;$E48,database!$C$3:$C$3093&amp;database!$L$3:$L$3093,0)))," ")=0," ",IFERROR(IF(OR(LEFT($D$13,6)="please",COUNTIF(ICAO_ID,$D$16)=0)," ",NB_MVTS*INDEX(database!$U$3:$U$3093,MATCH($E$36&amp;$E48,database!$C$3:$C$3093&amp;database!$L$3:$L$3093,0)))," "))</f>
        <v>1.05119134741557E-2</v>
      </c>
      <c r="P48" s="20" cm="1">
        <f t="array" ref="P48">IF(IFERROR(IF(OR(LEFT($D$13,6)="please",COUNTIF(ICAO_ID,$D$16)=0)," ",INDEX(database!$V$3:$V$3093,MATCH($E$36&amp;$E48,database!$C$3:$C$3093&amp;database!$L$3:$L$3093,0)))," ")=0," ",IFERROR(IF(OR(LEFT($D$13,6)="please",COUNTIF(ICAO_ID,$D$16)=0)," ",NB_MVTS*INDEX(database!$V$3:$V$3093,MATCH($E$36&amp;$E48,database!$C$3:$C$3093&amp;database!$L$3:$L$3093,0)))," "))</f>
        <v>1.0892939292452499</v>
      </c>
      <c r="Q48" s="91" cm="1">
        <f t="array" ref="Q48">IF(IFERROR(IF(OR(LEFT($D$13,6)="please",COUNTIF(ICAO_ID,$D$16)=0)," ",INDEX(database!$W$3:$W$3093,MATCH($E$36&amp;$E48,database!$C$3:$C$3093&amp;database!$L$3:$L$3093,0)))," ")=0," ",IFERROR(IF(OR(LEFT($D$13,6)="please",COUNTIF(ICAO_ID,$D$16)=0)," ",NB_MVTS*INDEX(database!$W$3:$W$3093,MATCH($E$36&amp;$E48,database!$C$3:$C$3093&amp;database!$L$3:$L$3093,0)))," "))</f>
        <v>1.0998058427194057</v>
      </c>
    </row>
    <row r="49" spans="1:20" ht="28.5" customHeight="1" x14ac:dyDescent="0.25">
      <c r="A49" s="64"/>
      <c r="B49" s="76" cm="1">
        <f t="array" ref="B49">IFERROR(INDEX(database!$K$3:$K$3092,MATCH($E$36&amp;$C49,database!$C$3:$C$3092&amp;database!$L$3:$L$3092,0)),0)</f>
        <v>380</v>
      </c>
      <c r="C49" s="77">
        <v>3000</v>
      </c>
      <c r="D49" s="122"/>
      <c r="E49" s="24">
        <f t="shared" si="4"/>
        <v>3000</v>
      </c>
      <c r="F49" s="35" cm="1">
        <f t="array" ref="F49">IFERROR(IF(OR(LEFT($D$13,6)="please",COUNTIF(ICAO_ID,$D$16)=0)," ",(INDEX(database!$K$3:$K$3093,MATCH($E$36&amp;$E49,database!$C$3:$C$3093&amp;database!$L$3:$L$3093,0))))*1," ")</f>
        <v>380</v>
      </c>
      <c r="G49" s="36" cm="1">
        <f t="array" ref="G49">IFERROR(IF(OR(LEFT($D$13,6)="please",COUNTIF(ICAO_ID,$D$16)=0)," ",INDEX(database!$M$3:$M$3093,MATCH($E$36&amp;$E49,database!$C$3:$C$3093&amp;database!$L$3:$L$3093,0)))," ")</f>
        <v>0.2834490740740741</v>
      </c>
      <c r="H49" s="18" cm="1">
        <f t="array" ref="H49">IFERROR(IF(OR(LEFT($D$13,6)="please",COUNTIF(ICAO_ID,$D$16)=0)," ",NB_MVTS*INDEX(database!$N$3:$N$3093,MATCH($E$36&amp;$E49,database!$C$3:$C$3093&amp;database!$L$3:$L$3093,0)))," ")</f>
        <v>13754.2889250523</v>
      </c>
      <c r="I49" s="18" cm="1">
        <f t="array" ref="I49">IFERROR(IF(OR(LEFT($D$13,6)="please",COUNTIF(ICAO_ID,$D$16)=0)," ",IF($M$13="PISTON",EICO2_AVGAS*NB_MVTS*INDEX(database!$N$3:$N$3093,MATCH($E$36&amp;$E49,database!$C$3:$C$3093&amp;database!$L$3:$L$3093,0)),EICO2_JETA*NB_MVTS*INDEX(database!$N$3:$N$3093,MATCH($E$36&amp;$E49,database!$C$3:$C$3093&amp;database!$L$3:$L$3093,0))))," ")</f>
        <v>43326.010113914745</v>
      </c>
      <c r="J49" s="18" cm="1">
        <f t="array" ref="J49">IFERROR(IF(OR(LEFT($D$13,6)="please",COUNTIF(ICAO_ID,$D$16)=0)," ",NB_MVTS*INDEX(database!$P$3:$P$3093,MATCH($E$36&amp;$E49,database!$C$3:$C$3093&amp;database!$L$3:$L$3093,0)))," ")</f>
        <v>146.713366309111</v>
      </c>
      <c r="K49" s="18" cm="1">
        <f t="array" ref="K49">IFERROR(IF(OR(LEFT($D$13,6)="please",COUNTIF(ICAO_ID,$D$16)=0)," ",NB_MVTS*INDEX(database!$Q$3:$Q$3093,MATCH($E$36&amp;$E49,database!$C$3:$C$3093&amp;database!$L$3:$L$3093,0)))," ")</f>
        <v>11.553603221600101</v>
      </c>
      <c r="L49" s="18" cm="1">
        <f t="array" ref="L49">IFERROR(IF(OR(LEFT($D$13,6)="please",COUNTIF(ICAO_ID,$D$16)=0)," ",NB_MVTS*INDEX(database!$R$3:$R$3093,MATCH($E$36&amp;$E49,database!$C$3:$C$3093&amp;database!$L$3:$L$3093,0)))," ")</f>
        <v>17014.058979785299</v>
      </c>
      <c r="M49" s="18" cm="1">
        <f t="array" ref="M49">IFERROR(IF(OR(LEFT($D$13,6)="please",COUNTIF(ICAO_ID,$D$16)=0)," ",NB_MVTS*INDEX(database!$S$3:$S$3093,MATCH($E$36&amp;$E49,database!$C$3:$C$3093&amp;database!$L$3:$L$3093,0)))," ")</f>
        <v>17.407562149891099</v>
      </c>
      <c r="N49" s="18" cm="1">
        <f t="array" ref="N49">IFERROR(IF(OR(LEFT($D$13,6)="please",COUNTIF(ICAO_ID,$D$16)=0)," ",NB_MVTS*INDEX(database!$T$3:$T$3093,MATCH($E$36&amp;$E49,database!$C$3:$C$3093&amp;database!$L$3:$L$3093,0)))," ")</f>
        <v>0.55478678498214995</v>
      </c>
      <c r="O49" s="20" cm="1">
        <f t="array" ref="O49">IF(IFERROR(IF(OR(LEFT($D$13,6)="please",COUNTIF(ICAO_ID,$D$16)=0)," ",INDEX(database!$U$3:$U$3093,MATCH($E$36&amp;$E49,database!$C$3:$C$3093&amp;database!$L$3:$L$3093,0)))," ")=0," ",IFERROR(IF(OR(LEFT($D$13,6)="please",COUNTIF(ICAO_ID,$D$16)=0)," ",NB_MVTS*INDEX(database!$U$3:$U$3093,MATCH($E$36&amp;$E49,database!$C$3:$C$3093&amp;database!$L$3:$L$3093,0)))," "))</f>
        <v>1.3657452539910899E-2</v>
      </c>
      <c r="P49" s="20" cm="1">
        <f t="array" ref="P49">IF(IFERROR(IF(OR(LEFT($D$13,6)="please",COUNTIF(ICAO_ID,$D$16)=0)," ",INDEX(database!$V$3:$V$3093,MATCH($E$36&amp;$E49,database!$C$3:$C$3093&amp;database!$L$3:$L$3093,0)))," ")=0," ",IFERROR(IF(OR(LEFT($D$13,6)="please",COUNTIF(ICAO_ID,$D$16)=0)," ",NB_MVTS*INDEX(database!$V$3:$V$3093,MATCH($E$36&amp;$E49,database!$C$3:$C$3093&amp;database!$L$3:$L$3093,0)))," "))</f>
        <v>1.2782281303790699</v>
      </c>
      <c r="Q49" s="91" cm="1">
        <f t="array" ref="Q49">IF(IFERROR(IF(OR(LEFT($D$13,6)="please",COUNTIF(ICAO_ID,$D$16)=0)," ",INDEX(database!$W$3:$W$3093,MATCH($E$36&amp;$E49,database!$C$3:$C$3093&amp;database!$L$3:$L$3093,0)))," ")=0," ",IFERROR(IF(OR(LEFT($D$13,6)="please",COUNTIF(ICAO_ID,$D$16)=0)," ",NB_MVTS*INDEX(database!$W$3:$W$3093,MATCH($E$36&amp;$E49,database!$C$3:$C$3093&amp;database!$L$3:$L$3093,0)))," "))</f>
        <v>1.2918855829189808</v>
      </c>
    </row>
    <row r="50" spans="1:20" ht="28.5" customHeight="1" x14ac:dyDescent="0.25">
      <c r="A50" s="64"/>
      <c r="B50" s="76" cm="1">
        <f t="array" ref="B50">IFERROR(INDEX(database!$K$3:$K$3092,MATCH($E$36&amp;$C50,database!$C$3:$C$3092&amp;database!$L$3:$L$3092,0)),0)</f>
        <v>380</v>
      </c>
      <c r="C50" s="77">
        <v>3500</v>
      </c>
      <c r="D50" s="122"/>
      <c r="E50" s="24">
        <f t="shared" si="4"/>
        <v>3500</v>
      </c>
      <c r="F50" s="35" cm="1">
        <f t="array" ref="F50">IFERROR(IF(OR(LEFT($D$13,6)="please",COUNTIF(ICAO_ID,$D$16)=0)," ",(INDEX(database!$K$3:$K$3093,MATCH($E$36&amp;$E50,database!$C$3:$C$3093&amp;database!$L$3:$L$3093,0))))*1," ")</f>
        <v>380</v>
      </c>
      <c r="G50" s="36" cm="1">
        <f t="array" ref="G50">IFERROR(IF(OR(LEFT($D$13,6)="please",COUNTIF(ICAO_ID,$D$16)=0)," ",INDEX(database!$M$3:$M$3093,MATCH($E$36&amp;$E50,database!$C$3:$C$3093&amp;database!$L$3:$L$3093,0)))," ")</f>
        <v>0.33003472222222224</v>
      </c>
      <c r="H50" s="18" cm="1">
        <f t="array" ref="H50">IFERROR(IF(OR(LEFT($D$13,6)="please",COUNTIF(ICAO_ID,$D$16)=0)," ",NB_MVTS*INDEX(database!$N$3:$N$3093,MATCH($E$36&amp;$E50,database!$C$3:$C$3093&amp;database!$L$3:$L$3093,0)))," ")</f>
        <v>15972.074735533301</v>
      </c>
      <c r="I50" s="18" cm="1">
        <f t="array" ref="I50">IFERROR(IF(OR(LEFT($D$13,6)="please",COUNTIF(ICAO_ID,$D$16)=0)," ",IF($M$13="PISTON",EICO2_AVGAS*NB_MVTS*INDEX(database!$N$3:$N$3093,MATCH($E$36&amp;$E50,database!$C$3:$C$3093&amp;database!$L$3:$L$3093,0)),EICO2_JETA*NB_MVTS*INDEX(database!$N$3:$N$3093,MATCH($E$36&amp;$E50,database!$C$3:$C$3093&amp;database!$L$3:$L$3093,0))))," ")</f>
        <v>50312.035416929895</v>
      </c>
      <c r="J50" s="18" cm="1">
        <f t="array" ref="J50">IFERROR(IF(OR(LEFT($D$13,6)="please",COUNTIF(ICAO_ID,$D$16)=0)," ",NB_MVTS*INDEX(database!$P$3:$P$3093,MATCH($E$36&amp;$E50,database!$C$3:$C$3093&amp;database!$L$3:$L$3093,0)))," ")</f>
        <v>167.65732725275399</v>
      </c>
      <c r="K50" s="18" cm="1">
        <f t="array" ref="K50">IFERROR(IF(OR(LEFT($D$13,6)="please",COUNTIF(ICAO_ID,$D$16)=0)," ",NB_MVTS*INDEX(database!$Q$3:$Q$3093,MATCH($E$36&amp;$E50,database!$C$3:$C$3093&amp;database!$L$3:$L$3093,0)))," ")</f>
        <v>13.416539730519499</v>
      </c>
      <c r="L50" s="18" cm="1">
        <f t="array" ref="L50">IFERROR(IF(OR(LEFT($D$13,6)="please",COUNTIF(ICAO_ID,$D$16)=0)," ",NB_MVTS*INDEX(database!$R$3:$R$3093,MATCH($E$36&amp;$E50,database!$C$3:$C$3093&amp;database!$L$3:$L$3093,0)))," ")</f>
        <v>19757.460555641501</v>
      </c>
      <c r="M50" s="18" cm="1">
        <f t="array" ref="M50">IFERROR(IF(OR(LEFT($D$13,6)="please",COUNTIF(ICAO_ID,$D$16)=0)," ",NB_MVTS*INDEX(database!$S$3:$S$3093,MATCH($E$36&amp;$E50,database!$C$3:$C$3093&amp;database!$L$3:$L$3093,0)))," ")</f>
        <v>19.7053257109105</v>
      </c>
      <c r="N50" s="18" cm="1">
        <f t="array" ref="N50">IFERROR(IF(OR(LEFT($D$13,6)="please",COUNTIF(ICAO_ID,$D$16)=0)," ",NB_MVTS*INDEX(database!$T$3:$T$3093,MATCH($E$36&amp;$E50,database!$C$3:$C$3093&amp;database!$L$3:$L$3093,0)))," ")</f>
        <v>0.63819610516612002</v>
      </c>
      <c r="O50" s="20" cm="1">
        <f t="array" ref="O50">IF(IFERROR(IF(OR(LEFT($D$13,6)="please",COUNTIF(ICAO_ID,$D$16)=0)," ",INDEX(database!$U$3:$U$3093,MATCH($E$36&amp;$E50,database!$C$3:$C$3093&amp;database!$L$3:$L$3093,0)))," ")=0," ",IFERROR(IF(OR(LEFT($D$13,6)="please",COUNTIF(ICAO_ID,$D$16)=0)," ",NB_MVTS*INDEX(database!$U$3:$U$3093,MATCH($E$36&amp;$E50,database!$C$3:$C$3093&amp;database!$L$3:$L$3093,0)))," "))</f>
        <v>1.5879685923061E-2</v>
      </c>
      <c r="P50" s="20" cm="1">
        <f t="array" ref="P50">IF(IFERROR(IF(OR(LEFT($D$13,6)="please",COUNTIF(ICAO_ID,$D$16)=0)," ",INDEX(database!$V$3:$V$3093,MATCH($E$36&amp;$E50,database!$C$3:$C$3093&amp;database!$L$3:$L$3093,0)))," ")=0," ",IFERROR(IF(OR(LEFT($D$13,6)="please",COUNTIF(ICAO_ID,$D$16)=0)," ",NB_MVTS*INDEX(database!$V$3:$V$3093,MATCH($E$36&amp;$E50,database!$C$3:$C$3093&amp;database!$L$3:$L$3093,0)))," "))</f>
        <v>1.4909278763523199</v>
      </c>
      <c r="Q50" s="91" cm="1">
        <f t="array" ref="Q50">IF(IFERROR(IF(OR(LEFT($D$13,6)="please",COUNTIF(ICAO_ID,$D$16)=0)," ",INDEX(database!$W$3:$W$3093,MATCH($E$36&amp;$E50,database!$C$3:$C$3093&amp;database!$L$3:$L$3093,0)))," ")=0," ",IFERROR(IF(OR(LEFT($D$13,6)="please",COUNTIF(ICAO_ID,$D$16)=0)," ",NB_MVTS*INDEX(database!$W$3:$W$3093,MATCH($E$36&amp;$E50,database!$C$3:$C$3093&amp;database!$L$3:$L$3093,0)))," "))</f>
        <v>1.5068075622753809</v>
      </c>
      <c r="T50" s="65"/>
    </row>
    <row r="51" spans="1:20" ht="28.5" customHeight="1" x14ac:dyDescent="0.25">
      <c r="A51" s="64"/>
      <c r="B51" s="76" cm="1">
        <f t="array" ref="B51">IFERROR(INDEX(database!$K$3:$K$3092,MATCH($E$36&amp;$C51,database!$C$3:$C$3092&amp;database!$L$3:$L$3092,0)),0)</f>
        <v>0</v>
      </c>
      <c r="C51" s="77">
        <v>4000</v>
      </c>
      <c r="D51" s="122"/>
      <c r="E51" s="24" t="str">
        <f>IF(B51&gt;0,C51," ")</f>
        <v xml:space="preserve"> </v>
      </c>
      <c r="F51" s="35" t="str" cm="1">
        <f t="array" ref="F51">IFERROR(IF(OR(LEFT($D$13,6)="please",COUNTIF(ICAO_ID,$D$16)=0)," ",(INDEX(database!$K$3:$K$3093,MATCH($E$36&amp;$E51,database!$C$3:$C$3093&amp;database!$L$3:$L$3093,0))))*1," ")</f>
        <v xml:space="preserve"> </v>
      </c>
      <c r="G51" s="36" t="str" cm="1">
        <f t="array" ref="G51">IFERROR(IF(OR(LEFT($D$13,6)="please",COUNTIF(ICAO_ID,$D$16)=0)," ",INDEX(database!$M$3:$M$3093,MATCH($E$36&amp;$E51,database!$C$3:$C$3093&amp;database!$L$3:$L$3093,0)))," ")</f>
        <v xml:space="preserve"> </v>
      </c>
      <c r="H51" s="18" t="str" cm="1">
        <f t="array" ref="H51">IFERROR(IF(OR(LEFT($D$13,6)="please",COUNTIF(ICAO_ID,$D$16)=0)," ",NB_MVTS*INDEX(database!$N$3:$N$3093,MATCH($E$36&amp;$E51,database!$C$3:$C$3093&amp;database!$L$3:$L$3093,0)))," ")</f>
        <v xml:space="preserve"> </v>
      </c>
      <c r="I51" s="18" t="str" cm="1">
        <f t="array" ref="I51">IFERROR(IF(OR(LEFT($D$13,6)="please",COUNTIF(ICAO_ID,$D$16)=0)," ",IF($M$13="PISTON",EICO2_AVGAS*NB_MVTS*INDEX(database!$N$3:$N$3093,MATCH($E$36&amp;$E51,database!$C$3:$C$3093&amp;database!$L$3:$L$3093,0)),EICO2_JETA*NB_MVTS*INDEX(database!$N$3:$N$3093,MATCH($E$36&amp;$E51,database!$C$3:$C$3093&amp;database!$L$3:$L$3093,0))))," ")</f>
        <v xml:space="preserve"> </v>
      </c>
      <c r="J51" s="18" t="str" cm="1">
        <f t="array" ref="J51">IFERROR(IF(OR(LEFT($D$13,6)="please",COUNTIF(ICAO_ID,$D$16)=0)," ",NB_MVTS*INDEX(database!$P$3:$P$3093,MATCH($E$36&amp;$E51,database!$C$3:$C$3093&amp;database!$L$3:$L$3093,0)))," ")</f>
        <v xml:space="preserve"> </v>
      </c>
      <c r="K51" s="18" t="str" cm="1">
        <f t="array" ref="K51">IFERROR(IF(OR(LEFT($D$13,6)="please",COUNTIF(ICAO_ID,$D$16)=0)," ",NB_MVTS*INDEX(database!$Q$3:$Q$3093,MATCH($E$36&amp;$E51,database!$C$3:$C$3093&amp;database!$L$3:$L$3093,0)))," ")</f>
        <v xml:space="preserve"> </v>
      </c>
      <c r="L51" s="18" t="str" cm="1">
        <f t="array" ref="L51">IFERROR(IF(OR(LEFT($D$13,6)="please",COUNTIF(ICAO_ID,$D$16)=0)," ",NB_MVTS*INDEX(database!$R$3:$R$3093,MATCH($E$36&amp;$E51,database!$C$3:$C$3093&amp;database!$L$3:$L$3093,0)))," ")</f>
        <v xml:space="preserve"> </v>
      </c>
      <c r="M51" s="18" t="str" cm="1">
        <f t="array" ref="M51">IFERROR(IF(OR(LEFT($D$13,6)="please",COUNTIF(ICAO_ID,$D$16)=0)," ",NB_MVTS*INDEX(database!$S$3:$S$3093,MATCH($E$36&amp;$E51,database!$C$3:$C$3093&amp;database!$L$3:$L$3093,0)))," ")</f>
        <v xml:space="preserve"> </v>
      </c>
      <c r="N51" s="18" t="str" cm="1">
        <f t="array" ref="N51">IFERROR(IF(OR(LEFT($D$13,6)="please",COUNTIF(ICAO_ID,$D$16)=0)," ",NB_MVTS*INDEX(database!$T$3:$T$3093,MATCH($E$36&amp;$E51,database!$C$3:$C$3093&amp;database!$L$3:$L$3093,0)))," ")</f>
        <v xml:space="preserve"> </v>
      </c>
      <c r="O51" s="20" t="str" cm="1">
        <f t="array" ref="O51">IF(IFERROR(IF(OR(LEFT($D$13,6)="please",COUNTIF(ICAO_ID,$D$16)=0)," ",INDEX(database!$U$3:$U$3093,MATCH($E$36&amp;$E51,database!$C$3:$C$3093&amp;database!$L$3:$L$3093,0)))," ")=0," ",IFERROR(IF(OR(LEFT($D$13,6)="please",COUNTIF(ICAO_ID,$D$16)=0)," ",NB_MVTS*INDEX(database!$U$3:$U$3093,MATCH($E$36&amp;$E51,database!$C$3:$C$3093&amp;database!$L$3:$L$3093,0)))," "))</f>
        <v xml:space="preserve"> </v>
      </c>
      <c r="P51" s="20" t="str" cm="1">
        <f t="array" ref="P51">IF(IFERROR(IF(OR(LEFT($D$13,6)="please",COUNTIF(ICAO_ID,$D$16)=0)," ",INDEX(database!$V$3:$V$3093,MATCH($E$36&amp;$E51,database!$C$3:$C$3093&amp;database!$L$3:$L$3093,0)))," ")=0," ",IFERROR(IF(OR(LEFT($D$13,6)="please",COUNTIF(ICAO_ID,$D$16)=0)," ",NB_MVTS*INDEX(database!$V$3:$V$3093,MATCH($E$36&amp;$E51,database!$C$3:$C$3093&amp;database!$L$3:$L$3093,0)))," "))</f>
        <v xml:space="preserve"> </v>
      </c>
      <c r="Q51" s="91" t="str" cm="1">
        <f t="array" ref="Q51">IF(IFERROR(IF(OR(LEFT($D$13,6)="please",COUNTIF(ICAO_ID,$D$16)=0)," ",INDEX(database!$W$3:$W$3093,MATCH($E$36&amp;$E51,database!$C$3:$C$3093&amp;database!$L$3:$L$3093,0)))," ")=0," ",IFERROR(IF(OR(LEFT($D$13,6)="please",COUNTIF(ICAO_ID,$D$16)=0)," ",NB_MVTS*INDEX(database!$W$3:$W$3093,MATCH($E$36&amp;$E51,database!$C$3:$C$3093&amp;database!$L$3:$L$3093,0)))," "))</f>
        <v xml:space="preserve"> </v>
      </c>
    </row>
    <row r="52" spans="1:20" ht="28.5" customHeight="1" x14ac:dyDescent="0.25">
      <c r="A52" s="64"/>
      <c r="B52" s="76" cm="1">
        <f t="array" ref="B52">IFERROR(INDEX(database!$K$3:$K$3092,MATCH($E$36&amp;$C52,database!$C$3:$C$3092&amp;database!$L$3:$L$3092,0)),0)</f>
        <v>0</v>
      </c>
      <c r="C52" s="77">
        <v>4500</v>
      </c>
      <c r="D52" s="122"/>
      <c r="E52" s="24" t="str">
        <f t="shared" si="4"/>
        <v xml:space="preserve"> </v>
      </c>
      <c r="F52" s="35" t="str" cm="1">
        <f t="array" ref="F52">IFERROR(IF(OR(LEFT($D$13,6)="please",COUNTIF(ICAO_ID,$D$16)=0)," ",(INDEX(database!$K$3:$K$3093,MATCH($E$36&amp;$E52,database!$C$3:$C$3093&amp;database!$L$3:$L$3093,0))))*1," ")</f>
        <v xml:space="preserve"> </v>
      </c>
      <c r="G52" s="36" t="str" cm="1">
        <f t="array" ref="G52">IFERROR(IF(OR(LEFT($D$13,6)="please",COUNTIF(ICAO_ID,$D$16)=0)," ",INDEX(database!$M$3:$M$3093,MATCH($E$36&amp;$E52,database!$C$3:$C$3093&amp;database!$L$3:$L$3093,0)))," ")</f>
        <v xml:space="preserve"> </v>
      </c>
      <c r="H52" s="18" t="str" cm="1">
        <f t="array" ref="H52">IFERROR(IF(OR(LEFT($D$13,6)="please",COUNTIF(ICAO_ID,$D$16)=0)," ",NB_MVTS*INDEX(database!$N$3:$N$3093,MATCH($E$36&amp;$E52,database!$C$3:$C$3093&amp;database!$L$3:$L$3093,0)))," ")</f>
        <v xml:space="preserve"> </v>
      </c>
      <c r="I52" s="18" t="str" cm="1">
        <f t="array" ref="I52">IFERROR(IF(OR(LEFT($D$13,6)="please",COUNTIF(ICAO_ID,$D$16)=0)," ",IF($M$13="PISTON",EICO2_AVGAS*NB_MVTS*INDEX(database!$N$3:$N$3093,MATCH($E$36&amp;$E52,database!$C$3:$C$3093&amp;database!$L$3:$L$3093,0)),EICO2_JETA*NB_MVTS*INDEX(database!$N$3:$N$3093,MATCH($E$36&amp;$E52,database!$C$3:$C$3093&amp;database!$L$3:$L$3093,0))))," ")</f>
        <v xml:space="preserve"> </v>
      </c>
      <c r="J52" s="18" t="str" cm="1">
        <f t="array" ref="J52">IFERROR(IF(OR(LEFT($D$13,6)="please",COUNTIF(ICAO_ID,$D$16)=0)," ",NB_MVTS*INDEX(database!$P$3:$P$3093,MATCH($E$36&amp;$E52,database!$C$3:$C$3093&amp;database!$L$3:$L$3093,0)))," ")</f>
        <v xml:space="preserve"> </v>
      </c>
      <c r="K52" s="18" t="str" cm="1">
        <f t="array" ref="K52">IFERROR(IF(OR(LEFT($D$13,6)="please",COUNTIF(ICAO_ID,$D$16)=0)," ",NB_MVTS*INDEX(database!$Q$3:$Q$3093,MATCH($E$36&amp;$E52,database!$C$3:$C$3093&amp;database!$L$3:$L$3093,0)))," ")</f>
        <v xml:space="preserve"> </v>
      </c>
      <c r="L52" s="18" t="str" cm="1">
        <f t="array" ref="L52">IFERROR(IF(OR(LEFT($D$13,6)="please",COUNTIF(ICAO_ID,$D$16)=0)," ",NB_MVTS*INDEX(database!$R$3:$R$3093,MATCH($E$36&amp;$E52,database!$C$3:$C$3093&amp;database!$L$3:$L$3093,0)))," ")</f>
        <v xml:space="preserve"> </v>
      </c>
      <c r="M52" s="18" t="str" cm="1">
        <f t="array" ref="M52">IFERROR(IF(OR(LEFT($D$13,6)="please",COUNTIF(ICAO_ID,$D$16)=0)," ",NB_MVTS*INDEX(database!$S$3:$S$3093,MATCH($E$36&amp;$E52,database!$C$3:$C$3093&amp;database!$L$3:$L$3093,0)))," ")</f>
        <v xml:space="preserve"> </v>
      </c>
      <c r="N52" s="18" t="str" cm="1">
        <f t="array" ref="N52">IFERROR(IF(OR(LEFT($D$13,6)="please",COUNTIF(ICAO_ID,$D$16)=0)," ",NB_MVTS*INDEX(database!$T$3:$T$3093,MATCH($E$36&amp;$E52,database!$C$3:$C$3093&amp;database!$L$3:$L$3093,0)))," ")</f>
        <v xml:space="preserve"> </v>
      </c>
      <c r="O52" s="20" t="str" cm="1">
        <f t="array" ref="O52">IF(IFERROR(IF(OR(LEFT($D$13,6)="please",COUNTIF(ICAO_ID,$D$16)=0)," ",INDEX(database!$U$3:$U$3093,MATCH($E$36&amp;$E52,database!$C$3:$C$3093&amp;database!$L$3:$L$3093,0)))," ")=0," ",IFERROR(IF(OR(LEFT($D$13,6)="please",COUNTIF(ICAO_ID,$D$16)=0)," ",NB_MVTS*INDEX(database!$U$3:$U$3093,MATCH($E$36&amp;$E52,database!$C$3:$C$3093&amp;database!$L$3:$L$3093,0)))," "))</f>
        <v xml:space="preserve"> </v>
      </c>
      <c r="P52" s="20" t="str" cm="1">
        <f t="array" ref="P52">IF(IFERROR(IF(OR(LEFT($D$13,6)="please",COUNTIF(ICAO_ID,$D$16)=0)," ",INDEX(database!$V$3:$V$3093,MATCH($E$36&amp;$E52,database!$C$3:$C$3093&amp;database!$L$3:$L$3093,0)))," ")=0," ",IFERROR(IF(OR(LEFT($D$13,6)="please",COUNTIF(ICAO_ID,$D$16)=0)," ",NB_MVTS*INDEX(database!$V$3:$V$3093,MATCH($E$36&amp;$E52,database!$C$3:$C$3093&amp;database!$L$3:$L$3093,0)))," "))</f>
        <v xml:space="preserve"> </v>
      </c>
      <c r="Q52" s="91" t="str" cm="1">
        <f t="array" ref="Q52">IF(IFERROR(IF(OR(LEFT($D$13,6)="please",COUNTIF(ICAO_ID,$D$16)=0)," ",INDEX(database!$W$3:$W$3093,MATCH($E$36&amp;$E52,database!$C$3:$C$3093&amp;database!$L$3:$L$3093,0)))," ")=0," ",IFERROR(IF(OR(LEFT($D$13,6)="please",COUNTIF(ICAO_ID,$D$16)=0)," ",NB_MVTS*INDEX(database!$W$3:$W$3093,MATCH($E$36&amp;$E52,database!$C$3:$C$3093&amp;database!$L$3:$L$3093,0)))," "))</f>
        <v xml:space="preserve"> </v>
      </c>
      <c r="S52" s="5"/>
    </row>
    <row r="53" spans="1:20" ht="28.5" customHeight="1" x14ac:dyDescent="0.25">
      <c r="A53" s="64"/>
      <c r="B53" s="76" cm="1">
        <f t="array" ref="B53">IFERROR(INDEX(database!$K$3:$K$3092,MATCH($E$36&amp;$C53,database!$C$3:$C$3092&amp;database!$L$3:$L$3092,0)),0)</f>
        <v>0</v>
      </c>
      <c r="C53" s="77">
        <v>5000</v>
      </c>
      <c r="D53" s="122"/>
      <c r="E53" s="24" t="str">
        <f t="shared" si="4"/>
        <v xml:space="preserve"> </v>
      </c>
      <c r="F53" s="35" t="str" cm="1">
        <f t="array" ref="F53">IFERROR(IF(OR(LEFT($D$13,6)="please",COUNTIF(ICAO_ID,$D$16)=0)," ",(INDEX(database!$K$3:$K$3093,MATCH($E$36&amp;$E53,database!$C$3:$C$3093&amp;database!$L$3:$L$3093,0))))*1," ")</f>
        <v xml:space="preserve"> </v>
      </c>
      <c r="G53" s="36" t="str" cm="1">
        <f t="array" ref="G53">IFERROR(IF(OR(LEFT($D$13,6)="please",COUNTIF(ICAO_ID,$D$16)=0)," ",INDEX(database!$M$3:$M$3093,MATCH($E$36&amp;$E53,database!$C$3:$C$3093&amp;database!$L$3:$L$3093,0)))," ")</f>
        <v xml:space="preserve"> </v>
      </c>
      <c r="H53" s="18" t="str" cm="1">
        <f t="array" ref="H53">IFERROR(IF(OR(LEFT($D$13,6)="please",COUNTIF(ICAO_ID,$D$16)=0)," ",NB_MVTS*INDEX(database!$N$3:$N$3093,MATCH($E$36&amp;$E53,database!$C$3:$C$3093&amp;database!$L$3:$L$3093,0)))," ")</f>
        <v xml:space="preserve"> </v>
      </c>
      <c r="I53" s="18" t="str" cm="1">
        <f t="array" ref="I53">IFERROR(IF(OR(LEFT($D$13,6)="please",COUNTIF(ICAO_ID,$D$16)=0)," ",IF($M$13="PISTON",EICO2_AVGAS*NB_MVTS*INDEX(database!$N$3:$N$3093,MATCH($E$36&amp;$E53,database!$C$3:$C$3093&amp;database!$L$3:$L$3093,0)),EICO2_JETA*NB_MVTS*INDEX(database!$N$3:$N$3093,MATCH($E$36&amp;$E53,database!$C$3:$C$3093&amp;database!$L$3:$L$3093,0))))," ")</f>
        <v xml:space="preserve"> </v>
      </c>
      <c r="J53" s="18" t="str" cm="1">
        <f t="array" ref="J53">IFERROR(IF(OR(LEFT($D$13,6)="please",COUNTIF(ICAO_ID,$D$16)=0)," ",NB_MVTS*INDEX(database!$P$3:$P$3093,MATCH($E$36&amp;$E53,database!$C$3:$C$3093&amp;database!$L$3:$L$3093,0)))," ")</f>
        <v xml:space="preserve"> </v>
      </c>
      <c r="K53" s="18" t="str" cm="1">
        <f t="array" ref="K53">IFERROR(IF(OR(LEFT($D$13,6)="please",COUNTIF(ICAO_ID,$D$16)=0)," ",NB_MVTS*INDEX(database!$Q$3:$Q$3093,MATCH($E$36&amp;$E53,database!$C$3:$C$3093&amp;database!$L$3:$L$3093,0)))," ")</f>
        <v xml:space="preserve"> </v>
      </c>
      <c r="L53" s="18" t="str" cm="1">
        <f t="array" ref="L53">IFERROR(IF(OR(LEFT($D$13,6)="please",COUNTIF(ICAO_ID,$D$16)=0)," ",NB_MVTS*INDEX(database!$R$3:$R$3093,MATCH($E$36&amp;$E53,database!$C$3:$C$3093&amp;database!$L$3:$L$3093,0)))," ")</f>
        <v xml:space="preserve"> </v>
      </c>
      <c r="M53" s="18" t="str" cm="1">
        <f t="array" ref="M53">IFERROR(IF(OR(LEFT($D$13,6)="please",COUNTIF(ICAO_ID,$D$16)=0)," ",NB_MVTS*INDEX(database!$S$3:$S$3093,MATCH($E$36&amp;$E53,database!$C$3:$C$3093&amp;database!$L$3:$L$3093,0)))," ")</f>
        <v xml:space="preserve"> </v>
      </c>
      <c r="N53" s="18" t="str" cm="1">
        <f t="array" ref="N53">IFERROR(IF(OR(LEFT($D$13,6)="please",COUNTIF(ICAO_ID,$D$16)=0)," ",NB_MVTS*INDEX(database!$T$3:$T$3093,MATCH($E$36&amp;$E53,database!$C$3:$C$3093&amp;database!$L$3:$L$3093,0)))," ")</f>
        <v xml:space="preserve"> </v>
      </c>
      <c r="O53" s="20" t="str" cm="1">
        <f t="array" ref="O53">IF(IFERROR(IF(OR(LEFT($D$13,6)="please",COUNTIF(ICAO_ID,$D$16)=0)," ",INDEX(database!$U$3:$U$3093,MATCH($E$36&amp;$E53,database!$C$3:$C$3093&amp;database!$L$3:$L$3093,0)))," ")=0," ",IFERROR(IF(OR(LEFT($D$13,6)="please",COUNTIF(ICAO_ID,$D$16)=0)," ",NB_MVTS*INDEX(database!$U$3:$U$3093,MATCH($E$36&amp;$E53,database!$C$3:$C$3093&amp;database!$L$3:$L$3093,0)))," "))</f>
        <v xml:space="preserve"> </v>
      </c>
      <c r="P53" s="20" t="str" cm="1">
        <f t="array" ref="P53">IF(IFERROR(IF(OR(LEFT($D$13,6)="please",COUNTIF(ICAO_ID,$D$16)=0)," ",INDEX(database!$V$3:$V$3093,MATCH($E$36&amp;$E53,database!$C$3:$C$3093&amp;database!$L$3:$L$3093,0)))," ")=0," ",IFERROR(IF(OR(LEFT($D$13,6)="please",COUNTIF(ICAO_ID,$D$16)=0)," ",NB_MVTS*INDEX(database!$V$3:$V$3093,MATCH($E$36&amp;$E53,database!$C$3:$C$3093&amp;database!$L$3:$L$3093,0)))," "))</f>
        <v xml:space="preserve"> </v>
      </c>
      <c r="Q53" s="91" t="str" cm="1">
        <f t="array" ref="Q53">IF(IFERROR(IF(OR(LEFT($D$13,6)="please",COUNTIF(ICAO_ID,$D$16)=0)," ",INDEX(database!$W$3:$W$3093,MATCH($E$36&amp;$E53,database!$C$3:$C$3093&amp;database!$L$3:$L$3093,0)))," ")=0," ",IFERROR(IF(OR(LEFT($D$13,6)="please",COUNTIF(ICAO_ID,$D$16)=0)," ",NB_MVTS*INDEX(database!$W$3:$W$3093,MATCH($E$36&amp;$E53,database!$C$3:$C$3093&amp;database!$L$3:$L$3093,0)))," "))</f>
        <v xml:space="preserve"> </v>
      </c>
    </row>
    <row r="54" spans="1:20" ht="28.5" customHeight="1" x14ac:dyDescent="0.25">
      <c r="A54" s="64"/>
      <c r="B54" s="76" cm="1">
        <f t="array" ref="B54">IFERROR(INDEX(database!$K$3:$K$3092,MATCH($E$36&amp;$C54,database!$C$3:$C$3092&amp;database!$L$3:$L$3092,0)),0)</f>
        <v>0</v>
      </c>
      <c r="C54" s="77">
        <v>5500</v>
      </c>
      <c r="D54" s="122"/>
      <c r="E54" s="24" t="str">
        <f t="shared" si="4"/>
        <v xml:space="preserve"> </v>
      </c>
      <c r="F54" s="35" t="str" cm="1">
        <f t="array" ref="F54">IFERROR(IF(OR(LEFT($D$13,6)="please",COUNTIF(ICAO_ID,$D$16)=0)," ",(INDEX(database!$K$3:$K$3093,MATCH($E$36&amp;$E54,database!$C$3:$C$3093&amp;database!$L$3:$L$3093,0))))*1," ")</f>
        <v xml:space="preserve"> </v>
      </c>
      <c r="G54" s="36" t="str" cm="1">
        <f t="array" ref="G54">IFERROR(IF(OR(LEFT($D$13,6)="please",COUNTIF(ICAO_ID,$D$16)=0)," ",INDEX(database!$M$3:$M$3093,MATCH($E$36&amp;$E54,database!$C$3:$C$3093&amp;database!$L$3:$L$3093,0)))," ")</f>
        <v xml:space="preserve"> </v>
      </c>
      <c r="H54" s="18" t="str" cm="1">
        <f t="array" ref="H54">IFERROR(IF(OR(LEFT($D$13,6)="please",COUNTIF(ICAO_ID,$D$16)=0)," ",NB_MVTS*INDEX(database!$N$3:$N$3093,MATCH($E$36&amp;$E54,database!$C$3:$C$3093&amp;database!$L$3:$L$3093,0)))," ")</f>
        <v xml:space="preserve"> </v>
      </c>
      <c r="I54" s="18" t="str" cm="1">
        <f t="array" ref="I54">IFERROR(IF(OR(LEFT($D$13,6)="please",COUNTIF(ICAO_ID,$D$16)=0)," ",IF($M$13="PISTON",EICO2_AVGAS*NB_MVTS*INDEX(database!$N$3:$N$3093,MATCH($E$36&amp;$E54,database!$C$3:$C$3093&amp;database!$L$3:$L$3093,0)),EICO2_JETA*NB_MVTS*INDEX(database!$N$3:$N$3093,MATCH($E$36&amp;$E54,database!$C$3:$C$3093&amp;database!$L$3:$L$3093,0))))," ")</f>
        <v xml:space="preserve"> </v>
      </c>
      <c r="J54" s="18" t="str" cm="1">
        <f t="array" ref="J54">IFERROR(IF(OR(LEFT($D$13,6)="please",COUNTIF(ICAO_ID,$D$16)=0)," ",NB_MVTS*INDEX(database!$P$3:$P$3093,MATCH($E$36&amp;$E54,database!$C$3:$C$3093&amp;database!$L$3:$L$3093,0)))," ")</f>
        <v xml:space="preserve"> </v>
      </c>
      <c r="K54" s="18" t="str" cm="1">
        <f t="array" ref="K54">IFERROR(IF(OR(LEFT($D$13,6)="please",COUNTIF(ICAO_ID,$D$16)=0)," ",NB_MVTS*INDEX(database!$Q$3:$Q$3093,MATCH($E$36&amp;$E54,database!$C$3:$C$3093&amp;database!$L$3:$L$3093,0)))," ")</f>
        <v xml:space="preserve"> </v>
      </c>
      <c r="L54" s="18" t="str" cm="1">
        <f t="array" ref="L54">IFERROR(IF(OR(LEFT($D$13,6)="please",COUNTIF(ICAO_ID,$D$16)=0)," ",NB_MVTS*INDEX(database!$R$3:$R$3093,MATCH($E$36&amp;$E54,database!$C$3:$C$3093&amp;database!$L$3:$L$3093,0)))," ")</f>
        <v xml:space="preserve"> </v>
      </c>
      <c r="M54" s="18" t="str" cm="1">
        <f t="array" ref="M54">IFERROR(IF(OR(LEFT($D$13,6)="please",COUNTIF(ICAO_ID,$D$16)=0)," ",NB_MVTS*INDEX(database!$S$3:$S$3093,MATCH($E$36&amp;$E54,database!$C$3:$C$3093&amp;database!$L$3:$L$3093,0)))," ")</f>
        <v xml:space="preserve"> </v>
      </c>
      <c r="N54" s="18" t="str" cm="1">
        <f t="array" ref="N54">IFERROR(IF(OR(LEFT($D$13,6)="please",COUNTIF(ICAO_ID,$D$16)=0)," ",NB_MVTS*INDEX(database!$T$3:$T$3093,MATCH($E$36&amp;$E54,database!$C$3:$C$3093&amp;database!$L$3:$L$3093,0)))," ")</f>
        <v xml:space="preserve"> </v>
      </c>
      <c r="O54" s="20" t="str" cm="1">
        <f t="array" ref="O54">IF(IFERROR(IF(OR(LEFT($D$13,6)="please",COUNTIF(ICAO_ID,$D$16)=0)," ",INDEX(database!$U$3:$U$3093,MATCH($E$36&amp;$E54,database!$C$3:$C$3093&amp;database!$L$3:$L$3093,0)))," ")=0," ",IFERROR(IF(OR(LEFT($D$13,6)="please",COUNTIF(ICAO_ID,$D$16)=0)," ",NB_MVTS*INDEX(database!$U$3:$U$3093,MATCH($E$36&amp;$E54,database!$C$3:$C$3093&amp;database!$L$3:$L$3093,0)))," "))</f>
        <v xml:space="preserve"> </v>
      </c>
      <c r="P54" s="20" t="str" cm="1">
        <f t="array" ref="P54">IF(IFERROR(IF(OR(LEFT($D$13,6)="please",COUNTIF(ICAO_ID,$D$16)=0)," ",INDEX(database!$V$3:$V$3093,MATCH($E$36&amp;$E54,database!$C$3:$C$3093&amp;database!$L$3:$L$3093,0)))," ")=0," ",IFERROR(IF(OR(LEFT($D$13,6)="please",COUNTIF(ICAO_ID,$D$16)=0)," ",NB_MVTS*INDEX(database!$V$3:$V$3093,MATCH($E$36&amp;$E54,database!$C$3:$C$3093&amp;database!$L$3:$L$3093,0)))," "))</f>
        <v xml:space="preserve"> </v>
      </c>
      <c r="Q54" s="91" t="str" cm="1">
        <f t="array" ref="Q54">IF(IFERROR(IF(OR(LEFT($D$13,6)="please",COUNTIF(ICAO_ID,$D$16)=0)," ",INDEX(database!$W$3:$W$3093,MATCH($E$36&amp;$E54,database!$C$3:$C$3093&amp;database!$L$3:$L$3093,0)))," ")=0," ",IFERROR(IF(OR(LEFT($D$13,6)="please",COUNTIF(ICAO_ID,$D$16)=0)," ",NB_MVTS*INDEX(database!$W$3:$W$3093,MATCH($E$36&amp;$E54,database!$C$3:$C$3093&amp;database!$L$3:$L$3093,0)))," "))</f>
        <v xml:space="preserve"> </v>
      </c>
    </row>
    <row r="55" spans="1:20" ht="28.5" customHeight="1" x14ac:dyDescent="0.25">
      <c r="A55" s="64"/>
      <c r="B55" s="76" cm="1">
        <f t="array" ref="B55">IFERROR(INDEX(database!$K$3:$K$3092,MATCH($E$36&amp;$C55,database!$C$3:$C$3092&amp;database!$L$3:$L$3092,0)),0)</f>
        <v>0</v>
      </c>
      <c r="C55" s="77">
        <v>6000</v>
      </c>
      <c r="D55" s="122"/>
      <c r="E55" s="24" t="str">
        <f t="shared" si="4"/>
        <v xml:space="preserve"> </v>
      </c>
      <c r="F55" s="35" t="str" cm="1">
        <f t="array" ref="F55">IFERROR(IF(OR(LEFT($D$13,6)="please",COUNTIF(ICAO_ID,$D$16)=0)," ",(INDEX(database!$K$3:$K$3093,MATCH($E$36&amp;$E55,database!$C$3:$C$3093&amp;database!$L$3:$L$3093,0))))*1," ")</f>
        <v xml:space="preserve"> </v>
      </c>
      <c r="G55" s="36" t="str" cm="1">
        <f t="array" ref="G55">IFERROR(IF(OR(LEFT($D$13,6)="please",COUNTIF(ICAO_ID,$D$16)=0)," ",INDEX(database!$M$3:$M$3093,MATCH($E$36&amp;$E55,database!$C$3:$C$3093&amp;database!$L$3:$L$3093,0)))," ")</f>
        <v xml:space="preserve"> </v>
      </c>
      <c r="H55" s="18" t="str" cm="1">
        <f t="array" ref="H55">IFERROR(IF(OR(LEFT($D$13,6)="please",COUNTIF(ICAO_ID,$D$16)=0)," ",NB_MVTS*INDEX(database!$N$3:$N$3093,MATCH($E$36&amp;$E55,database!$C$3:$C$3093&amp;database!$L$3:$L$3093,0)))," ")</f>
        <v xml:space="preserve"> </v>
      </c>
      <c r="I55" s="18" t="str" cm="1">
        <f t="array" ref="I55">IFERROR(IF(OR(LEFT($D$13,6)="please",COUNTIF(ICAO_ID,$D$16)=0)," ",IF($M$13="PISTON",EICO2_AVGAS*NB_MVTS*INDEX(database!$N$3:$N$3093,MATCH($E$36&amp;$E55,database!$C$3:$C$3093&amp;database!$L$3:$L$3093,0)),EICO2_JETA*NB_MVTS*INDEX(database!$N$3:$N$3093,MATCH($E$36&amp;$E55,database!$C$3:$C$3093&amp;database!$L$3:$L$3093,0))))," ")</f>
        <v xml:space="preserve"> </v>
      </c>
      <c r="J55" s="18" t="str" cm="1">
        <f t="array" ref="J55">IFERROR(IF(OR(LEFT($D$13,6)="please",COUNTIF(ICAO_ID,$D$16)=0)," ",NB_MVTS*INDEX(database!$P$3:$P$3093,MATCH($E$36&amp;$E55,database!$C$3:$C$3093&amp;database!$L$3:$L$3093,0)))," ")</f>
        <v xml:space="preserve"> </v>
      </c>
      <c r="K55" s="18" t="str" cm="1">
        <f t="array" ref="K55">IFERROR(IF(OR(LEFT($D$13,6)="please",COUNTIF(ICAO_ID,$D$16)=0)," ",NB_MVTS*INDEX(database!$Q$3:$Q$3093,MATCH($E$36&amp;$E55,database!$C$3:$C$3093&amp;database!$L$3:$L$3093,0)))," ")</f>
        <v xml:space="preserve"> </v>
      </c>
      <c r="L55" s="18" t="str" cm="1">
        <f t="array" ref="L55">IFERROR(IF(OR(LEFT($D$13,6)="please",COUNTIF(ICAO_ID,$D$16)=0)," ",NB_MVTS*INDEX(database!$R$3:$R$3093,MATCH($E$36&amp;$E55,database!$C$3:$C$3093&amp;database!$L$3:$L$3093,0)))," ")</f>
        <v xml:space="preserve"> </v>
      </c>
      <c r="M55" s="18" t="str" cm="1">
        <f t="array" ref="M55">IFERROR(IF(OR(LEFT($D$13,6)="please",COUNTIF(ICAO_ID,$D$16)=0)," ",NB_MVTS*INDEX(database!$S$3:$S$3093,MATCH($E$36&amp;$E55,database!$C$3:$C$3093&amp;database!$L$3:$L$3093,0)))," ")</f>
        <v xml:space="preserve"> </v>
      </c>
      <c r="N55" s="18" t="str" cm="1">
        <f t="array" ref="N55">IFERROR(IF(OR(LEFT($D$13,6)="please",COUNTIF(ICAO_ID,$D$16)=0)," ",NB_MVTS*INDEX(database!$T$3:$T$3093,MATCH($E$36&amp;$E55,database!$C$3:$C$3093&amp;database!$L$3:$L$3093,0)))," ")</f>
        <v xml:space="preserve"> </v>
      </c>
      <c r="O55" s="20" t="str" cm="1">
        <f t="array" ref="O55">IF(IFERROR(IF(OR(LEFT($D$13,6)="please",COUNTIF(ICAO_ID,$D$16)=0)," ",INDEX(database!$U$3:$U$3093,MATCH($E$36&amp;$E55,database!$C$3:$C$3093&amp;database!$L$3:$L$3093,0)))," ")=0," ",IFERROR(IF(OR(LEFT($D$13,6)="please",COUNTIF(ICAO_ID,$D$16)=0)," ",NB_MVTS*INDEX(database!$U$3:$U$3093,MATCH($E$36&amp;$E55,database!$C$3:$C$3093&amp;database!$L$3:$L$3093,0)))," "))</f>
        <v xml:space="preserve"> </v>
      </c>
      <c r="P55" s="20" t="str" cm="1">
        <f t="array" ref="P55">IF(IFERROR(IF(OR(LEFT($D$13,6)="please",COUNTIF(ICAO_ID,$D$16)=0)," ",INDEX(database!$V$3:$V$3093,MATCH($E$36&amp;$E55,database!$C$3:$C$3093&amp;database!$L$3:$L$3093,0)))," ")=0," ",IFERROR(IF(OR(LEFT($D$13,6)="please",COUNTIF(ICAO_ID,$D$16)=0)," ",NB_MVTS*INDEX(database!$V$3:$V$3093,MATCH($E$36&amp;$E55,database!$C$3:$C$3093&amp;database!$L$3:$L$3093,0)))," "))</f>
        <v xml:space="preserve"> </v>
      </c>
      <c r="Q55" s="91" t="str" cm="1">
        <f t="array" ref="Q55">IF(IFERROR(IF(OR(LEFT($D$13,6)="please",COUNTIF(ICAO_ID,$D$16)=0)," ",INDEX(database!$W$3:$W$3093,MATCH($E$36&amp;$E55,database!$C$3:$C$3093&amp;database!$L$3:$L$3093,0)))," ")=0," ",IFERROR(IF(OR(LEFT($D$13,6)="please",COUNTIF(ICAO_ID,$D$16)=0)," ",NB_MVTS*INDEX(database!$W$3:$W$3093,MATCH($E$36&amp;$E55,database!$C$3:$C$3093&amp;database!$L$3:$L$3093,0)))," "))</f>
        <v xml:space="preserve"> </v>
      </c>
    </row>
    <row r="56" spans="1:20" ht="28.5" customHeight="1" x14ac:dyDescent="0.25">
      <c r="A56" s="64"/>
      <c r="B56" s="76" cm="1">
        <f t="array" ref="B56">IFERROR(INDEX(database!$K$3:$K$3092,MATCH($E$36&amp;$C56,database!$C$3:$C$3092&amp;database!$L$3:$L$3092,0)),0)</f>
        <v>0</v>
      </c>
      <c r="C56" s="77">
        <v>6500</v>
      </c>
      <c r="D56" s="122"/>
      <c r="E56" s="24" t="str">
        <f t="shared" si="4"/>
        <v xml:space="preserve"> </v>
      </c>
      <c r="F56" s="35" t="str" cm="1">
        <f t="array" ref="F56">IFERROR(IF(OR(LEFT($D$13,6)="please",COUNTIF(ICAO_ID,$D$16)=0)," ",(INDEX(database!$K$3:$K$3093,MATCH($E$36&amp;$E56,database!$C$3:$C$3093&amp;database!$L$3:$L$3093,0))))*1," ")</f>
        <v xml:space="preserve"> </v>
      </c>
      <c r="G56" s="36" t="str" cm="1">
        <f t="array" ref="G56">IFERROR(IF(OR(LEFT($D$13,6)="please",COUNTIF(ICAO_ID,$D$16)=0)," ",INDEX(database!$M$3:$M$3093,MATCH($E$36&amp;$E56,database!$C$3:$C$3093&amp;database!$L$3:$L$3093,0)))," ")</f>
        <v xml:space="preserve"> </v>
      </c>
      <c r="H56" s="18" t="str" cm="1">
        <f t="array" ref="H56">IFERROR(IF(OR(LEFT($D$13,6)="please",COUNTIF(ICAO_ID,$D$16)=0)," ",NB_MVTS*INDEX(database!$N$3:$N$3093,MATCH($E$36&amp;$E56,database!$C$3:$C$3093&amp;database!$L$3:$L$3093,0)))," ")</f>
        <v xml:space="preserve"> </v>
      </c>
      <c r="I56" s="18" t="str" cm="1">
        <f t="array" ref="I56">IFERROR(IF(OR(LEFT($D$13,6)="please",COUNTIF(ICAO_ID,$D$16)=0)," ",IF($M$13="PISTON",EICO2_AVGAS*NB_MVTS*INDEX(database!$N$3:$N$3093,MATCH($E$36&amp;$E56,database!$C$3:$C$3093&amp;database!$L$3:$L$3093,0)),EICO2_JETA*NB_MVTS*INDEX(database!$N$3:$N$3093,MATCH($E$36&amp;$E56,database!$C$3:$C$3093&amp;database!$L$3:$L$3093,0))))," ")</f>
        <v xml:space="preserve"> </v>
      </c>
      <c r="J56" s="18" t="str" cm="1">
        <f t="array" ref="J56">IFERROR(IF(OR(LEFT($D$13,6)="please",COUNTIF(ICAO_ID,$D$16)=0)," ",NB_MVTS*INDEX(database!$P$3:$P$3093,MATCH($E$36&amp;$E56,database!$C$3:$C$3093&amp;database!$L$3:$L$3093,0)))," ")</f>
        <v xml:space="preserve"> </v>
      </c>
      <c r="K56" s="18" t="str" cm="1">
        <f t="array" ref="K56">IFERROR(IF(OR(LEFT($D$13,6)="please",COUNTIF(ICAO_ID,$D$16)=0)," ",NB_MVTS*INDEX(database!$Q$3:$Q$3093,MATCH($E$36&amp;$E56,database!$C$3:$C$3093&amp;database!$L$3:$L$3093,0)))," ")</f>
        <v xml:space="preserve"> </v>
      </c>
      <c r="L56" s="18" t="str" cm="1">
        <f t="array" ref="L56">IFERROR(IF(OR(LEFT($D$13,6)="please",COUNTIF(ICAO_ID,$D$16)=0)," ",NB_MVTS*INDEX(database!$R$3:$R$3093,MATCH($E$36&amp;$E56,database!$C$3:$C$3093&amp;database!$L$3:$L$3093,0)))," ")</f>
        <v xml:space="preserve"> </v>
      </c>
      <c r="M56" s="18" t="str" cm="1">
        <f t="array" ref="M56">IFERROR(IF(OR(LEFT($D$13,6)="please",COUNTIF(ICAO_ID,$D$16)=0)," ",NB_MVTS*INDEX(database!$S$3:$S$3093,MATCH($E$36&amp;$E56,database!$C$3:$C$3093&amp;database!$L$3:$L$3093,0)))," ")</f>
        <v xml:space="preserve"> </v>
      </c>
      <c r="N56" s="18" t="str" cm="1">
        <f t="array" ref="N56">IFERROR(IF(OR(LEFT($D$13,6)="please",COUNTIF(ICAO_ID,$D$16)=0)," ",NB_MVTS*INDEX(database!$T$3:$T$3093,MATCH($E$36&amp;$E56,database!$C$3:$C$3093&amp;database!$L$3:$L$3093,0)))," ")</f>
        <v xml:space="preserve"> </v>
      </c>
      <c r="O56" s="20" t="str" cm="1">
        <f t="array" ref="O56">IF(IFERROR(IF(OR(LEFT($D$13,6)="please",COUNTIF(ICAO_ID,$D$16)=0)," ",INDEX(database!$U$3:$U$3093,MATCH($E$36&amp;$E56,database!$C$3:$C$3093&amp;database!$L$3:$L$3093,0)))," ")=0," ",IFERROR(IF(OR(LEFT($D$13,6)="please",COUNTIF(ICAO_ID,$D$16)=0)," ",NB_MVTS*INDEX(database!$U$3:$U$3093,MATCH($E$36&amp;$E56,database!$C$3:$C$3093&amp;database!$L$3:$L$3093,0)))," "))</f>
        <v xml:space="preserve"> </v>
      </c>
      <c r="P56" s="20" t="str" cm="1">
        <f t="array" ref="P56">IF(IFERROR(IF(OR(LEFT($D$13,6)="please",COUNTIF(ICAO_ID,$D$16)=0)," ",INDEX(database!$V$3:$V$3093,MATCH($E$36&amp;$E56,database!$C$3:$C$3093&amp;database!$L$3:$L$3093,0)))," ")=0," ",IFERROR(IF(OR(LEFT($D$13,6)="please",COUNTIF(ICAO_ID,$D$16)=0)," ",NB_MVTS*INDEX(database!$V$3:$V$3093,MATCH($E$36&amp;$E56,database!$C$3:$C$3093&amp;database!$L$3:$L$3093,0)))," "))</f>
        <v xml:space="preserve"> </v>
      </c>
      <c r="Q56" s="91" t="str" cm="1">
        <f t="array" ref="Q56">IF(IFERROR(IF(OR(LEFT($D$13,6)="please",COUNTIF(ICAO_ID,$D$16)=0)," ",INDEX(database!$W$3:$W$3093,MATCH($E$36&amp;$E56,database!$C$3:$C$3093&amp;database!$L$3:$L$3093,0)))," ")=0," ",IFERROR(IF(OR(LEFT($D$13,6)="please",COUNTIF(ICAO_ID,$D$16)=0)," ",NB_MVTS*INDEX(database!$W$3:$W$3093,MATCH($E$36&amp;$E56,database!$C$3:$C$3093&amp;database!$L$3:$L$3093,0)))," "))</f>
        <v xml:space="preserve"> </v>
      </c>
    </row>
    <row r="57" spans="1:20" ht="28.5" customHeight="1" x14ac:dyDescent="0.25">
      <c r="A57" s="64"/>
      <c r="B57" s="76" cm="1">
        <f t="array" ref="B57">IFERROR(INDEX(database!$K$3:$K$3092,MATCH($E$36&amp;$C57,database!$C$3:$C$3092&amp;database!$L$3:$L$3092,0)),0)</f>
        <v>0</v>
      </c>
      <c r="C57" s="77">
        <v>7000</v>
      </c>
      <c r="D57" s="122"/>
      <c r="E57" s="24" t="str">
        <f t="shared" si="4"/>
        <v xml:space="preserve"> </v>
      </c>
      <c r="F57" s="35" t="str" cm="1">
        <f t="array" ref="F57">IFERROR(IF(OR(LEFT($D$13,6)="please",COUNTIF(ICAO_ID,$D$16)=0)," ",(INDEX(database!$K$3:$K$3093,MATCH($E$36&amp;$E57,database!$C$3:$C$3093&amp;database!$L$3:$L$3093,0))))*1," ")</f>
        <v xml:space="preserve"> </v>
      </c>
      <c r="G57" s="36" t="str" cm="1">
        <f t="array" ref="G57">IFERROR(IF(OR(LEFT($D$13,6)="please",COUNTIF(ICAO_ID,$D$16)=0)," ",INDEX(database!$M$3:$M$3093,MATCH($E$36&amp;$E57,database!$C$3:$C$3093&amp;database!$L$3:$L$3093,0)))," ")</f>
        <v xml:space="preserve"> </v>
      </c>
      <c r="H57" s="18" t="str" cm="1">
        <f t="array" ref="H57">IFERROR(IF(OR(LEFT($D$13,6)="please",COUNTIF(ICAO_ID,$D$16)=0)," ",NB_MVTS*INDEX(database!$N$3:$N$3093,MATCH($E$36&amp;$E57,database!$C$3:$C$3093&amp;database!$L$3:$L$3093,0)))," ")</f>
        <v xml:space="preserve"> </v>
      </c>
      <c r="I57" s="18" t="str" cm="1">
        <f t="array" ref="I57">IFERROR(IF(OR(LEFT($D$13,6)="please",COUNTIF(ICAO_ID,$D$16)=0)," ",IF($M$13="PISTON",EICO2_AVGAS*NB_MVTS*INDEX(database!$N$3:$N$3093,MATCH($E$36&amp;$E57,database!$C$3:$C$3093&amp;database!$L$3:$L$3093,0)),EICO2_JETA*NB_MVTS*INDEX(database!$N$3:$N$3093,MATCH($E$36&amp;$E57,database!$C$3:$C$3093&amp;database!$L$3:$L$3093,0))))," ")</f>
        <v xml:space="preserve"> </v>
      </c>
      <c r="J57" s="18" t="str" cm="1">
        <f t="array" ref="J57">IFERROR(IF(OR(LEFT($D$13,6)="please",COUNTIF(ICAO_ID,$D$16)=0)," ",NB_MVTS*INDEX(database!$P$3:$P$3093,MATCH($E$36&amp;$E57,database!$C$3:$C$3093&amp;database!$L$3:$L$3093,0)))," ")</f>
        <v xml:space="preserve"> </v>
      </c>
      <c r="K57" s="18" t="str" cm="1">
        <f t="array" ref="K57">IFERROR(IF(OR(LEFT($D$13,6)="please",COUNTIF(ICAO_ID,$D$16)=0)," ",NB_MVTS*INDEX(database!$Q$3:$Q$3093,MATCH($E$36&amp;$E57,database!$C$3:$C$3093&amp;database!$L$3:$L$3093,0)))," ")</f>
        <v xml:space="preserve"> </v>
      </c>
      <c r="L57" s="18" t="str" cm="1">
        <f t="array" ref="L57">IFERROR(IF(OR(LEFT($D$13,6)="please",COUNTIF(ICAO_ID,$D$16)=0)," ",NB_MVTS*INDEX(database!$R$3:$R$3093,MATCH($E$36&amp;$E57,database!$C$3:$C$3093&amp;database!$L$3:$L$3093,0)))," ")</f>
        <v xml:space="preserve"> </v>
      </c>
      <c r="M57" s="18" t="str" cm="1">
        <f t="array" ref="M57">IFERROR(IF(OR(LEFT($D$13,6)="please",COUNTIF(ICAO_ID,$D$16)=0)," ",NB_MVTS*INDEX(database!$S$3:$S$3093,MATCH($E$36&amp;$E57,database!$C$3:$C$3093&amp;database!$L$3:$L$3093,0)))," ")</f>
        <v xml:space="preserve"> </v>
      </c>
      <c r="N57" s="18" t="str" cm="1">
        <f t="array" ref="N57">IFERROR(IF(OR(LEFT($D$13,6)="please",COUNTIF(ICAO_ID,$D$16)=0)," ",NB_MVTS*INDEX(database!$T$3:$T$3093,MATCH($E$36&amp;$E57,database!$C$3:$C$3093&amp;database!$L$3:$L$3093,0)))," ")</f>
        <v xml:space="preserve"> </v>
      </c>
      <c r="O57" s="20" t="str" cm="1">
        <f t="array" ref="O57">IF(IFERROR(IF(OR(LEFT($D$13,6)="please",COUNTIF(ICAO_ID,$D$16)=0)," ",INDEX(database!$U$3:$U$3093,MATCH($E$36&amp;$E57,database!$C$3:$C$3093&amp;database!$L$3:$L$3093,0)))," ")=0," ",IFERROR(IF(OR(LEFT($D$13,6)="please",COUNTIF(ICAO_ID,$D$16)=0)," ",NB_MVTS*INDEX(database!$U$3:$U$3093,MATCH($E$36&amp;$E57,database!$C$3:$C$3093&amp;database!$L$3:$L$3093,0)))," "))</f>
        <v xml:space="preserve"> </v>
      </c>
      <c r="P57" s="20" t="str" cm="1">
        <f t="array" ref="P57">IF(IFERROR(IF(OR(LEFT($D$13,6)="please",COUNTIF(ICAO_ID,$D$16)=0)," ",INDEX(database!$V$3:$V$3093,MATCH($E$36&amp;$E57,database!$C$3:$C$3093&amp;database!$L$3:$L$3093,0)))," ")=0," ",IFERROR(IF(OR(LEFT($D$13,6)="please",COUNTIF(ICAO_ID,$D$16)=0)," ",NB_MVTS*INDEX(database!$V$3:$V$3093,MATCH($E$36&amp;$E57,database!$C$3:$C$3093&amp;database!$L$3:$L$3093,0)))," "))</f>
        <v xml:space="preserve"> </v>
      </c>
      <c r="Q57" s="91" t="str" cm="1">
        <f t="array" ref="Q57">IF(IFERROR(IF(OR(LEFT($D$13,6)="please",COUNTIF(ICAO_ID,$D$16)=0)," ",INDEX(database!$W$3:$W$3093,MATCH($E$36&amp;$E57,database!$C$3:$C$3093&amp;database!$L$3:$L$3093,0)))," ")=0," ",IFERROR(IF(OR(LEFT($D$13,6)="please",COUNTIF(ICAO_ID,$D$16)=0)," ",NB_MVTS*INDEX(database!$W$3:$W$3093,MATCH($E$36&amp;$E57,database!$C$3:$C$3093&amp;database!$L$3:$L$3093,0)))," "))</f>
        <v xml:space="preserve"> </v>
      </c>
    </row>
    <row r="58" spans="1:20" ht="28.5" customHeight="1" x14ac:dyDescent="0.25">
      <c r="A58" s="64"/>
      <c r="B58" s="76" cm="1">
        <f t="array" ref="B58">IFERROR(INDEX(database!$K$3:$K$3092,MATCH($E$36&amp;$C58,database!$C$3:$C$3092&amp;database!$L$3:$L$3092,0)),0)</f>
        <v>0</v>
      </c>
      <c r="C58" s="77">
        <v>7500</v>
      </c>
      <c r="D58" s="122"/>
      <c r="E58" s="24" t="str">
        <f t="shared" si="4"/>
        <v xml:space="preserve"> </v>
      </c>
      <c r="F58" s="35" t="str" cm="1">
        <f t="array" ref="F58">IFERROR(IF(OR(LEFT($D$13,6)="please",COUNTIF(ICAO_ID,$D$16)=0)," ",(INDEX(database!$K$3:$K$3093,MATCH($E$36&amp;$E58,database!$C$3:$C$3093&amp;database!$L$3:$L$3093,0))))*1," ")</f>
        <v xml:space="preserve"> </v>
      </c>
      <c r="G58" s="36" t="str" cm="1">
        <f t="array" ref="G58">IFERROR(IF(OR(LEFT($D$13,6)="please",COUNTIF(ICAO_ID,$D$16)=0)," ",INDEX(database!$M$3:$M$3093,MATCH($E$36&amp;$E58,database!$C$3:$C$3093&amp;database!$L$3:$L$3093,0)))," ")</f>
        <v xml:space="preserve"> </v>
      </c>
      <c r="H58" s="18" t="str" cm="1">
        <f t="array" ref="H58">IFERROR(IF(OR(LEFT($D$13,6)="please",COUNTIF(ICAO_ID,$D$16)=0)," ",NB_MVTS*INDEX(database!$N$3:$N$3093,MATCH($E$36&amp;$E58,database!$C$3:$C$3093&amp;database!$L$3:$L$3093,0)))," ")</f>
        <v xml:space="preserve"> </v>
      </c>
      <c r="I58" s="18" t="str" cm="1">
        <f t="array" ref="I58">IFERROR(IF(OR(LEFT($D$13,6)="please",COUNTIF(ICAO_ID,$D$16)=0)," ",IF($M$13="PISTON",EICO2_AVGAS*NB_MVTS*INDEX(database!$N$3:$N$3093,MATCH($E$36&amp;$E58,database!$C$3:$C$3093&amp;database!$L$3:$L$3093,0)),EICO2_JETA*NB_MVTS*INDEX(database!$N$3:$N$3093,MATCH($E$36&amp;$E58,database!$C$3:$C$3093&amp;database!$L$3:$L$3093,0))))," ")</f>
        <v xml:space="preserve"> </v>
      </c>
      <c r="J58" s="18" t="str" cm="1">
        <f t="array" ref="J58">IFERROR(IF(OR(LEFT($D$13,6)="please",COUNTIF(ICAO_ID,$D$16)=0)," ",NB_MVTS*INDEX(database!$P$3:$P$3093,MATCH($E$36&amp;$E58,database!$C$3:$C$3093&amp;database!$L$3:$L$3093,0)))," ")</f>
        <v xml:space="preserve"> </v>
      </c>
      <c r="K58" s="18" t="str" cm="1">
        <f t="array" ref="K58">IFERROR(IF(OR(LEFT($D$13,6)="please",COUNTIF(ICAO_ID,$D$16)=0)," ",NB_MVTS*INDEX(database!$Q$3:$Q$3093,MATCH($E$36&amp;$E58,database!$C$3:$C$3093&amp;database!$L$3:$L$3093,0)))," ")</f>
        <v xml:space="preserve"> </v>
      </c>
      <c r="L58" s="18" t="str" cm="1">
        <f t="array" ref="L58">IFERROR(IF(OR(LEFT($D$13,6)="please",COUNTIF(ICAO_ID,$D$16)=0)," ",NB_MVTS*INDEX(database!$R$3:$R$3093,MATCH($E$36&amp;$E58,database!$C$3:$C$3093&amp;database!$L$3:$L$3093,0)))," ")</f>
        <v xml:space="preserve"> </v>
      </c>
      <c r="M58" s="18" t="str" cm="1">
        <f t="array" ref="M58">IFERROR(IF(OR(LEFT($D$13,6)="please",COUNTIF(ICAO_ID,$D$16)=0)," ",NB_MVTS*INDEX(database!$S$3:$S$3093,MATCH($E$36&amp;$E58,database!$C$3:$C$3093&amp;database!$L$3:$L$3093,0)))," ")</f>
        <v xml:space="preserve"> </v>
      </c>
      <c r="N58" s="18" t="str" cm="1">
        <f t="array" ref="N58">IFERROR(IF(OR(LEFT($D$13,6)="please",COUNTIF(ICAO_ID,$D$16)=0)," ",NB_MVTS*INDEX(database!$T$3:$T$3093,MATCH($E$36&amp;$E58,database!$C$3:$C$3093&amp;database!$L$3:$L$3093,0)))," ")</f>
        <v xml:space="preserve"> </v>
      </c>
      <c r="O58" s="20" t="str" cm="1">
        <f t="array" ref="O58">IF(IFERROR(IF(OR(LEFT($D$13,6)="please",COUNTIF(ICAO_ID,$D$16)=0)," ",INDEX(database!$U$3:$U$3093,MATCH($E$36&amp;$E58,database!$C$3:$C$3093&amp;database!$L$3:$L$3093,0)))," ")=0," ",IFERROR(IF(OR(LEFT($D$13,6)="please",COUNTIF(ICAO_ID,$D$16)=0)," ",NB_MVTS*INDEX(database!$U$3:$U$3093,MATCH($E$36&amp;$E58,database!$C$3:$C$3093&amp;database!$L$3:$L$3093,0)))," "))</f>
        <v xml:space="preserve"> </v>
      </c>
      <c r="P58" s="20" t="str" cm="1">
        <f t="array" ref="P58">IF(IFERROR(IF(OR(LEFT($D$13,6)="please",COUNTIF(ICAO_ID,$D$16)=0)," ",INDEX(database!$V$3:$V$3093,MATCH($E$36&amp;$E58,database!$C$3:$C$3093&amp;database!$L$3:$L$3093,0)))," ")=0," ",IFERROR(IF(OR(LEFT($D$13,6)="please",COUNTIF(ICAO_ID,$D$16)=0)," ",NB_MVTS*INDEX(database!$V$3:$V$3093,MATCH($E$36&amp;$E58,database!$C$3:$C$3093&amp;database!$L$3:$L$3093,0)))," "))</f>
        <v xml:space="preserve"> </v>
      </c>
      <c r="Q58" s="91" t="str" cm="1">
        <f t="array" ref="Q58">IF(IFERROR(IF(OR(LEFT($D$13,6)="please",COUNTIF(ICAO_ID,$D$16)=0)," ",INDEX(database!$W$3:$W$3093,MATCH($E$36&amp;$E58,database!$C$3:$C$3093&amp;database!$L$3:$L$3093,0)))," ")=0," ",IFERROR(IF(OR(LEFT($D$13,6)="please",COUNTIF(ICAO_ID,$D$16)=0)," ",NB_MVTS*INDEX(database!$W$3:$W$3093,MATCH($E$36&amp;$E58,database!$C$3:$C$3093&amp;database!$L$3:$L$3093,0)))," "))</f>
        <v xml:space="preserve"> </v>
      </c>
      <c r="S58" s="25"/>
    </row>
    <row r="59" spans="1:20" ht="28.5" customHeight="1" x14ac:dyDescent="0.25">
      <c r="A59" s="64"/>
      <c r="B59" s="76" cm="1">
        <f t="array" ref="B59">IFERROR(INDEX(database!$K$3:$K$3092,MATCH($E$36&amp;$C59,database!$C$3:$C$3092&amp;database!$L$3:$L$3092,0)),0)</f>
        <v>0</v>
      </c>
      <c r="C59" s="77">
        <v>8000</v>
      </c>
      <c r="D59" s="122"/>
      <c r="E59" s="24" t="str">
        <f t="shared" si="4"/>
        <v xml:space="preserve"> </v>
      </c>
      <c r="F59" s="35" t="str" cm="1">
        <f t="array" ref="F59">IFERROR(IF(OR(LEFT($D$13,6)="please",COUNTIF(ICAO_ID,$D$16)=0)," ",(INDEX(database!$K$3:$K$3093,MATCH($E$36&amp;$E59,database!$C$3:$C$3093&amp;database!$L$3:$L$3093,0))))*1," ")</f>
        <v xml:space="preserve"> </v>
      </c>
      <c r="G59" s="36" t="str" cm="1">
        <f t="array" ref="G59">IFERROR(IF(OR(LEFT($D$13,6)="please",COUNTIF(ICAO_ID,$D$16)=0)," ",INDEX(database!$M$3:$M$3093,MATCH($E$36&amp;$E59,database!$C$3:$C$3093&amp;database!$L$3:$L$3093,0)))," ")</f>
        <v xml:space="preserve"> </v>
      </c>
      <c r="H59" s="18" t="str" cm="1">
        <f t="array" ref="H59">IFERROR(IF(OR(LEFT($D$13,6)="please",COUNTIF(ICAO_ID,$D$16)=0)," ",NB_MVTS*INDEX(database!$N$3:$N$3093,MATCH($E$36&amp;$E59,database!$C$3:$C$3093&amp;database!$L$3:$L$3093,0)))," ")</f>
        <v xml:space="preserve"> </v>
      </c>
      <c r="I59" s="18" t="str" cm="1">
        <f t="array" ref="I59">IFERROR(IF(OR(LEFT($D$13,6)="please",COUNTIF(ICAO_ID,$D$16)=0)," ",IF($M$13="PISTON",EICO2_AVGAS*NB_MVTS*INDEX(database!$N$3:$N$3093,MATCH($E$36&amp;$E59,database!$C$3:$C$3093&amp;database!$L$3:$L$3093,0)),EICO2_JETA*NB_MVTS*INDEX(database!$N$3:$N$3093,MATCH($E$36&amp;$E59,database!$C$3:$C$3093&amp;database!$L$3:$L$3093,0))))," ")</f>
        <v xml:space="preserve"> </v>
      </c>
      <c r="J59" s="18" t="str" cm="1">
        <f t="array" ref="J59">IFERROR(IF(OR(LEFT($D$13,6)="please",COUNTIF(ICAO_ID,$D$16)=0)," ",NB_MVTS*INDEX(database!$P$3:$P$3093,MATCH($E$36&amp;$E59,database!$C$3:$C$3093&amp;database!$L$3:$L$3093,0)))," ")</f>
        <v xml:space="preserve"> </v>
      </c>
      <c r="K59" s="18" t="str" cm="1">
        <f t="array" ref="K59">IFERROR(IF(OR(LEFT($D$13,6)="please",COUNTIF(ICAO_ID,$D$16)=0)," ",NB_MVTS*INDEX(database!$Q$3:$Q$3093,MATCH($E$36&amp;$E59,database!$C$3:$C$3093&amp;database!$L$3:$L$3093,0)))," ")</f>
        <v xml:space="preserve"> </v>
      </c>
      <c r="L59" s="18" t="str" cm="1">
        <f t="array" ref="L59">IFERROR(IF(OR(LEFT($D$13,6)="please",COUNTIF(ICAO_ID,$D$16)=0)," ",NB_MVTS*INDEX(database!$R$3:$R$3093,MATCH($E$36&amp;$E59,database!$C$3:$C$3093&amp;database!$L$3:$L$3093,0)))," ")</f>
        <v xml:space="preserve"> </v>
      </c>
      <c r="M59" s="18" t="str" cm="1">
        <f t="array" ref="M59">IFERROR(IF(OR(LEFT($D$13,6)="please",COUNTIF(ICAO_ID,$D$16)=0)," ",NB_MVTS*INDEX(database!$S$3:$S$3093,MATCH($E$36&amp;$E59,database!$C$3:$C$3093&amp;database!$L$3:$L$3093,0)))," ")</f>
        <v xml:space="preserve"> </v>
      </c>
      <c r="N59" s="18" t="str" cm="1">
        <f t="array" ref="N59">IFERROR(IF(OR(LEFT($D$13,6)="please",COUNTIF(ICAO_ID,$D$16)=0)," ",NB_MVTS*INDEX(database!$T$3:$T$3093,MATCH($E$36&amp;$E59,database!$C$3:$C$3093&amp;database!$L$3:$L$3093,0)))," ")</f>
        <v xml:space="preserve"> </v>
      </c>
      <c r="O59" s="20" t="str" cm="1">
        <f t="array" ref="O59">IF(IFERROR(IF(OR(LEFT($D$13,6)="please",COUNTIF(ICAO_ID,$D$16)=0)," ",INDEX(database!$U$3:$U$3093,MATCH($E$36&amp;$E59,database!$C$3:$C$3093&amp;database!$L$3:$L$3093,0)))," ")=0," ",IFERROR(IF(OR(LEFT($D$13,6)="please",COUNTIF(ICAO_ID,$D$16)=0)," ",NB_MVTS*INDEX(database!$U$3:$U$3093,MATCH($E$36&amp;$E59,database!$C$3:$C$3093&amp;database!$L$3:$L$3093,0)))," "))</f>
        <v xml:space="preserve"> </v>
      </c>
      <c r="P59" s="20" t="str" cm="1">
        <f t="array" ref="P59">IF(IFERROR(IF(OR(LEFT($D$13,6)="please",COUNTIF(ICAO_ID,$D$16)=0)," ",INDEX(database!$V$3:$V$3093,MATCH($E$36&amp;$E59,database!$C$3:$C$3093&amp;database!$L$3:$L$3093,0)))," ")=0," ",IFERROR(IF(OR(LEFT($D$13,6)="please",COUNTIF(ICAO_ID,$D$16)=0)," ",NB_MVTS*INDEX(database!$V$3:$V$3093,MATCH($E$36&amp;$E59,database!$C$3:$C$3093&amp;database!$L$3:$L$3093,0)))," "))</f>
        <v xml:space="preserve"> </v>
      </c>
      <c r="Q59" s="91" t="str" cm="1">
        <f t="array" ref="Q59">IF(IFERROR(IF(OR(LEFT($D$13,6)="please",COUNTIF(ICAO_ID,$D$16)=0)," ",INDEX(database!$W$3:$W$3093,MATCH($E$36&amp;$E59,database!$C$3:$C$3093&amp;database!$L$3:$L$3093,0)))," ")=0," ",IFERROR(IF(OR(LEFT($D$13,6)="please",COUNTIF(ICAO_ID,$D$16)=0)," ",NB_MVTS*INDEX(database!$W$3:$W$3093,MATCH($E$36&amp;$E59,database!$C$3:$C$3093&amp;database!$L$3:$L$3093,0)))," "))</f>
        <v xml:space="preserve"> </v>
      </c>
      <c r="S59" s="25"/>
    </row>
    <row r="60" spans="1:20" ht="28.5" customHeight="1" x14ac:dyDescent="0.25">
      <c r="A60" s="64"/>
      <c r="B60" s="76" cm="1">
        <f t="array" ref="B60">IFERROR(INDEX(database!$K$3:$K$3092,MATCH($E$36&amp;$C60,database!$C$3:$C$3092&amp;database!$L$3:$L$3092,0)),0)</f>
        <v>0</v>
      </c>
      <c r="C60" s="77">
        <v>8500</v>
      </c>
      <c r="D60" s="122"/>
      <c r="E60" s="24" t="str">
        <f t="shared" si="4"/>
        <v xml:space="preserve"> </v>
      </c>
      <c r="F60" s="35" t="str" cm="1">
        <f t="array" ref="F60">IFERROR(IF(OR(LEFT($D$13,6)="please",COUNTIF(ICAO_ID,$D$16)=0)," ",(INDEX(database!$K$3:$K$3093,MATCH($E$36&amp;$E60,database!$C$3:$C$3093&amp;database!$L$3:$L$3093,0))))*1," ")</f>
        <v xml:space="preserve"> </v>
      </c>
      <c r="G60" s="36" t="str" cm="1">
        <f t="array" ref="G60">IFERROR(IF(OR(LEFT($D$13,6)="please",COUNTIF(ICAO_ID,$D$16)=0)," ",INDEX(database!$M$3:$M$3093,MATCH($E$36&amp;$E60,database!$C$3:$C$3093&amp;database!$L$3:$L$3093,0)))," ")</f>
        <v xml:space="preserve"> </v>
      </c>
      <c r="H60" s="18" t="str" cm="1">
        <f t="array" ref="H60">IFERROR(IF(OR(LEFT($D$13,6)="please",COUNTIF(ICAO_ID,$D$16)=0)," ",NB_MVTS*INDEX(database!$N$3:$N$3093,MATCH($E$36&amp;$E60,database!$C$3:$C$3093&amp;database!$L$3:$L$3093,0)))," ")</f>
        <v xml:space="preserve"> </v>
      </c>
      <c r="I60" s="18" t="str" cm="1">
        <f t="array" ref="I60">IFERROR(IF(OR(LEFT($D$13,6)="please",COUNTIF(ICAO_ID,$D$16)=0)," ",IF($M$13="PISTON",EICO2_AVGAS*NB_MVTS*INDEX(database!$N$3:$N$3093,MATCH($E$36&amp;$E60,database!$C$3:$C$3093&amp;database!$L$3:$L$3093,0)),EICO2_JETA*NB_MVTS*INDEX(database!$N$3:$N$3093,MATCH($E$36&amp;$E60,database!$C$3:$C$3093&amp;database!$L$3:$L$3093,0))))," ")</f>
        <v xml:space="preserve"> </v>
      </c>
      <c r="J60" s="18" t="str" cm="1">
        <f t="array" ref="J60">IFERROR(IF(OR(LEFT($D$13,6)="please",COUNTIF(ICAO_ID,$D$16)=0)," ",NB_MVTS*INDEX(database!$P$3:$P$3093,MATCH($E$36&amp;$E60,database!$C$3:$C$3093&amp;database!$L$3:$L$3093,0)))," ")</f>
        <v xml:space="preserve"> </v>
      </c>
      <c r="K60" s="18" t="str" cm="1">
        <f t="array" ref="K60">IFERROR(IF(OR(LEFT($D$13,6)="please",COUNTIF(ICAO_ID,$D$16)=0)," ",NB_MVTS*INDEX(database!$Q$3:$Q$3093,MATCH($E$36&amp;$E60,database!$C$3:$C$3093&amp;database!$L$3:$L$3093,0)))," ")</f>
        <v xml:space="preserve"> </v>
      </c>
      <c r="L60" s="18" t="str" cm="1">
        <f t="array" ref="L60">IFERROR(IF(OR(LEFT($D$13,6)="please",COUNTIF(ICAO_ID,$D$16)=0)," ",NB_MVTS*INDEX(database!$R$3:$R$3093,MATCH($E$36&amp;$E60,database!$C$3:$C$3093&amp;database!$L$3:$L$3093,0)))," ")</f>
        <v xml:space="preserve"> </v>
      </c>
      <c r="M60" s="18" t="str" cm="1">
        <f t="array" ref="M60">IFERROR(IF(OR(LEFT($D$13,6)="please",COUNTIF(ICAO_ID,$D$16)=0)," ",NB_MVTS*INDEX(database!$S$3:$S$3093,MATCH($E$36&amp;$E60,database!$C$3:$C$3093&amp;database!$L$3:$L$3093,0)))," ")</f>
        <v xml:space="preserve"> </v>
      </c>
      <c r="N60" s="18" t="str" cm="1">
        <f t="array" ref="N60">IFERROR(IF(OR(LEFT($D$13,6)="please",COUNTIF(ICAO_ID,$D$16)=0)," ",NB_MVTS*INDEX(database!$T$3:$T$3093,MATCH($E$36&amp;$E60,database!$C$3:$C$3093&amp;database!$L$3:$L$3093,0)))," ")</f>
        <v xml:space="preserve"> </v>
      </c>
      <c r="O60" s="20" t="str" cm="1">
        <f t="array" ref="O60">IF(IFERROR(IF(OR(LEFT($D$13,6)="please",COUNTIF(ICAO_ID,$D$16)=0)," ",INDEX(database!$U$3:$U$3093,MATCH($E$36&amp;$E60,database!$C$3:$C$3093&amp;database!$L$3:$L$3093,0)))," ")=0," ",IFERROR(IF(OR(LEFT($D$13,6)="please",COUNTIF(ICAO_ID,$D$16)=0)," ",NB_MVTS*INDEX(database!$U$3:$U$3093,MATCH($E$36&amp;$E60,database!$C$3:$C$3093&amp;database!$L$3:$L$3093,0)))," "))</f>
        <v xml:space="preserve"> </v>
      </c>
      <c r="P60" s="20" t="str" cm="1">
        <f t="array" ref="P60">IF(IFERROR(IF(OR(LEFT($D$13,6)="please",COUNTIF(ICAO_ID,$D$16)=0)," ",INDEX(database!$V$3:$V$3093,MATCH($E$36&amp;$E60,database!$C$3:$C$3093&amp;database!$L$3:$L$3093,0)))," ")=0," ",IFERROR(IF(OR(LEFT($D$13,6)="please",COUNTIF(ICAO_ID,$D$16)=0)," ",NB_MVTS*INDEX(database!$V$3:$V$3093,MATCH($E$36&amp;$E60,database!$C$3:$C$3093&amp;database!$L$3:$L$3093,0)))," "))</f>
        <v xml:space="preserve"> </v>
      </c>
      <c r="Q60" s="91" t="str" cm="1">
        <f t="array" ref="Q60">IF(IFERROR(IF(OR(LEFT($D$13,6)="please",COUNTIF(ICAO_ID,$D$16)=0)," ",INDEX(database!$W$3:$W$3093,MATCH($E$36&amp;$E60,database!$C$3:$C$3093&amp;database!$L$3:$L$3093,0)))," ")=0," ",IFERROR(IF(OR(LEFT($D$13,6)="please",COUNTIF(ICAO_ID,$D$16)=0)," ",NB_MVTS*INDEX(database!$W$3:$W$3093,MATCH($E$36&amp;$E60,database!$C$3:$C$3093&amp;database!$L$3:$L$3093,0)))," "))</f>
        <v xml:space="preserve"> </v>
      </c>
      <c r="S60" s="25"/>
    </row>
    <row r="61" spans="1:20" ht="28.5" customHeight="1" thickBot="1" x14ac:dyDescent="0.3">
      <c r="A61" s="64"/>
      <c r="B61" s="76" cm="1">
        <f t="array" ref="B61">IFERROR(INDEX(database!$K$3:$K$3092,MATCH($E$36&amp;$C61,database!$C$3:$C$3092&amp;database!$L$3:$L$3092,0)),0)</f>
        <v>0</v>
      </c>
      <c r="C61" s="77">
        <v>9000</v>
      </c>
      <c r="D61" s="122"/>
      <c r="E61" s="24" t="str">
        <f t="shared" si="4"/>
        <v xml:space="preserve"> </v>
      </c>
      <c r="F61" s="35" t="str" cm="1">
        <f t="array" ref="F61">IFERROR(IF(OR(LEFT($D$13,6)="please",COUNTIF(ICAO_ID,$D$16)=0)," ",(INDEX(database!$K$3:$K$3093,MATCH($E$36&amp;$E61,database!$C$3:$C$3093&amp;database!$L$3:$L$3093,0))))*1," ")</f>
        <v xml:space="preserve"> </v>
      </c>
      <c r="G61" s="36" t="str" cm="1">
        <f t="array" ref="G61">IFERROR(IF(OR(LEFT($D$13,6)="please",COUNTIF(ICAO_ID,$D$16)=0)," ",INDEX(database!$M$3:$M$3093,MATCH($E$36&amp;$E61,database!$C$3:$C$3093&amp;database!$L$3:$L$3093,0)))," ")</f>
        <v xml:space="preserve"> </v>
      </c>
      <c r="H61" s="18" t="str" cm="1">
        <f t="array" ref="H61">IFERROR(IF(OR(LEFT($D$13,6)="please",COUNTIF(ICAO_ID,$D$16)=0)," ",NB_MVTS*INDEX(database!$N$3:$N$3093,MATCH($E$36&amp;$E61,database!$C$3:$C$3093&amp;database!$L$3:$L$3093,0)))," ")</f>
        <v xml:space="preserve"> </v>
      </c>
      <c r="I61" s="18" t="str" cm="1">
        <f t="array" ref="I61">IFERROR(IF(OR(LEFT($D$13,6)="please",COUNTIF(ICAO_ID,$D$16)=0)," ",IF($M$13="PISTON",EICO2_AVGAS*NB_MVTS*INDEX(database!$N$3:$N$3093,MATCH($E$36&amp;$E61,database!$C$3:$C$3093&amp;database!$L$3:$L$3093,0)),EICO2_JETA*NB_MVTS*INDEX(database!$N$3:$N$3093,MATCH($E$36&amp;$E61,database!$C$3:$C$3093&amp;database!$L$3:$L$3093,0))))," ")</f>
        <v xml:space="preserve"> </v>
      </c>
      <c r="J61" s="18" t="str" cm="1">
        <f t="array" ref="J61">IFERROR(IF(OR(LEFT($D$13,6)="please",COUNTIF(ICAO_ID,$D$16)=0)," ",NB_MVTS*INDEX(database!$P$3:$P$3093,MATCH($E$36&amp;$E61,database!$C$3:$C$3093&amp;database!$L$3:$L$3093,0)))," ")</f>
        <v xml:space="preserve"> </v>
      </c>
      <c r="K61" s="18" t="str" cm="1">
        <f t="array" ref="K61">IFERROR(IF(OR(LEFT($D$13,6)="please",COUNTIF(ICAO_ID,$D$16)=0)," ",NB_MVTS*INDEX(database!$Q$3:$Q$3093,MATCH($E$36&amp;$E61,database!$C$3:$C$3093&amp;database!$L$3:$L$3093,0)))," ")</f>
        <v xml:space="preserve"> </v>
      </c>
      <c r="L61" s="18" t="str" cm="1">
        <f t="array" ref="L61">IFERROR(IF(OR(LEFT($D$13,6)="please",COUNTIF(ICAO_ID,$D$16)=0)," ",NB_MVTS*INDEX(database!$R$3:$R$3093,MATCH($E$36&amp;$E61,database!$C$3:$C$3093&amp;database!$L$3:$L$3093,0)))," ")</f>
        <v xml:space="preserve"> </v>
      </c>
      <c r="M61" s="18" t="str" cm="1">
        <f t="array" ref="M61">IFERROR(IF(OR(LEFT($D$13,6)="please",COUNTIF(ICAO_ID,$D$16)=0)," ",NB_MVTS*INDEX(database!$S$3:$S$3093,MATCH($E$36&amp;$E61,database!$C$3:$C$3093&amp;database!$L$3:$L$3093,0)))," ")</f>
        <v xml:space="preserve"> </v>
      </c>
      <c r="N61" s="18" t="str" cm="1">
        <f t="array" ref="N61">IFERROR(IF(OR(LEFT($D$13,6)="please",COUNTIF(ICAO_ID,$D$16)=0)," ",NB_MVTS*INDEX(database!$T$3:$T$3093,MATCH($E$36&amp;$E61,database!$C$3:$C$3093&amp;database!$L$3:$L$3093,0)))," ")</f>
        <v xml:space="preserve"> </v>
      </c>
      <c r="O61" s="20" t="str" cm="1">
        <f t="array" ref="O61">IF(IFERROR(IF(OR(LEFT($D$13,6)="please",COUNTIF(ICAO_ID,$D$16)=0)," ",INDEX(database!$U$3:$U$3093,MATCH($E$36&amp;$E61,database!$C$3:$C$3093&amp;database!$L$3:$L$3093,0)))," ")=0," ",IFERROR(IF(OR(LEFT($D$13,6)="please",COUNTIF(ICAO_ID,$D$16)=0)," ",NB_MVTS*INDEX(database!$U$3:$U$3093,MATCH($E$36&amp;$E61,database!$C$3:$C$3093&amp;database!$L$3:$L$3093,0)))," "))</f>
        <v xml:space="preserve"> </v>
      </c>
      <c r="P61" s="20" t="str" cm="1">
        <f t="array" ref="P61">IF(IFERROR(IF(OR(LEFT($D$13,6)="please",COUNTIF(ICAO_ID,$D$16)=0)," ",INDEX(database!$V$3:$V$3093,MATCH($E$36&amp;$E61,database!$C$3:$C$3093&amp;database!$L$3:$L$3093,0)))," ")=0," ",IFERROR(IF(OR(LEFT($D$13,6)="please",COUNTIF(ICAO_ID,$D$16)=0)," ",NB_MVTS*INDEX(database!$V$3:$V$3093,MATCH($E$36&amp;$E61,database!$C$3:$C$3093&amp;database!$L$3:$L$3093,0)))," "))</f>
        <v xml:space="preserve"> </v>
      </c>
      <c r="Q61" s="91" t="str" cm="1">
        <f t="array" ref="Q61">IF(IFERROR(IF(OR(LEFT($D$13,6)="please",COUNTIF(ICAO_ID,$D$16)=0)," ",INDEX(database!$W$3:$W$3093,MATCH($E$36&amp;$E61,database!$C$3:$C$3093&amp;database!$L$3:$L$3093,0)))," ")=0," ",IFERROR(IF(OR(LEFT($D$13,6)="please",COUNTIF(ICAO_ID,$D$16)=0)," ",NB_MVTS*INDEX(database!$W$3:$W$3093,MATCH($E$36&amp;$E61,database!$C$3:$C$3093&amp;database!$L$3:$L$3093,0)))," "))</f>
        <v xml:space="preserve"> </v>
      </c>
    </row>
    <row r="62" spans="1:20" ht="33" customHeight="1" thickTop="1" thickBot="1" x14ac:dyDescent="0.3">
      <c r="A62" s="64"/>
      <c r="B62" s="64"/>
      <c r="C62" s="64"/>
      <c r="D62" s="123" t="s">
        <v>892</v>
      </c>
      <c r="E62" s="16" t="str">
        <f>E36</f>
        <v>A20N</v>
      </c>
      <c r="F62" s="124" t="str">
        <f>F36</f>
        <v>The most frequently observed cruise flight level</v>
      </c>
      <c r="G62" s="116" t="str">
        <f t="shared" ref="G62:Q62" si="5">G36</f>
        <v>Duration in
hh:mm:ss</v>
      </c>
      <c r="H62" s="116" t="str">
        <f t="shared" si="5"/>
        <v>Fuel burn  in kg</v>
      </c>
      <c r="I62" s="116" t="str">
        <f t="shared" si="5"/>
        <v>CO2 
in kg</v>
      </c>
      <c r="J62" s="116" t="str">
        <f t="shared" si="5"/>
        <v>NOX
in kg</v>
      </c>
      <c r="K62" s="116" t="str">
        <f t="shared" si="5"/>
        <v>SOX
in kg</v>
      </c>
      <c r="L62" s="116" t="str">
        <f t="shared" si="5"/>
        <v>H2O
in kg</v>
      </c>
      <c r="M62" s="116" t="str">
        <f t="shared" si="5"/>
        <v>CO
in kg</v>
      </c>
      <c r="N62" s="116" t="str">
        <f t="shared" si="5"/>
        <v>HC 
in kg</v>
      </c>
      <c r="O62" s="112" t="str">
        <f t="shared" si="5"/>
        <v>PM non volatile in kg</v>
      </c>
      <c r="P62" s="112" t="str">
        <f t="shared" si="5"/>
        <v>PM volatile (organic+sulphurous) in kg</v>
      </c>
      <c r="Q62" s="114" t="str">
        <f t="shared" si="5"/>
        <v>PM TOTAL in kg (1)</v>
      </c>
    </row>
    <row r="63" spans="1:20" ht="30.75" customHeight="1" thickTop="1" thickBot="1" x14ac:dyDescent="0.3">
      <c r="A63" s="64"/>
      <c r="B63" s="64"/>
      <c r="C63" s="64"/>
      <c r="D63" s="123"/>
      <c r="E63" s="23" t="str">
        <f>E37</f>
        <v>AIRBUS</v>
      </c>
      <c r="F63" s="125"/>
      <c r="G63" s="117"/>
      <c r="H63" s="117"/>
      <c r="I63" s="117"/>
      <c r="J63" s="117"/>
      <c r="K63" s="117"/>
      <c r="L63" s="117"/>
      <c r="M63" s="117"/>
      <c r="N63" s="117"/>
      <c r="O63" s="113"/>
      <c r="P63" s="113"/>
      <c r="Q63" s="115"/>
    </row>
    <row r="64" spans="1:20" ht="16.5" customHeight="1" thickTop="1" thickBot="1" x14ac:dyDescent="0.3">
      <c r="A64" s="64"/>
      <c r="B64" s="64"/>
      <c r="C64" s="64"/>
      <c r="D64" s="193" t="str">
        <f>D35</f>
        <v>ESTIMATIONS YEAR 2022</v>
      </c>
      <c r="E64" s="194"/>
      <c r="F64" s="194"/>
      <c r="G64" s="194"/>
      <c r="H64" s="194"/>
      <c r="I64" s="194"/>
      <c r="J64" s="194"/>
      <c r="K64" s="194"/>
      <c r="L64" s="194"/>
      <c r="M64" s="194"/>
      <c r="N64" s="194"/>
      <c r="O64" s="194"/>
      <c r="P64" s="194"/>
      <c r="Q64" s="195"/>
    </row>
    <row r="65" spans="1:4" ht="15.75" thickTop="1" x14ac:dyDescent="0.25">
      <c r="A65" s="64"/>
      <c r="B65" s="64"/>
      <c r="C65" s="64"/>
    </row>
    <row r="66" spans="1:4" x14ac:dyDescent="0.25">
      <c r="A66" s="64"/>
      <c r="D66" s="87" t="s">
        <v>2152</v>
      </c>
    </row>
  </sheetData>
  <sheetProtection algorithmName="SHA-512" hashValue="882cGckcFqPHhN1eOJXEclo4LGLRP33r7csUgST8fA66CCv3TbtcELayzph76rsaKHc7DI/kxvT05CJPTc6Qtg==" saltValue="UXVM7RWrnhfRNUg9CCjzjw==" spinCount="100000" sheet="1" formatCells="0" formatColumns="0" formatRows="0" insertColumns="0" insertRows="0" insertHyperlinks="0" deleteColumns="0" deleteRows="0" sort="0" autoFilter="0" pivotTables="0"/>
  <mergeCells count="81">
    <mergeCell ref="D64:Q64"/>
    <mergeCell ref="D33:E33"/>
    <mergeCell ref="F33:Q33"/>
    <mergeCell ref="F32:Q32"/>
    <mergeCell ref="P36:P37"/>
    <mergeCell ref="D32:E32"/>
    <mergeCell ref="G62:G63"/>
    <mergeCell ref="Q36:Q37"/>
    <mergeCell ref="D36:D37"/>
    <mergeCell ref="F36:F37"/>
    <mergeCell ref="G36:G37"/>
    <mergeCell ref="H36:H37"/>
    <mergeCell ref="L36:L37"/>
    <mergeCell ref="M36:M37"/>
    <mergeCell ref="D35:Q35"/>
    <mergeCell ref="H2:O3"/>
    <mergeCell ref="F2:F3"/>
    <mergeCell ref="D2:D3"/>
    <mergeCell ref="E2:E3"/>
    <mergeCell ref="D13:E15"/>
    <mergeCell ref="F13:G13"/>
    <mergeCell ref="H13:I13"/>
    <mergeCell ref="K13:L13"/>
    <mergeCell ref="O13:Q13"/>
    <mergeCell ref="F14:G16"/>
    <mergeCell ref="H14:I16"/>
    <mergeCell ref="K14:L16"/>
    <mergeCell ref="D8:Q8"/>
    <mergeCell ref="D9:Q9"/>
    <mergeCell ref="D10:Q10"/>
    <mergeCell ref="D11:Q11"/>
    <mergeCell ref="P19:P20"/>
    <mergeCell ref="Q19:Q20"/>
    <mergeCell ref="G19:M20"/>
    <mergeCell ref="F19:F20"/>
    <mergeCell ref="J36:J37"/>
    <mergeCell ref="K36:K37"/>
    <mergeCell ref="G21:H21"/>
    <mergeCell ref="P24:P25"/>
    <mergeCell ref="F31:Q31"/>
    <mergeCell ref="D23:Q23"/>
    <mergeCell ref="Q24:Q25"/>
    <mergeCell ref="J24:J25"/>
    <mergeCell ref="K24:K25"/>
    <mergeCell ref="L24:L25"/>
    <mergeCell ref="M24:M25"/>
    <mergeCell ref="N24:N25"/>
    <mergeCell ref="H24:H25"/>
    <mergeCell ref="N36:N37"/>
    <mergeCell ref="O36:O37"/>
    <mergeCell ref="M14:M16"/>
    <mergeCell ref="D16:E17"/>
    <mergeCell ref="D21:E21"/>
    <mergeCell ref="F17:G17"/>
    <mergeCell ref="H17:I17"/>
    <mergeCell ref="D24:D25"/>
    <mergeCell ref="O24:O25"/>
    <mergeCell ref="D31:E31"/>
    <mergeCell ref="D6:L6"/>
    <mergeCell ref="O62:O63"/>
    <mergeCell ref="H62:H63"/>
    <mergeCell ref="D38:D39"/>
    <mergeCell ref="D40:D61"/>
    <mergeCell ref="D62:D63"/>
    <mergeCell ref="F62:F63"/>
    <mergeCell ref="D19:E20"/>
    <mergeCell ref="O19:O20"/>
    <mergeCell ref="L21:M21"/>
    <mergeCell ref="D26:D27"/>
    <mergeCell ref="D29:E29"/>
    <mergeCell ref="I21:J21"/>
    <mergeCell ref="F24:F25"/>
    <mergeCell ref="G24:G25"/>
    <mergeCell ref="P62:P63"/>
    <mergeCell ref="Q62:Q63"/>
    <mergeCell ref="I62:I63"/>
    <mergeCell ref="J62:J63"/>
    <mergeCell ref="K62:K63"/>
    <mergeCell ref="L62:L63"/>
    <mergeCell ref="M62:M63"/>
    <mergeCell ref="N62:N63"/>
  </mergeCells>
  <conditionalFormatting sqref="D13">
    <cfRule type="beginsWith" dxfId="27" priority="48" operator="beginsWith" text="Aircraft code">
      <formula>LEFT(D13,LEN("Aircraft code"))="Aircraft code"</formula>
    </cfRule>
  </conditionalFormatting>
  <conditionalFormatting sqref="D16">
    <cfRule type="containsText" dxfId="26" priority="84" operator="containsText" text="please">
      <formula>NOT(ISERROR(SEARCH("please",D16)))</formula>
    </cfRule>
  </conditionalFormatting>
  <conditionalFormatting sqref="E24:E25">
    <cfRule type="notContainsText" dxfId="25" priority="90" operator="notContains" text="please">
      <formula>ISERROR(SEARCH("please",E24))</formula>
    </cfRule>
  </conditionalFormatting>
  <conditionalFormatting sqref="E25">
    <cfRule type="containsText" dxfId="24" priority="47" operator="containsText" text="(  )">
      <formula>NOT(ISERROR(SEARCH("(  )",E25)))</formula>
    </cfRule>
  </conditionalFormatting>
  <conditionalFormatting sqref="E28">
    <cfRule type="containsText" dxfId="23" priority="82" operator="containsText" text="please">
      <formula>NOT(ISERROR(SEARCH("please",E28)))</formula>
    </cfRule>
    <cfRule type="notContainsText" dxfId="22" priority="83" operator="notContains" text="please">
      <formula>ISERROR(SEARCH("please",E28))</formula>
    </cfRule>
    <cfRule type="containsBlanks" dxfId="21" priority="93">
      <formula>LEN(TRIM(E28))=0</formula>
    </cfRule>
  </conditionalFormatting>
  <conditionalFormatting sqref="E36:E37">
    <cfRule type="notContainsText" dxfId="20" priority="88" operator="notContains" text="please">
      <formula>ISERROR(SEARCH("please",E36))</formula>
    </cfRule>
  </conditionalFormatting>
  <conditionalFormatting sqref="E62:E63">
    <cfRule type="notContainsText" dxfId="19" priority="40" operator="notContains" text="please">
      <formula>ISERROR(SEARCH("please",E62))</formula>
    </cfRule>
  </conditionalFormatting>
  <conditionalFormatting sqref="E40:Q61">
    <cfRule type="containsBlanks" dxfId="18" priority="43">
      <formula>LEN(TRIM(E40))=0</formula>
    </cfRule>
  </conditionalFormatting>
  <conditionalFormatting sqref="F21">
    <cfRule type="expression" dxfId="17" priority="2">
      <formula>$M$13="PISTON"</formula>
    </cfRule>
  </conditionalFormatting>
  <conditionalFormatting sqref="F28:Q28">
    <cfRule type="expression" dxfId="16" priority="71">
      <formula>LEFT($E$13,6)="'Please"</formula>
    </cfRule>
    <cfRule type="containsText" dxfId="15" priority="72" operator="containsText" text="#N/A">
      <formula>NOT(ISERROR(SEARCH("#N/A",F28)))</formula>
    </cfRule>
  </conditionalFormatting>
  <conditionalFormatting sqref="F40:Q61">
    <cfRule type="expression" dxfId="14" priority="44">
      <formula>AND($D$16&gt;0,F40=0.000001)</formula>
    </cfRule>
    <cfRule type="cellIs" dxfId="13" priority="45" operator="equal">
      <formula>0.000001</formula>
    </cfRule>
    <cfRule type="cellIs" dxfId="12" priority="77" operator="equal">
      <formula>0.00001</formula>
    </cfRule>
    <cfRule type="expression" dxfId="11" priority="85">
      <formula>LEFT($E$13,6)="'Please"</formula>
    </cfRule>
    <cfRule type="containsText" dxfId="10" priority="86" operator="containsText" text="#N/A">
      <formula>NOT(ISERROR(SEARCH("#N/A",F40)))</formula>
    </cfRule>
  </conditionalFormatting>
  <conditionalFormatting sqref="G26:N27">
    <cfRule type="containsText" dxfId="9" priority="32" operator="containsText" text="#N/A">
      <formula>NOT(ISERROR(SEARCH("#N/A",G26)))</formula>
    </cfRule>
  </conditionalFormatting>
  <conditionalFormatting sqref="G29:Q29">
    <cfRule type="containsText" dxfId="8" priority="49" operator="containsText" text="#N/A">
      <formula>NOT(ISERROR(SEARCH("#N/A",G29)))</formula>
    </cfRule>
  </conditionalFormatting>
  <conditionalFormatting sqref="G38:Q39">
    <cfRule type="containsText" dxfId="7" priority="6" operator="containsText" text="#N/A">
      <formula>NOT(ISERROR(SEARCH("#N/A",G38)))</formula>
    </cfRule>
  </conditionalFormatting>
  <conditionalFormatting sqref="G56:Q61">
    <cfRule type="expression" dxfId="6" priority="78">
      <formula>LEFT($E$13,6)="'Please"</formula>
    </cfRule>
    <cfRule type="containsText" dxfId="5" priority="79" operator="containsText" text="#N/A">
      <formula>NOT(ISERROR(SEARCH("#N/A",G56)))</formula>
    </cfRule>
  </conditionalFormatting>
  <conditionalFormatting sqref="K21">
    <cfRule type="expression" dxfId="4" priority="1">
      <formula>$M$13&lt;&gt;"PISTON"</formula>
    </cfRule>
  </conditionalFormatting>
  <conditionalFormatting sqref="O26:Q29">
    <cfRule type="containsBlanks" dxfId="3" priority="29">
      <formula>LEN(TRIM(O26))=0</formula>
    </cfRule>
  </conditionalFormatting>
  <conditionalFormatting sqref="O38:Q39">
    <cfRule type="containsBlanks" dxfId="2" priority="4">
      <formula>LEN(TRIM(O38))=0</formula>
    </cfRule>
  </conditionalFormatting>
  <conditionalFormatting sqref="P27">
    <cfRule type="containsText" dxfId="1" priority="94" operator="containsText" text="#N/A">
      <formula>NOT(ISERROR(SEARCH("#N/A",P27)))</formula>
    </cfRule>
  </conditionalFormatting>
  <conditionalFormatting sqref="Q26:Q27">
    <cfRule type="containsText" dxfId="0" priority="60" operator="containsText" text="#N/A">
      <formula>NOT(ISERROR(SEARCH("#N/A",Q26)))</formula>
    </cfRule>
  </conditionalFormatting>
  <dataValidations count="2">
    <dataValidation type="decimal" operator="greaterThan" allowBlank="1" showErrorMessage="1" errorTitle="Input number of movements error" error="Input only strictly decimal values" promptTitle="Set number of movements" prompt="Set the number of movements" sqref="F19" xr:uid="{641C13E6-D279-4211-87FB-460420D25BAC}">
      <formula1>0</formula1>
    </dataValidation>
    <dataValidation type="decimal" operator="greaterThan" allowBlank="1" showInputMessage="1" showErrorMessage="1" errorTitle="Jet-A CO2 Emission  factor" error="Input strictly positive value (ex. 3.15)" sqref="F21 K21" xr:uid="{02483479-D4F8-4BAA-B6EA-0828D501D2D2}">
      <formula1>0</formula1>
    </dataValidation>
  </dataValidations>
  <hyperlinks>
    <hyperlink ref="D6" r:id="rId1" display=" Chapter 1.A.3.a 'Aviation' of the 'EMEP/EEA air pollutant emission inventory guidebook 2016'" xr:uid="{2AB6B8AD-3617-487A-A680-625436BF8004}"/>
    <hyperlink ref="D6:L6" r:id="rId2" display=" Chapter 1.A.3.a 'Aviation' of the 'EMEP/EEA air pollutant emission inventory guidebook 2019'" xr:uid="{E86B407F-67DD-49D1-BDB3-C99AF9013CAC}"/>
  </hyperlinks>
  <pageMargins left="0" right="0" top="0" bottom="0" header="0" footer="0"/>
  <pageSetup paperSize="9" orientation="landscape" r:id="rId3"/>
  <drawing r:id="rId4"/>
  <legacyDrawing r:id="rId5"/>
  <controls>
    <mc:AlternateContent xmlns:mc="http://schemas.openxmlformats.org/markup-compatibility/2006">
      <mc:Choice Requires="x14">
        <control shapeId="2049" r:id="rId6" name="ComboBox1">
          <controlPr defaultSize="0" autoLine="0" linkedCell="D16" listFillRange="ICAO_ID" r:id="rId7">
            <anchor moveWithCells="1">
              <from>
                <xdr:col>2</xdr:col>
                <xdr:colOff>514350</xdr:colOff>
                <xdr:row>15</xdr:row>
                <xdr:rowOff>9525</xdr:rowOff>
              </from>
              <to>
                <xdr:col>5</xdr:col>
                <xdr:colOff>19050</xdr:colOff>
                <xdr:row>17</xdr:row>
                <xdr:rowOff>19050</xdr:rowOff>
              </to>
            </anchor>
          </controlPr>
        </control>
      </mc:Choice>
      <mc:Fallback>
        <control shapeId="2049" r:id="rId6" name="Combo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1554"/>
  <sheetViews>
    <sheetView topLeftCell="A1521" workbookViewId="0">
      <selection activeCell="I1538" sqref="I1538"/>
    </sheetView>
  </sheetViews>
  <sheetFormatPr defaultRowHeight="15" x14ac:dyDescent="0.25"/>
  <cols>
    <col min="1" max="1" width="25.85546875" customWidth="1"/>
    <col min="2" max="2" width="25.5703125" customWidth="1"/>
    <col min="3" max="3" width="26.42578125" style="3" bestFit="1" customWidth="1"/>
    <col min="4" max="4" width="12.5703125" customWidth="1"/>
    <col min="5" max="5" width="25.85546875" customWidth="1"/>
    <col min="6" max="6" width="12.5703125" style="8" customWidth="1"/>
  </cols>
  <sheetData>
    <row r="1" spans="1:7" ht="54" customHeight="1" x14ac:dyDescent="0.25">
      <c r="A1" s="213" t="s">
        <v>888</v>
      </c>
      <c r="B1" s="214"/>
      <c r="C1" s="214"/>
      <c r="D1" s="214"/>
      <c r="E1" s="214"/>
      <c r="F1" s="214"/>
      <c r="G1" s="214"/>
    </row>
    <row r="2" spans="1:7" x14ac:dyDescent="0.25">
      <c r="A2" s="26" t="s">
        <v>405</v>
      </c>
      <c r="B2" s="27" t="s">
        <v>833</v>
      </c>
      <c r="C2" s="26" t="s">
        <v>404</v>
      </c>
      <c r="D2" s="27" t="s">
        <v>406</v>
      </c>
      <c r="E2" s="27" t="s">
        <v>407</v>
      </c>
      <c r="F2" s="28" t="s">
        <v>408</v>
      </c>
      <c r="G2" s="28" t="s">
        <v>156</v>
      </c>
    </row>
    <row r="3" spans="1:7" x14ac:dyDescent="0.25">
      <c r="A3" t="s">
        <v>409</v>
      </c>
      <c r="B3" t="s">
        <v>180</v>
      </c>
      <c r="C3" t="s">
        <v>954</v>
      </c>
      <c r="D3" t="s">
        <v>951</v>
      </c>
      <c r="E3" t="s">
        <v>952</v>
      </c>
      <c r="F3">
        <v>4</v>
      </c>
      <c r="G3" t="s">
        <v>162</v>
      </c>
    </row>
    <row r="4" spans="1:7" x14ac:dyDescent="0.25">
      <c r="A4" t="s">
        <v>409</v>
      </c>
      <c r="B4" t="s">
        <v>180</v>
      </c>
      <c r="C4" t="s">
        <v>955</v>
      </c>
      <c r="D4" t="s">
        <v>951</v>
      </c>
      <c r="E4" t="s">
        <v>952</v>
      </c>
      <c r="F4">
        <v>4</v>
      </c>
      <c r="G4" t="s">
        <v>162</v>
      </c>
    </row>
    <row r="5" spans="1:7" x14ac:dyDescent="0.25">
      <c r="A5" t="s">
        <v>184</v>
      </c>
      <c r="B5" t="s">
        <v>180</v>
      </c>
      <c r="C5" t="s">
        <v>956</v>
      </c>
      <c r="D5" t="s">
        <v>951</v>
      </c>
      <c r="E5" t="s">
        <v>953</v>
      </c>
      <c r="F5">
        <v>2</v>
      </c>
      <c r="G5" t="s">
        <v>158</v>
      </c>
    </row>
    <row r="6" spans="1:7" x14ac:dyDescent="0.25">
      <c r="A6" t="s">
        <v>184</v>
      </c>
      <c r="B6" t="s">
        <v>411</v>
      </c>
      <c r="C6" t="s">
        <v>957</v>
      </c>
      <c r="D6" t="s">
        <v>951</v>
      </c>
      <c r="E6" t="s">
        <v>953</v>
      </c>
      <c r="F6">
        <v>2</v>
      </c>
      <c r="G6" t="s">
        <v>158</v>
      </c>
    </row>
    <row r="7" spans="1:7" x14ac:dyDescent="0.25">
      <c r="A7" t="s">
        <v>184</v>
      </c>
      <c r="B7" t="s">
        <v>411</v>
      </c>
      <c r="C7" t="s">
        <v>958</v>
      </c>
      <c r="D7" t="s">
        <v>951</v>
      </c>
      <c r="E7" t="s">
        <v>953</v>
      </c>
      <c r="F7">
        <v>2</v>
      </c>
      <c r="G7" t="s">
        <v>158</v>
      </c>
    </row>
    <row r="8" spans="1:7" x14ac:dyDescent="0.25">
      <c r="A8" t="s">
        <v>185</v>
      </c>
      <c r="B8" t="s">
        <v>180</v>
      </c>
      <c r="C8" t="s">
        <v>959</v>
      </c>
      <c r="D8" t="s">
        <v>951</v>
      </c>
      <c r="E8" t="s">
        <v>952</v>
      </c>
      <c r="F8">
        <v>2</v>
      </c>
      <c r="G8" t="s">
        <v>158</v>
      </c>
    </row>
    <row r="9" spans="1:7" x14ac:dyDescent="0.25">
      <c r="A9" t="s">
        <v>945</v>
      </c>
      <c r="B9" t="s">
        <v>412</v>
      </c>
      <c r="C9" t="s">
        <v>960</v>
      </c>
      <c r="D9" t="s">
        <v>951</v>
      </c>
      <c r="E9" t="s">
        <v>952</v>
      </c>
      <c r="F9">
        <v>2</v>
      </c>
      <c r="G9" t="s">
        <v>158</v>
      </c>
    </row>
    <row r="10" spans="1:7" x14ac:dyDescent="0.25">
      <c r="A10" t="s">
        <v>945</v>
      </c>
      <c r="B10" t="s">
        <v>412</v>
      </c>
      <c r="C10" t="s">
        <v>2067</v>
      </c>
      <c r="D10" t="s">
        <v>951</v>
      </c>
      <c r="E10" t="s">
        <v>952</v>
      </c>
      <c r="F10">
        <v>2</v>
      </c>
      <c r="G10" t="s">
        <v>158</v>
      </c>
    </row>
    <row r="11" spans="1:7" x14ac:dyDescent="0.25">
      <c r="A11" t="s">
        <v>922</v>
      </c>
      <c r="B11" t="s">
        <v>412</v>
      </c>
      <c r="C11" t="s">
        <v>961</v>
      </c>
      <c r="D11" t="s">
        <v>951</v>
      </c>
      <c r="E11" t="s">
        <v>952</v>
      </c>
      <c r="F11">
        <v>2</v>
      </c>
      <c r="G11" t="s">
        <v>158</v>
      </c>
    </row>
    <row r="12" spans="1:7" x14ac:dyDescent="0.25">
      <c r="A12" t="s">
        <v>922</v>
      </c>
      <c r="B12" t="s">
        <v>412</v>
      </c>
      <c r="C12" t="s">
        <v>2068</v>
      </c>
      <c r="D12" t="s">
        <v>951</v>
      </c>
      <c r="E12" t="s">
        <v>952</v>
      </c>
      <c r="F12">
        <v>2</v>
      </c>
      <c r="G12" t="s">
        <v>158</v>
      </c>
    </row>
    <row r="13" spans="1:7" x14ac:dyDescent="0.25">
      <c r="A13" t="s">
        <v>923</v>
      </c>
      <c r="B13" t="s">
        <v>412</v>
      </c>
      <c r="C13" t="s">
        <v>962</v>
      </c>
      <c r="D13" t="s">
        <v>951</v>
      </c>
      <c r="E13" t="s">
        <v>952</v>
      </c>
      <c r="F13">
        <v>2</v>
      </c>
      <c r="G13" t="s">
        <v>158</v>
      </c>
    </row>
    <row r="14" spans="1:7" x14ac:dyDescent="0.25">
      <c r="A14" t="s">
        <v>165</v>
      </c>
      <c r="B14" t="s">
        <v>412</v>
      </c>
      <c r="C14" t="s">
        <v>415</v>
      </c>
      <c r="D14" t="s">
        <v>951</v>
      </c>
      <c r="E14" t="s">
        <v>952</v>
      </c>
      <c r="F14">
        <v>2</v>
      </c>
      <c r="G14" t="s">
        <v>162</v>
      </c>
    </row>
    <row r="15" spans="1:7" x14ac:dyDescent="0.25">
      <c r="A15" t="s">
        <v>165</v>
      </c>
      <c r="B15" t="s">
        <v>412</v>
      </c>
      <c r="C15" t="s">
        <v>413</v>
      </c>
      <c r="D15" t="s">
        <v>951</v>
      </c>
      <c r="E15" t="s">
        <v>952</v>
      </c>
      <c r="F15">
        <v>2</v>
      </c>
      <c r="G15" t="s">
        <v>162</v>
      </c>
    </row>
    <row r="16" spans="1:7" x14ac:dyDescent="0.25">
      <c r="A16" t="s">
        <v>165</v>
      </c>
      <c r="B16" t="s">
        <v>412</v>
      </c>
      <c r="C16" t="s">
        <v>414</v>
      </c>
      <c r="D16" t="s">
        <v>951</v>
      </c>
      <c r="E16" t="s">
        <v>952</v>
      </c>
      <c r="F16">
        <v>2</v>
      </c>
      <c r="G16" t="s">
        <v>162</v>
      </c>
    </row>
    <row r="17" spans="1:7" x14ac:dyDescent="0.25">
      <c r="A17" t="s">
        <v>167</v>
      </c>
      <c r="B17" t="s">
        <v>412</v>
      </c>
      <c r="C17" t="s">
        <v>419</v>
      </c>
      <c r="D17" t="s">
        <v>951</v>
      </c>
      <c r="E17" t="s">
        <v>952</v>
      </c>
      <c r="F17">
        <v>2</v>
      </c>
      <c r="G17" t="s">
        <v>162</v>
      </c>
    </row>
    <row r="18" spans="1:7" x14ac:dyDescent="0.25">
      <c r="A18" t="s">
        <v>167</v>
      </c>
      <c r="B18" t="s">
        <v>412</v>
      </c>
      <c r="C18" t="s">
        <v>418</v>
      </c>
      <c r="D18" t="s">
        <v>951</v>
      </c>
      <c r="E18" t="s">
        <v>952</v>
      </c>
      <c r="F18">
        <v>2</v>
      </c>
      <c r="G18" t="s">
        <v>162</v>
      </c>
    </row>
    <row r="19" spans="1:7" x14ac:dyDescent="0.25">
      <c r="A19" t="s">
        <v>167</v>
      </c>
      <c r="B19" t="s">
        <v>412</v>
      </c>
      <c r="C19" t="s">
        <v>425</v>
      </c>
      <c r="D19" t="s">
        <v>951</v>
      </c>
      <c r="E19" t="s">
        <v>952</v>
      </c>
      <c r="F19">
        <v>2</v>
      </c>
      <c r="G19" t="s">
        <v>162</v>
      </c>
    </row>
    <row r="20" spans="1:7" x14ac:dyDescent="0.25">
      <c r="A20" t="s">
        <v>167</v>
      </c>
      <c r="B20" t="s">
        <v>412</v>
      </c>
      <c r="C20" t="s">
        <v>421</v>
      </c>
      <c r="D20" t="s">
        <v>951</v>
      </c>
      <c r="E20" t="s">
        <v>952</v>
      </c>
      <c r="F20">
        <v>2</v>
      </c>
      <c r="G20" t="s">
        <v>162</v>
      </c>
    </row>
    <row r="21" spans="1:7" x14ac:dyDescent="0.25">
      <c r="A21" t="s">
        <v>167</v>
      </c>
      <c r="B21" t="s">
        <v>412</v>
      </c>
      <c r="C21" t="s">
        <v>422</v>
      </c>
      <c r="D21" t="s">
        <v>951</v>
      </c>
      <c r="E21" t="s">
        <v>952</v>
      </c>
      <c r="F21">
        <v>2</v>
      </c>
      <c r="G21" t="s">
        <v>162</v>
      </c>
    </row>
    <row r="22" spans="1:7" x14ac:dyDescent="0.25">
      <c r="A22" t="s">
        <v>167</v>
      </c>
      <c r="B22" t="s">
        <v>412</v>
      </c>
      <c r="C22" t="s">
        <v>424</v>
      </c>
      <c r="D22" t="s">
        <v>951</v>
      </c>
      <c r="E22" t="s">
        <v>952</v>
      </c>
      <c r="F22">
        <v>2</v>
      </c>
      <c r="G22" t="s">
        <v>162</v>
      </c>
    </row>
    <row r="23" spans="1:7" x14ac:dyDescent="0.25">
      <c r="A23" t="s">
        <v>167</v>
      </c>
      <c r="B23" t="s">
        <v>412</v>
      </c>
      <c r="C23" t="s">
        <v>420</v>
      </c>
      <c r="D23" t="s">
        <v>951</v>
      </c>
      <c r="E23" t="s">
        <v>952</v>
      </c>
      <c r="F23">
        <v>2</v>
      </c>
      <c r="G23" t="s">
        <v>162</v>
      </c>
    </row>
    <row r="24" spans="1:7" x14ac:dyDescent="0.25">
      <c r="A24" t="s">
        <v>167</v>
      </c>
      <c r="B24" t="s">
        <v>412</v>
      </c>
      <c r="C24" t="s">
        <v>423</v>
      </c>
      <c r="D24" t="s">
        <v>951</v>
      </c>
      <c r="E24" t="s">
        <v>952</v>
      </c>
      <c r="F24">
        <v>2</v>
      </c>
      <c r="G24" t="s">
        <v>162</v>
      </c>
    </row>
    <row r="25" spans="1:7" x14ac:dyDescent="0.25">
      <c r="A25" t="s">
        <v>167</v>
      </c>
      <c r="B25" t="s">
        <v>412</v>
      </c>
      <c r="C25" t="s">
        <v>417</v>
      </c>
      <c r="D25" t="s">
        <v>951</v>
      </c>
      <c r="E25" t="s">
        <v>952</v>
      </c>
      <c r="F25">
        <v>2</v>
      </c>
      <c r="G25" t="s">
        <v>162</v>
      </c>
    </row>
    <row r="26" spans="1:7" x14ac:dyDescent="0.25">
      <c r="A26" t="s">
        <v>167</v>
      </c>
      <c r="B26" t="s">
        <v>412</v>
      </c>
      <c r="C26" t="s">
        <v>416</v>
      </c>
      <c r="D26" t="s">
        <v>951</v>
      </c>
      <c r="E26" t="s">
        <v>952</v>
      </c>
      <c r="F26">
        <v>2</v>
      </c>
      <c r="G26" t="s">
        <v>162</v>
      </c>
    </row>
    <row r="27" spans="1:7" x14ac:dyDescent="0.25">
      <c r="A27" t="s">
        <v>169</v>
      </c>
      <c r="B27" t="s">
        <v>412</v>
      </c>
      <c r="C27" t="s">
        <v>426</v>
      </c>
      <c r="D27" t="s">
        <v>951</v>
      </c>
      <c r="E27" t="s">
        <v>952</v>
      </c>
      <c r="F27">
        <v>2</v>
      </c>
      <c r="G27" t="s">
        <v>162</v>
      </c>
    </row>
    <row r="28" spans="1:7" x14ac:dyDescent="0.25">
      <c r="A28" t="s">
        <v>169</v>
      </c>
      <c r="B28" t="s">
        <v>412</v>
      </c>
      <c r="C28" t="s">
        <v>964</v>
      </c>
      <c r="D28" t="s">
        <v>951</v>
      </c>
      <c r="E28" t="s">
        <v>952</v>
      </c>
      <c r="F28">
        <v>2</v>
      </c>
      <c r="G28" t="s">
        <v>162</v>
      </c>
    </row>
    <row r="29" spans="1:7" x14ac:dyDescent="0.25">
      <c r="A29" t="s">
        <v>169</v>
      </c>
      <c r="B29" t="s">
        <v>412</v>
      </c>
      <c r="C29" t="s">
        <v>965</v>
      </c>
      <c r="D29" t="s">
        <v>951</v>
      </c>
      <c r="E29" t="s">
        <v>952</v>
      </c>
      <c r="F29">
        <v>2</v>
      </c>
      <c r="G29" t="s">
        <v>162</v>
      </c>
    </row>
    <row r="30" spans="1:7" x14ac:dyDescent="0.25">
      <c r="A30" t="s">
        <v>170</v>
      </c>
      <c r="B30" t="s">
        <v>412</v>
      </c>
      <c r="C30" t="s">
        <v>427</v>
      </c>
      <c r="D30" t="s">
        <v>951</v>
      </c>
      <c r="E30" t="s">
        <v>952</v>
      </c>
      <c r="F30">
        <v>2</v>
      </c>
      <c r="G30" t="s">
        <v>158</v>
      </c>
    </row>
    <row r="31" spans="1:7" x14ac:dyDescent="0.25">
      <c r="A31" t="s">
        <v>170</v>
      </c>
      <c r="B31" t="s">
        <v>412</v>
      </c>
      <c r="C31" t="s">
        <v>966</v>
      </c>
      <c r="D31" t="s">
        <v>951</v>
      </c>
      <c r="E31" t="s">
        <v>952</v>
      </c>
      <c r="F31">
        <v>2</v>
      </c>
      <c r="G31" t="s">
        <v>158</v>
      </c>
    </row>
    <row r="32" spans="1:7" x14ac:dyDescent="0.25">
      <c r="A32" t="s">
        <v>170</v>
      </c>
      <c r="B32" t="s">
        <v>412</v>
      </c>
      <c r="C32" t="s">
        <v>967</v>
      </c>
      <c r="D32" t="s">
        <v>951</v>
      </c>
      <c r="E32" t="s">
        <v>952</v>
      </c>
      <c r="F32">
        <v>2</v>
      </c>
      <c r="G32" t="s">
        <v>158</v>
      </c>
    </row>
    <row r="33" spans="1:7" x14ac:dyDescent="0.25">
      <c r="A33" t="s">
        <v>172</v>
      </c>
      <c r="B33" t="s">
        <v>412</v>
      </c>
      <c r="C33" t="s">
        <v>429</v>
      </c>
      <c r="D33" t="s">
        <v>951</v>
      </c>
      <c r="E33" t="s">
        <v>952</v>
      </c>
      <c r="F33">
        <v>2</v>
      </c>
      <c r="G33" t="s">
        <v>158</v>
      </c>
    </row>
    <row r="34" spans="1:7" x14ac:dyDescent="0.25">
      <c r="A34" t="s">
        <v>172</v>
      </c>
      <c r="B34" t="s">
        <v>412</v>
      </c>
      <c r="C34" t="s">
        <v>428</v>
      </c>
      <c r="D34" t="s">
        <v>951</v>
      </c>
      <c r="E34" t="s">
        <v>952</v>
      </c>
      <c r="F34">
        <v>2</v>
      </c>
      <c r="G34" t="s">
        <v>158</v>
      </c>
    </row>
    <row r="35" spans="1:7" x14ac:dyDescent="0.25">
      <c r="A35" t="s">
        <v>172</v>
      </c>
      <c r="B35" t="s">
        <v>412</v>
      </c>
      <c r="C35" t="s">
        <v>430</v>
      </c>
      <c r="D35" t="s">
        <v>951</v>
      </c>
      <c r="E35" t="s">
        <v>952</v>
      </c>
      <c r="F35">
        <v>2</v>
      </c>
      <c r="G35" t="s">
        <v>158</v>
      </c>
    </row>
    <row r="36" spans="1:7" x14ac:dyDescent="0.25">
      <c r="A36" t="s">
        <v>172</v>
      </c>
      <c r="B36" t="s">
        <v>412</v>
      </c>
      <c r="C36" t="s">
        <v>2069</v>
      </c>
      <c r="D36" t="s">
        <v>951</v>
      </c>
      <c r="E36" t="s">
        <v>952</v>
      </c>
      <c r="F36">
        <v>2</v>
      </c>
      <c r="G36" t="s">
        <v>158</v>
      </c>
    </row>
    <row r="37" spans="1:7" x14ac:dyDescent="0.25">
      <c r="A37" t="s">
        <v>173</v>
      </c>
      <c r="B37" t="s">
        <v>412</v>
      </c>
      <c r="C37" t="s">
        <v>431</v>
      </c>
      <c r="D37" t="s">
        <v>951</v>
      </c>
      <c r="E37" t="s">
        <v>952</v>
      </c>
      <c r="F37">
        <v>2</v>
      </c>
      <c r="G37" t="s">
        <v>158</v>
      </c>
    </row>
    <row r="38" spans="1:7" x14ac:dyDescent="0.25">
      <c r="A38" t="s">
        <v>173</v>
      </c>
      <c r="B38" t="s">
        <v>412</v>
      </c>
      <c r="C38" t="s">
        <v>968</v>
      </c>
      <c r="D38" t="s">
        <v>951</v>
      </c>
      <c r="E38" t="s">
        <v>952</v>
      </c>
      <c r="F38">
        <v>2</v>
      </c>
      <c r="G38" t="s">
        <v>158</v>
      </c>
    </row>
    <row r="39" spans="1:7" x14ac:dyDescent="0.25">
      <c r="A39" t="s">
        <v>173</v>
      </c>
      <c r="B39" t="s">
        <v>412</v>
      </c>
      <c r="C39" t="s">
        <v>969</v>
      </c>
      <c r="D39" t="s">
        <v>951</v>
      </c>
      <c r="E39" t="s">
        <v>952</v>
      </c>
      <c r="F39">
        <v>2</v>
      </c>
      <c r="G39" t="s">
        <v>158</v>
      </c>
    </row>
    <row r="40" spans="1:7" x14ac:dyDescent="0.25">
      <c r="A40" t="s">
        <v>157</v>
      </c>
      <c r="B40" t="s">
        <v>412</v>
      </c>
      <c r="C40" t="s">
        <v>432</v>
      </c>
      <c r="D40" t="s">
        <v>951</v>
      </c>
      <c r="E40" t="s">
        <v>952</v>
      </c>
      <c r="F40">
        <v>2</v>
      </c>
      <c r="G40" t="s">
        <v>158</v>
      </c>
    </row>
    <row r="41" spans="1:7" x14ac:dyDescent="0.25">
      <c r="A41" t="s">
        <v>161</v>
      </c>
      <c r="B41" t="s">
        <v>412</v>
      </c>
      <c r="C41" t="s">
        <v>434</v>
      </c>
      <c r="D41" t="s">
        <v>951</v>
      </c>
      <c r="E41" t="s">
        <v>952</v>
      </c>
      <c r="F41">
        <v>2</v>
      </c>
      <c r="G41" t="s">
        <v>162</v>
      </c>
    </row>
    <row r="42" spans="1:7" x14ac:dyDescent="0.25">
      <c r="A42" t="s">
        <v>161</v>
      </c>
      <c r="B42" t="s">
        <v>412</v>
      </c>
      <c r="C42" t="s">
        <v>970</v>
      </c>
      <c r="D42" t="s">
        <v>951</v>
      </c>
      <c r="E42" t="s">
        <v>952</v>
      </c>
      <c r="F42">
        <v>2</v>
      </c>
      <c r="G42" t="s">
        <v>162</v>
      </c>
    </row>
    <row r="43" spans="1:7" x14ac:dyDescent="0.25">
      <c r="A43" t="s">
        <v>161</v>
      </c>
      <c r="B43" t="s">
        <v>412</v>
      </c>
      <c r="C43" t="s">
        <v>971</v>
      </c>
      <c r="D43" t="s">
        <v>951</v>
      </c>
      <c r="E43" t="s">
        <v>952</v>
      </c>
      <c r="F43">
        <v>2</v>
      </c>
      <c r="G43" t="s">
        <v>162</v>
      </c>
    </row>
    <row r="44" spans="1:7" x14ac:dyDescent="0.25">
      <c r="A44" t="s">
        <v>161</v>
      </c>
      <c r="B44" t="s">
        <v>412</v>
      </c>
      <c r="C44" t="s">
        <v>433</v>
      </c>
      <c r="D44" t="s">
        <v>951</v>
      </c>
      <c r="E44" t="s">
        <v>952</v>
      </c>
      <c r="F44">
        <v>2</v>
      </c>
      <c r="G44" t="s">
        <v>162</v>
      </c>
    </row>
    <row r="45" spans="1:7" x14ac:dyDescent="0.25">
      <c r="A45" t="s">
        <v>161</v>
      </c>
      <c r="B45" t="s">
        <v>412</v>
      </c>
      <c r="C45" t="s">
        <v>972</v>
      </c>
      <c r="D45" t="s">
        <v>951</v>
      </c>
      <c r="E45" t="s">
        <v>952</v>
      </c>
      <c r="F45">
        <v>2</v>
      </c>
      <c r="G45" t="s">
        <v>162</v>
      </c>
    </row>
    <row r="46" spans="1:7" x14ac:dyDescent="0.25">
      <c r="A46" t="s">
        <v>161</v>
      </c>
      <c r="B46" t="s">
        <v>412</v>
      </c>
      <c r="C46" t="s">
        <v>2070</v>
      </c>
      <c r="D46" t="s">
        <v>951</v>
      </c>
      <c r="E46" t="s">
        <v>952</v>
      </c>
      <c r="F46">
        <v>2</v>
      </c>
      <c r="G46" t="s">
        <v>162</v>
      </c>
    </row>
    <row r="47" spans="1:7" x14ac:dyDescent="0.25">
      <c r="A47" t="s">
        <v>161</v>
      </c>
      <c r="B47" t="s">
        <v>412</v>
      </c>
      <c r="C47" t="s">
        <v>2071</v>
      </c>
      <c r="D47" t="s">
        <v>951</v>
      </c>
      <c r="E47" t="s">
        <v>952</v>
      </c>
      <c r="F47">
        <v>2</v>
      </c>
      <c r="G47" t="s">
        <v>162</v>
      </c>
    </row>
    <row r="48" spans="1:7" x14ac:dyDescent="0.25">
      <c r="A48" t="s">
        <v>161</v>
      </c>
      <c r="B48" t="s">
        <v>412</v>
      </c>
      <c r="C48" t="s">
        <v>2072</v>
      </c>
      <c r="D48" t="s">
        <v>951</v>
      </c>
      <c r="E48" t="s">
        <v>952</v>
      </c>
      <c r="F48">
        <v>2</v>
      </c>
      <c r="G48" t="s">
        <v>162</v>
      </c>
    </row>
    <row r="49" spans="1:7" x14ac:dyDescent="0.25">
      <c r="A49" t="s">
        <v>161</v>
      </c>
      <c r="B49" t="s">
        <v>412</v>
      </c>
      <c r="C49" t="s">
        <v>2073</v>
      </c>
      <c r="D49" t="s">
        <v>951</v>
      </c>
      <c r="E49" t="s">
        <v>952</v>
      </c>
      <c r="F49">
        <v>2</v>
      </c>
      <c r="G49" t="s">
        <v>162</v>
      </c>
    </row>
    <row r="50" spans="1:7" x14ac:dyDescent="0.25">
      <c r="A50" t="s">
        <v>161</v>
      </c>
      <c r="B50" t="s">
        <v>412</v>
      </c>
      <c r="C50" t="s">
        <v>2074</v>
      </c>
      <c r="D50" t="s">
        <v>951</v>
      </c>
      <c r="E50" t="s">
        <v>952</v>
      </c>
      <c r="F50">
        <v>2</v>
      </c>
      <c r="G50" t="s">
        <v>162</v>
      </c>
    </row>
    <row r="51" spans="1:7" x14ac:dyDescent="0.25">
      <c r="A51" t="s">
        <v>161</v>
      </c>
      <c r="B51" t="s">
        <v>412</v>
      </c>
      <c r="C51" t="s">
        <v>764</v>
      </c>
      <c r="D51" t="s">
        <v>951</v>
      </c>
      <c r="E51" t="s">
        <v>952</v>
      </c>
      <c r="F51">
        <v>2</v>
      </c>
      <c r="G51" t="s">
        <v>162</v>
      </c>
    </row>
    <row r="52" spans="1:7" x14ac:dyDescent="0.25">
      <c r="A52" t="s">
        <v>164</v>
      </c>
      <c r="B52" t="s">
        <v>412</v>
      </c>
      <c r="C52" t="s">
        <v>435</v>
      </c>
      <c r="D52" t="s">
        <v>951</v>
      </c>
      <c r="E52" t="s">
        <v>952</v>
      </c>
      <c r="F52">
        <v>2</v>
      </c>
      <c r="G52" t="s">
        <v>162</v>
      </c>
    </row>
    <row r="53" spans="1:7" x14ac:dyDescent="0.25">
      <c r="A53" t="s">
        <v>946</v>
      </c>
      <c r="B53" t="s">
        <v>412</v>
      </c>
      <c r="C53" t="s">
        <v>973</v>
      </c>
      <c r="D53" t="s">
        <v>951</v>
      </c>
      <c r="E53" t="s">
        <v>952</v>
      </c>
      <c r="F53">
        <v>2</v>
      </c>
      <c r="G53" t="s">
        <v>162</v>
      </c>
    </row>
    <row r="54" spans="1:7" x14ac:dyDescent="0.25">
      <c r="A54" t="s">
        <v>946</v>
      </c>
      <c r="B54" t="s">
        <v>412</v>
      </c>
      <c r="C54" t="s">
        <v>2075</v>
      </c>
      <c r="D54" t="s">
        <v>951</v>
      </c>
      <c r="E54" t="s">
        <v>952</v>
      </c>
      <c r="F54">
        <v>2</v>
      </c>
      <c r="G54" t="s">
        <v>162</v>
      </c>
    </row>
    <row r="55" spans="1:7" x14ac:dyDescent="0.25">
      <c r="A55" t="s">
        <v>925</v>
      </c>
      <c r="B55" t="s">
        <v>412</v>
      </c>
      <c r="C55" t="s">
        <v>974</v>
      </c>
      <c r="D55" t="s">
        <v>951</v>
      </c>
      <c r="E55" t="s">
        <v>952</v>
      </c>
      <c r="F55">
        <v>2</v>
      </c>
      <c r="G55" t="s">
        <v>162</v>
      </c>
    </row>
    <row r="56" spans="1:7" x14ac:dyDescent="0.25">
      <c r="A56" t="s">
        <v>925</v>
      </c>
      <c r="B56" t="s">
        <v>412</v>
      </c>
      <c r="C56" t="s">
        <v>2076</v>
      </c>
      <c r="D56" t="s">
        <v>951</v>
      </c>
      <c r="E56" t="s">
        <v>952</v>
      </c>
      <c r="F56">
        <v>2</v>
      </c>
      <c r="G56" t="s">
        <v>162</v>
      </c>
    </row>
    <row r="57" spans="1:7" x14ac:dyDescent="0.25">
      <c r="A57" t="s">
        <v>181</v>
      </c>
      <c r="B57" t="s">
        <v>412</v>
      </c>
      <c r="C57" t="s">
        <v>436</v>
      </c>
      <c r="D57" t="s">
        <v>951</v>
      </c>
      <c r="E57" t="s">
        <v>952</v>
      </c>
      <c r="F57">
        <v>4</v>
      </c>
      <c r="G57" t="s">
        <v>162</v>
      </c>
    </row>
    <row r="58" spans="1:7" x14ac:dyDescent="0.25">
      <c r="A58" t="s">
        <v>181</v>
      </c>
      <c r="B58" t="s">
        <v>412</v>
      </c>
      <c r="C58" t="s">
        <v>975</v>
      </c>
      <c r="D58" t="s">
        <v>951</v>
      </c>
      <c r="E58" t="s">
        <v>952</v>
      </c>
      <c r="F58">
        <v>4</v>
      </c>
      <c r="G58" t="s">
        <v>162</v>
      </c>
    </row>
    <row r="59" spans="1:7" x14ac:dyDescent="0.25">
      <c r="A59" t="s">
        <v>181</v>
      </c>
      <c r="B59" t="s">
        <v>412</v>
      </c>
      <c r="C59" t="s">
        <v>976</v>
      </c>
      <c r="D59" t="s">
        <v>951</v>
      </c>
      <c r="E59" t="s">
        <v>952</v>
      </c>
      <c r="F59">
        <v>4</v>
      </c>
      <c r="G59" t="s">
        <v>162</v>
      </c>
    </row>
    <row r="60" spans="1:7" x14ac:dyDescent="0.25">
      <c r="A60" t="s">
        <v>183</v>
      </c>
      <c r="B60" t="s">
        <v>412</v>
      </c>
      <c r="C60" t="s">
        <v>437</v>
      </c>
      <c r="D60" t="s">
        <v>951</v>
      </c>
      <c r="E60" t="s">
        <v>952</v>
      </c>
      <c r="F60">
        <v>4</v>
      </c>
      <c r="G60" t="s">
        <v>162</v>
      </c>
    </row>
    <row r="61" spans="1:7" x14ac:dyDescent="0.25">
      <c r="A61" t="s">
        <v>183</v>
      </c>
      <c r="B61" t="s">
        <v>412</v>
      </c>
      <c r="C61" t="s">
        <v>977</v>
      </c>
      <c r="D61" t="s">
        <v>951</v>
      </c>
      <c r="E61" t="s">
        <v>952</v>
      </c>
      <c r="F61">
        <v>4</v>
      </c>
      <c r="G61" t="s">
        <v>162</v>
      </c>
    </row>
    <row r="62" spans="1:7" x14ac:dyDescent="0.25">
      <c r="A62" t="s">
        <v>183</v>
      </c>
      <c r="B62" t="s">
        <v>412</v>
      </c>
      <c r="C62" t="s">
        <v>978</v>
      </c>
      <c r="D62" t="s">
        <v>951</v>
      </c>
      <c r="E62" t="s">
        <v>952</v>
      </c>
      <c r="F62">
        <v>4</v>
      </c>
      <c r="G62" t="s">
        <v>162</v>
      </c>
    </row>
    <row r="63" spans="1:7" x14ac:dyDescent="0.25">
      <c r="A63" t="s">
        <v>174</v>
      </c>
      <c r="B63" t="s">
        <v>412</v>
      </c>
      <c r="C63" t="s">
        <v>438</v>
      </c>
      <c r="D63" t="s">
        <v>951</v>
      </c>
      <c r="E63" t="s">
        <v>952</v>
      </c>
      <c r="F63">
        <v>4</v>
      </c>
      <c r="G63" t="s">
        <v>162</v>
      </c>
    </row>
    <row r="64" spans="1:7" x14ac:dyDescent="0.25">
      <c r="A64" t="s">
        <v>174</v>
      </c>
      <c r="B64" t="s">
        <v>412</v>
      </c>
      <c r="C64" t="s">
        <v>979</v>
      </c>
      <c r="D64" t="s">
        <v>951</v>
      </c>
      <c r="E64" t="s">
        <v>952</v>
      </c>
      <c r="F64">
        <v>4</v>
      </c>
      <c r="G64" t="s">
        <v>162</v>
      </c>
    </row>
    <row r="65" spans="1:7" x14ac:dyDescent="0.25">
      <c r="A65" t="s">
        <v>174</v>
      </c>
      <c r="B65" t="s">
        <v>412</v>
      </c>
      <c r="C65" t="s">
        <v>980</v>
      </c>
      <c r="D65" t="s">
        <v>951</v>
      </c>
      <c r="E65" t="s">
        <v>952</v>
      </c>
      <c r="F65">
        <v>4</v>
      </c>
      <c r="G65" t="s">
        <v>162</v>
      </c>
    </row>
    <row r="66" spans="1:7" x14ac:dyDescent="0.25">
      <c r="A66" t="s">
        <v>175</v>
      </c>
      <c r="B66" t="s">
        <v>412</v>
      </c>
      <c r="C66" t="s">
        <v>439</v>
      </c>
      <c r="D66" t="s">
        <v>951</v>
      </c>
      <c r="E66" t="s">
        <v>952</v>
      </c>
      <c r="F66">
        <v>4</v>
      </c>
      <c r="G66" t="s">
        <v>162</v>
      </c>
    </row>
    <row r="67" spans="1:7" x14ac:dyDescent="0.25">
      <c r="A67" t="s">
        <v>175</v>
      </c>
      <c r="B67" t="s">
        <v>412</v>
      </c>
      <c r="C67" t="s">
        <v>981</v>
      </c>
      <c r="D67" t="s">
        <v>951</v>
      </c>
      <c r="E67" t="s">
        <v>952</v>
      </c>
      <c r="F67">
        <v>4</v>
      </c>
      <c r="G67" t="s">
        <v>162</v>
      </c>
    </row>
    <row r="68" spans="1:7" x14ac:dyDescent="0.25">
      <c r="A68" t="s">
        <v>175</v>
      </c>
      <c r="B68" t="s">
        <v>412</v>
      </c>
      <c r="C68" t="s">
        <v>982</v>
      </c>
      <c r="D68" t="s">
        <v>951</v>
      </c>
      <c r="E68" t="s">
        <v>952</v>
      </c>
      <c r="F68">
        <v>4</v>
      </c>
      <c r="G68" t="s">
        <v>162</v>
      </c>
    </row>
    <row r="69" spans="1:7" x14ac:dyDescent="0.25">
      <c r="A69" t="s">
        <v>176</v>
      </c>
      <c r="B69" t="s">
        <v>412</v>
      </c>
      <c r="C69" t="s">
        <v>440</v>
      </c>
      <c r="D69" t="s">
        <v>951</v>
      </c>
      <c r="E69" t="s">
        <v>952</v>
      </c>
      <c r="F69">
        <v>2</v>
      </c>
      <c r="G69" t="s">
        <v>162</v>
      </c>
    </row>
    <row r="70" spans="1:7" x14ac:dyDescent="0.25">
      <c r="A70" t="s">
        <v>176</v>
      </c>
      <c r="B70" t="s">
        <v>412</v>
      </c>
      <c r="C70" t="s">
        <v>983</v>
      </c>
      <c r="D70" t="s">
        <v>951</v>
      </c>
      <c r="E70" t="s">
        <v>952</v>
      </c>
      <c r="F70">
        <v>2</v>
      </c>
      <c r="G70" t="s">
        <v>162</v>
      </c>
    </row>
    <row r="71" spans="1:7" x14ac:dyDescent="0.25">
      <c r="A71" t="s">
        <v>176</v>
      </c>
      <c r="B71" t="s">
        <v>412</v>
      </c>
      <c r="C71" t="s">
        <v>984</v>
      </c>
      <c r="D71" t="s">
        <v>951</v>
      </c>
      <c r="E71" t="s">
        <v>952</v>
      </c>
      <c r="F71">
        <v>2</v>
      </c>
      <c r="G71" t="s">
        <v>162</v>
      </c>
    </row>
    <row r="72" spans="1:7" x14ac:dyDescent="0.25">
      <c r="A72" t="s">
        <v>176</v>
      </c>
      <c r="B72" t="s">
        <v>412</v>
      </c>
      <c r="C72" t="s">
        <v>2077</v>
      </c>
      <c r="D72" t="s">
        <v>951</v>
      </c>
      <c r="E72" t="s">
        <v>952</v>
      </c>
      <c r="F72">
        <v>2</v>
      </c>
      <c r="G72" t="s">
        <v>162</v>
      </c>
    </row>
    <row r="73" spans="1:7" x14ac:dyDescent="0.25">
      <c r="A73" t="s">
        <v>441</v>
      </c>
      <c r="B73" t="s">
        <v>412</v>
      </c>
      <c r="C73" t="s">
        <v>442</v>
      </c>
      <c r="D73" t="s">
        <v>951</v>
      </c>
      <c r="E73" t="s">
        <v>952</v>
      </c>
      <c r="F73">
        <v>2</v>
      </c>
      <c r="G73" t="s">
        <v>162</v>
      </c>
    </row>
    <row r="74" spans="1:7" x14ac:dyDescent="0.25">
      <c r="A74" t="s">
        <v>441</v>
      </c>
      <c r="B74" t="s">
        <v>412</v>
      </c>
      <c r="C74" t="s">
        <v>985</v>
      </c>
      <c r="D74" t="s">
        <v>951</v>
      </c>
      <c r="E74" t="s">
        <v>952</v>
      </c>
      <c r="F74">
        <v>2</v>
      </c>
      <c r="G74" t="s">
        <v>162</v>
      </c>
    </row>
    <row r="75" spans="1:7" x14ac:dyDescent="0.25">
      <c r="A75" t="s">
        <v>441</v>
      </c>
      <c r="B75" t="s">
        <v>412</v>
      </c>
      <c r="C75" t="s">
        <v>986</v>
      </c>
      <c r="D75" t="s">
        <v>951</v>
      </c>
      <c r="E75" t="s">
        <v>952</v>
      </c>
      <c r="F75">
        <v>2</v>
      </c>
      <c r="G75" t="s">
        <v>162</v>
      </c>
    </row>
    <row r="76" spans="1:7" x14ac:dyDescent="0.25">
      <c r="A76" t="s">
        <v>441</v>
      </c>
      <c r="B76" t="s">
        <v>412</v>
      </c>
      <c r="C76" t="s">
        <v>2078</v>
      </c>
      <c r="D76" t="s">
        <v>951</v>
      </c>
      <c r="E76" t="s">
        <v>952</v>
      </c>
      <c r="F76">
        <v>2</v>
      </c>
      <c r="G76" t="s">
        <v>162</v>
      </c>
    </row>
    <row r="77" spans="1:7" x14ac:dyDescent="0.25">
      <c r="A77" t="s">
        <v>177</v>
      </c>
      <c r="B77" t="s">
        <v>412</v>
      </c>
      <c r="C77" t="s">
        <v>443</v>
      </c>
      <c r="D77" t="s">
        <v>951</v>
      </c>
      <c r="E77" t="s">
        <v>952</v>
      </c>
      <c r="F77">
        <v>4</v>
      </c>
      <c r="G77" t="s">
        <v>501</v>
      </c>
    </row>
    <row r="78" spans="1:7" x14ac:dyDescent="0.25">
      <c r="A78" t="s">
        <v>177</v>
      </c>
      <c r="B78" t="s">
        <v>412</v>
      </c>
      <c r="C78" t="s">
        <v>987</v>
      </c>
      <c r="D78" t="s">
        <v>951</v>
      </c>
      <c r="E78" t="s">
        <v>952</v>
      </c>
      <c r="F78">
        <v>4</v>
      </c>
      <c r="G78" t="s">
        <v>501</v>
      </c>
    </row>
    <row r="79" spans="1:7" x14ac:dyDescent="0.25">
      <c r="A79" t="s">
        <v>177</v>
      </c>
      <c r="B79" t="s">
        <v>412</v>
      </c>
      <c r="C79" t="s">
        <v>988</v>
      </c>
      <c r="D79" t="s">
        <v>951</v>
      </c>
      <c r="E79" t="s">
        <v>952</v>
      </c>
      <c r="F79">
        <v>4</v>
      </c>
      <c r="G79" t="s">
        <v>501</v>
      </c>
    </row>
    <row r="80" spans="1:7" x14ac:dyDescent="0.25">
      <c r="A80" t="s">
        <v>444</v>
      </c>
      <c r="B80" t="s">
        <v>412</v>
      </c>
      <c r="C80" t="s">
        <v>989</v>
      </c>
      <c r="D80" t="s">
        <v>951</v>
      </c>
      <c r="E80" t="s">
        <v>952</v>
      </c>
      <c r="F80">
        <v>2</v>
      </c>
      <c r="G80" t="s">
        <v>162</v>
      </c>
    </row>
    <row r="81" spans="1:7" x14ac:dyDescent="0.25">
      <c r="A81" t="s">
        <v>444</v>
      </c>
      <c r="B81" t="s">
        <v>412</v>
      </c>
      <c r="C81" t="s">
        <v>990</v>
      </c>
      <c r="D81" t="s">
        <v>951</v>
      </c>
      <c r="E81" t="s">
        <v>952</v>
      </c>
      <c r="F81">
        <v>2</v>
      </c>
      <c r="G81" t="s">
        <v>162</v>
      </c>
    </row>
    <row r="82" spans="1:7" x14ac:dyDescent="0.25">
      <c r="A82" t="s">
        <v>444</v>
      </c>
      <c r="B82" t="s">
        <v>412</v>
      </c>
      <c r="C82" t="s">
        <v>991</v>
      </c>
      <c r="D82" t="s">
        <v>951</v>
      </c>
      <c r="E82" t="s">
        <v>952</v>
      </c>
      <c r="F82">
        <v>2</v>
      </c>
      <c r="G82" t="s">
        <v>162</v>
      </c>
    </row>
    <row r="83" spans="1:7" x14ac:dyDescent="0.25">
      <c r="A83" t="s">
        <v>444</v>
      </c>
      <c r="B83" t="s">
        <v>412</v>
      </c>
      <c r="C83" t="s">
        <v>992</v>
      </c>
      <c r="D83" t="s">
        <v>951</v>
      </c>
      <c r="E83" t="s">
        <v>952</v>
      </c>
      <c r="F83">
        <v>2</v>
      </c>
      <c r="G83" t="s">
        <v>162</v>
      </c>
    </row>
    <row r="84" spans="1:7" x14ac:dyDescent="0.25">
      <c r="A84" t="s">
        <v>444</v>
      </c>
      <c r="B84" t="s">
        <v>445</v>
      </c>
      <c r="C84" t="s">
        <v>989</v>
      </c>
      <c r="D84" t="s">
        <v>951</v>
      </c>
      <c r="E84" t="s">
        <v>952</v>
      </c>
      <c r="F84">
        <v>2</v>
      </c>
      <c r="G84" t="s">
        <v>162</v>
      </c>
    </row>
    <row r="85" spans="1:7" x14ac:dyDescent="0.25">
      <c r="A85" t="s">
        <v>444</v>
      </c>
      <c r="B85" t="s">
        <v>445</v>
      </c>
      <c r="C85" t="s">
        <v>990</v>
      </c>
      <c r="D85" t="s">
        <v>951</v>
      </c>
      <c r="E85" t="s">
        <v>952</v>
      </c>
      <c r="F85">
        <v>2</v>
      </c>
      <c r="G85" t="s">
        <v>162</v>
      </c>
    </row>
    <row r="86" spans="1:7" x14ac:dyDescent="0.25">
      <c r="A86" t="s">
        <v>444</v>
      </c>
      <c r="B86" t="s">
        <v>445</v>
      </c>
      <c r="C86" t="s">
        <v>991</v>
      </c>
      <c r="D86" t="s">
        <v>951</v>
      </c>
      <c r="E86" t="s">
        <v>952</v>
      </c>
      <c r="F86">
        <v>2</v>
      </c>
      <c r="G86" t="s">
        <v>162</v>
      </c>
    </row>
    <row r="87" spans="1:7" x14ac:dyDescent="0.25">
      <c r="A87" t="s">
        <v>444</v>
      </c>
      <c r="B87" t="s">
        <v>445</v>
      </c>
      <c r="C87" t="s">
        <v>992</v>
      </c>
      <c r="D87" t="s">
        <v>951</v>
      </c>
      <c r="E87" t="s">
        <v>952</v>
      </c>
      <c r="F87">
        <v>2</v>
      </c>
      <c r="G87" t="s">
        <v>162</v>
      </c>
    </row>
    <row r="88" spans="1:7" x14ac:dyDescent="0.25">
      <c r="A88" t="s">
        <v>449</v>
      </c>
      <c r="B88" t="s">
        <v>448</v>
      </c>
      <c r="C88">
        <v>748</v>
      </c>
      <c r="D88" t="s">
        <v>951</v>
      </c>
      <c r="E88" t="s">
        <v>953</v>
      </c>
      <c r="F88">
        <v>2</v>
      </c>
      <c r="G88" t="s">
        <v>158</v>
      </c>
    </row>
    <row r="89" spans="1:7" x14ac:dyDescent="0.25">
      <c r="A89" t="s">
        <v>449</v>
      </c>
      <c r="B89" t="s">
        <v>446</v>
      </c>
      <c r="C89">
        <v>748</v>
      </c>
      <c r="D89" t="s">
        <v>951</v>
      </c>
      <c r="E89" t="s">
        <v>953</v>
      </c>
      <c r="F89">
        <v>2</v>
      </c>
      <c r="G89" t="s">
        <v>158</v>
      </c>
    </row>
    <row r="90" spans="1:7" x14ac:dyDescent="0.25">
      <c r="A90" t="s">
        <v>449</v>
      </c>
      <c r="B90" t="s">
        <v>446</v>
      </c>
      <c r="C90" t="s">
        <v>450</v>
      </c>
      <c r="D90" t="s">
        <v>951</v>
      </c>
      <c r="E90" t="s">
        <v>953</v>
      </c>
      <c r="F90">
        <v>2</v>
      </c>
      <c r="G90" t="s">
        <v>158</v>
      </c>
    </row>
    <row r="91" spans="1:7" x14ac:dyDescent="0.25">
      <c r="A91" t="s">
        <v>449</v>
      </c>
      <c r="B91" t="s">
        <v>193</v>
      </c>
      <c r="C91" t="s">
        <v>995</v>
      </c>
      <c r="D91" t="s">
        <v>951</v>
      </c>
      <c r="E91" t="s">
        <v>953</v>
      </c>
      <c r="F91">
        <v>2</v>
      </c>
      <c r="G91" t="s">
        <v>158</v>
      </c>
    </row>
    <row r="92" spans="1:7" x14ac:dyDescent="0.25">
      <c r="A92" t="s">
        <v>449</v>
      </c>
      <c r="B92" t="s">
        <v>451</v>
      </c>
      <c r="C92" t="s">
        <v>994</v>
      </c>
      <c r="D92" t="s">
        <v>951</v>
      </c>
      <c r="E92" t="s">
        <v>953</v>
      </c>
      <c r="F92">
        <v>2</v>
      </c>
      <c r="G92" t="s">
        <v>158</v>
      </c>
    </row>
    <row r="93" spans="1:7" x14ac:dyDescent="0.25">
      <c r="A93" t="s">
        <v>449</v>
      </c>
      <c r="B93" t="s">
        <v>451</v>
      </c>
      <c r="C93" t="s">
        <v>450</v>
      </c>
      <c r="D93" t="s">
        <v>951</v>
      </c>
      <c r="E93" t="s">
        <v>953</v>
      </c>
      <c r="F93">
        <v>2</v>
      </c>
      <c r="G93" t="s">
        <v>158</v>
      </c>
    </row>
    <row r="94" spans="1:7" x14ac:dyDescent="0.25">
      <c r="A94" t="s">
        <v>449</v>
      </c>
      <c r="B94" t="s">
        <v>451</v>
      </c>
      <c r="C94" t="s">
        <v>452</v>
      </c>
      <c r="D94" t="s">
        <v>951</v>
      </c>
      <c r="E94" t="s">
        <v>953</v>
      </c>
      <c r="F94">
        <v>2</v>
      </c>
      <c r="G94" t="s">
        <v>158</v>
      </c>
    </row>
    <row r="95" spans="1:7" x14ac:dyDescent="0.25">
      <c r="A95" t="s">
        <v>449</v>
      </c>
      <c r="B95" t="s">
        <v>451</v>
      </c>
      <c r="C95" t="s">
        <v>996</v>
      </c>
      <c r="D95" t="s">
        <v>951</v>
      </c>
      <c r="E95" t="s">
        <v>953</v>
      </c>
      <c r="F95">
        <v>2</v>
      </c>
      <c r="G95" t="s">
        <v>158</v>
      </c>
    </row>
    <row r="96" spans="1:7" x14ac:dyDescent="0.25">
      <c r="A96" t="s">
        <v>449</v>
      </c>
      <c r="B96" t="s">
        <v>451</v>
      </c>
      <c r="C96" t="s">
        <v>997</v>
      </c>
      <c r="D96" t="s">
        <v>951</v>
      </c>
      <c r="E96" t="s">
        <v>953</v>
      </c>
      <c r="F96">
        <v>2</v>
      </c>
      <c r="G96" t="s">
        <v>158</v>
      </c>
    </row>
    <row r="97" spans="1:7" x14ac:dyDescent="0.25">
      <c r="A97" t="s">
        <v>449</v>
      </c>
      <c r="B97" t="s">
        <v>453</v>
      </c>
      <c r="C97">
        <v>748</v>
      </c>
      <c r="D97" t="s">
        <v>951</v>
      </c>
      <c r="E97" t="s">
        <v>953</v>
      </c>
      <c r="F97">
        <v>2</v>
      </c>
      <c r="G97" t="s">
        <v>158</v>
      </c>
    </row>
    <row r="98" spans="1:7" x14ac:dyDescent="0.25">
      <c r="A98" t="s">
        <v>449</v>
      </c>
      <c r="B98" t="s">
        <v>454</v>
      </c>
      <c r="C98">
        <v>748</v>
      </c>
      <c r="D98" t="s">
        <v>951</v>
      </c>
      <c r="E98" t="s">
        <v>953</v>
      </c>
      <c r="F98">
        <v>2</v>
      </c>
      <c r="G98" t="s">
        <v>158</v>
      </c>
    </row>
    <row r="99" spans="1:7" x14ac:dyDescent="0.25">
      <c r="A99" t="s">
        <v>460</v>
      </c>
      <c r="B99" t="s">
        <v>900</v>
      </c>
      <c r="C99" t="s">
        <v>1000</v>
      </c>
      <c r="D99" t="s">
        <v>951</v>
      </c>
      <c r="E99" t="s">
        <v>950</v>
      </c>
      <c r="F99">
        <v>2</v>
      </c>
      <c r="G99" t="s">
        <v>242</v>
      </c>
    </row>
    <row r="100" spans="1:7" x14ac:dyDescent="0.25">
      <c r="A100" t="s">
        <v>460</v>
      </c>
      <c r="B100" t="s">
        <v>455</v>
      </c>
      <c r="C100" t="s">
        <v>998</v>
      </c>
      <c r="D100" t="s">
        <v>951</v>
      </c>
      <c r="E100" t="s">
        <v>950</v>
      </c>
      <c r="F100">
        <v>2</v>
      </c>
      <c r="G100" t="s">
        <v>242</v>
      </c>
    </row>
    <row r="101" spans="1:7" x14ac:dyDescent="0.25">
      <c r="A101" t="s">
        <v>460</v>
      </c>
      <c r="B101" t="s">
        <v>455</v>
      </c>
      <c r="C101" t="s">
        <v>1000</v>
      </c>
      <c r="D101" t="s">
        <v>951</v>
      </c>
      <c r="E101" t="s">
        <v>950</v>
      </c>
      <c r="F101">
        <v>2</v>
      </c>
      <c r="G101" t="s">
        <v>242</v>
      </c>
    </row>
    <row r="102" spans="1:7" x14ac:dyDescent="0.25">
      <c r="A102" t="s">
        <v>460</v>
      </c>
      <c r="B102" t="s">
        <v>456</v>
      </c>
      <c r="C102" t="s">
        <v>998</v>
      </c>
      <c r="D102" t="s">
        <v>951</v>
      </c>
      <c r="E102" t="s">
        <v>950</v>
      </c>
      <c r="F102">
        <v>2</v>
      </c>
      <c r="G102" t="s">
        <v>242</v>
      </c>
    </row>
    <row r="103" spans="1:7" x14ac:dyDescent="0.25">
      <c r="A103" t="s">
        <v>460</v>
      </c>
      <c r="B103" t="s">
        <v>456</v>
      </c>
      <c r="C103" t="s">
        <v>999</v>
      </c>
      <c r="D103" t="s">
        <v>951</v>
      </c>
      <c r="E103" t="s">
        <v>950</v>
      </c>
      <c r="F103">
        <v>2</v>
      </c>
      <c r="G103" t="s">
        <v>242</v>
      </c>
    </row>
    <row r="104" spans="1:7" x14ac:dyDescent="0.25">
      <c r="A104" t="s">
        <v>460</v>
      </c>
      <c r="B104" t="s">
        <v>456</v>
      </c>
      <c r="C104" t="s">
        <v>1000</v>
      </c>
      <c r="D104" t="s">
        <v>951</v>
      </c>
      <c r="E104" t="s">
        <v>950</v>
      </c>
      <c r="F104">
        <v>2</v>
      </c>
      <c r="G104" t="s">
        <v>242</v>
      </c>
    </row>
    <row r="105" spans="1:7" x14ac:dyDescent="0.25">
      <c r="A105" t="s">
        <v>460</v>
      </c>
      <c r="B105" t="s">
        <v>456</v>
      </c>
      <c r="C105" t="s">
        <v>1001</v>
      </c>
      <c r="D105" t="s">
        <v>951</v>
      </c>
      <c r="E105" t="s">
        <v>950</v>
      </c>
      <c r="F105">
        <v>2</v>
      </c>
      <c r="G105" t="s">
        <v>242</v>
      </c>
    </row>
    <row r="106" spans="1:7" x14ac:dyDescent="0.25">
      <c r="A106" t="s">
        <v>460</v>
      </c>
      <c r="B106" t="s">
        <v>459</v>
      </c>
      <c r="C106" t="s">
        <v>999</v>
      </c>
      <c r="D106" t="s">
        <v>951</v>
      </c>
      <c r="E106" t="s">
        <v>950</v>
      </c>
      <c r="F106">
        <v>2</v>
      </c>
      <c r="G106" t="s">
        <v>242</v>
      </c>
    </row>
    <row r="107" spans="1:7" x14ac:dyDescent="0.25">
      <c r="A107" t="s">
        <v>460</v>
      </c>
      <c r="B107" t="s">
        <v>459</v>
      </c>
      <c r="C107" t="s">
        <v>1001</v>
      </c>
      <c r="D107" t="s">
        <v>951</v>
      </c>
      <c r="E107" t="s">
        <v>950</v>
      </c>
      <c r="F107">
        <v>2</v>
      </c>
      <c r="G107" t="s">
        <v>242</v>
      </c>
    </row>
    <row r="108" spans="1:7" x14ac:dyDescent="0.25">
      <c r="A108" t="s">
        <v>380</v>
      </c>
      <c r="B108" t="s">
        <v>461</v>
      </c>
      <c r="C108" t="s">
        <v>1002</v>
      </c>
      <c r="D108" t="s">
        <v>951</v>
      </c>
      <c r="E108" t="s">
        <v>953</v>
      </c>
      <c r="F108">
        <v>2</v>
      </c>
      <c r="G108" t="s">
        <v>242</v>
      </c>
    </row>
    <row r="109" spans="1:7" x14ac:dyDescent="0.25">
      <c r="A109" t="s">
        <v>380</v>
      </c>
      <c r="B109" t="s">
        <v>461</v>
      </c>
      <c r="C109" t="s">
        <v>1003</v>
      </c>
      <c r="D109" t="s">
        <v>951</v>
      </c>
      <c r="E109" t="s">
        <v>953</v>
      </c>
      <c r="F109">
        <v>2</v>
      </c>
      <c r="G109" t="s">
        <v>242</v>
      </c>
    </row>
    <row r="110" spans="1:7" x14ac:dyDescent="0.25">
      <c r="A110" t="s">
        <v>380</v>
      </c>
      <c r="B110" t="s">
        <v>461</v>
      </c>
      <c r="C110" t="s">
        <v>1005</v>
      </c>
      <c r="D110" t="s">
        <v>951</v>
      </c>
      <c r="E110" t="s">
        <v>953</v>
      </c>
      <c r="F110">
        <v>2</v>
      </c>
      <c r="G110" t="s">
        <v>242</v>
      </c>
    </row>
    <row r="111" spans="1:7" x14ac:dyDescent="0.25">
      <c r="A111" t="s">
        <v>380</v>
      </c>
      <c r="B111" t="s">
        <v>461</v>
      </c>
      <c r="C111" t="s">
        <v>1006</v>
      </c>
      <c r="D111" t="s">
        <v>951</v>
      </c>
      <c r="E111" t="s">
        <v>953</v>
      </c>
      <c r="F111">
        <v>2</v>
      </c>
      <c r="G111" t="s">
        <v>242</v>
      </c>
    </row>
    <row r="112" spans="1:7" x14ac:dyDescent="0.25">
      <c r="A112" t="s">
        <v>380</v>
      </c>
      <c r="B112" t="s">
        <v>458</v>
      </c>
      <c r="C112" t="s">
        <v>1002</v>
      </c>
      <c r="D112" t="s">
        <v>951</v>
      </c>
      <c r="E112" t="s">
        <v>953</v>
      </c>
      <c r="F112">
        <v>2</v>
      </c>
      <c r="G112" t="s">
        <v>242</v>
      </c>
    </row>
    <row r="113" spans="1:7" x14ac:dyDescent="0.25">
      <c r="A113" t="s">
        <v>380</v>
      </c>
      <c r="B113" t="s">
        <v>458</v>
      </c>
      <c r="C113" t="s">
        <v>1003</v>
      </c>
      <c r="D113" t="s">
        <v>951</v>
      </c>
      <c r="E113" t="s">
        <v>953</v>
      </c>
      <c r="F113">
        <v>2</v>
      </c>
      <c r="G113" t="s">
        <v>242</v>
      </c>
    </row>
    <row r="114" spans="1:7" x14ac:dyDescent="0.25">
      <c r="A114" t="s">
        <v>380</v>
      </c>
      <c r="B114" t="s">
        <v>458</v>
      </c>
      <c r="C114" t="s">
        <v>1005</v>
      </c>
      <c r="D114" t="s">
        <v>951</v>
      </c>
      <c r="E114" t="s">
        <v>953</v>
      </c>
      <c r="F114">
        <v>2</v>
      </c>
      <c r="G114" t="s">
        <v>242</v>
      </c>
    </row>
    <row r="115" spans="1:7" x14ac:dyDescent="0.25">
      <c r="A115" t="s">
        <v>380</v>
      </c>
      <c r="B115" t="s">
        <v>458</v>
      </c>
      <c r="C115" t="s">
        <v>1006</v>
      </c>
      <c r="D115" t="s">
        <v>951</v>
      </c>
      <c r="E115" t="s">
        <v>953</v>
      </c>
      <c r="F115">
        <v>2</v>
      </c>
      <c r="G115" t="s">
        <v>242</v>
      </c>
    </row>
    <row r="116" spans="1:7" x14ac:dyDescent="0.25">
      <c r="A116" t="s">
        <v>380</v>
      </c>
      <c r="B116" t="s">
        <v>456</v>
      </c>
      <c r="C116" t="s">
        <v>1004</v>
      </c>
      <c r="D116" t="s">
        <v>951</v>
      </c>
      <c r="E116" t="s">
        <v>953</v>
      </c>
      <c r="F116">
        <v>2</v>
      </c>
      <c r="G116" t="s">
        <v>242</v>
      </c>
    </row>
    <row r="117" spans="1:7" x14ac:dyDescent="0.25">
      <c r="A117" t="s">
        <v>380</v>
      </c>
      <c r="B117" t="s">
        <v>456</v>
      </c>
      <c r="C117" t="s">
        <v>1007</v>
      </c>
      <c r="D117" t="s">
        <v>951</v>
      </c>
      <c r="E117" t="s">
        <v>953</v>
      </c>
      <c r="F117">
        <v>2</v>
      </c>
      <c r="G117" t="s">
        <v>242</v>
      </c>
    </row>
    <row r="118" spans="1:7" x14ac:dyDescent="0.25">
      <c r="A118" t="s">
        <v>380</v>
      </c>
      <c r="B118" t="s">
        <v>459</v>
      </c>
      <c r="C118" t="s">
        <v>1002</v>
      </c>
      <c r="D118" t="s">
        <v>951</v>
      </c>
      <c r="E118" t="s">
        <v>953</v>
      </c>
      <c r="F118">
        <v>2</v>
      </c>
      <c r="G118" t="s">
        <v>242</v>
      </c>
    </row>
    <row r="119" spans="1:7" x14ac:dyDescent="0.25">
      <c r="A119" t="s">
        <v>380</v>
      </c>
      <c r="B119" t="s">
        <v>459</v>
      </c>
      <c r="C119" t="s">
        <v>1004</v>
      </c>
      <c r="D119" t="s">
        <v>951</v>
      </c>
      <c r="E119" t="s">
        <v>953</v>
      </c>
      <c r="F119">
        <v>2</v>
      </c>
      <c r="G119" t="s">
        <v>242</v>
      </c>
    </row>
    <row r="120" spans="1:7" x14ac:dyDescent="0.25">
      <c r="A120" t="s">
        <v>380</v>
      </c>
      <c r="B120" t="s">
        <v>459</v>
      </c>
      <c r="C120" t="s">
        <v>1005</v>
      </c>
      <c r="D120" t="s">
        <v>951</v>
      </c>
      <c r="E120" t="s">
        <v>953</v>
      </c>
      <c r="F120">
        <v>2</v>
      </c>
      <c r="G120" t="s">
        <v>242</v>
      </c>
    </row>
    <row r="121" spans="1:7" x14ac:dyDescent="0.25">
      <c r="A121" t="s">
        <v>380</v>
      </c>
      <c r="B121" t="s">
        <v>459</v>
      </c>
      <c r="C121" t="s">
        <v>1007</v>
      </c>
      <c r="D121" t="s">
        <v>951</v>
      </c>
      <c r="E121" t="s">
        <v>953</v>
      </c>
      <c r="F121">
        <v>2</v>
      </c>
      <c r="G121" t="s">
        <v>242</v>
      </c>
    </row>
    <row r="122" spans="1:7" x14ac:dyDescent="0.25">
      <c r="A122" t="s">
        <v>462</v>
      </c>
      <c r="B122" t="s">
        <v>461</v>
      </c>
      <c r="C122" t="s">
        <v>1009</v>
      </c>
      <c r="D122" t="s">
        <v>951</v>
      </c>
      <c r="E122" t="s">
        <v>953</v>
      </c>
      <c r="F122">
        <v>2</v>
      </c>
      <c r="G122" t="s">
        <v>242</v>
      </c>
    </row>
    <row r="123" spans="1:7" x14ac:dyDescent="0.25">
      <c r="A123" t="s">
        <v>462</v>
      </c>
      <c r="B123" t="s">
        <v>461</v>
      </c>
      <c r="C123" t="s">
        <v>1008</v>
      </c>
      <c r="D123" t="s">
        <v>951</v>
      </c>
      <c r="E123" t="s">
        <v>953</v>
      </c>
      <c r="F123">
        <v>2</v>
      </c>
      <c r="G123" t="s">
        <v>242</v>
      </c>
    </row>
    <row r="124" spans="1:7" x14ac:dyDescent="0.25">
      <c r="A124" t="s">
        <v>462</v>
      </c>
      <c r="B124" t="s">
        <v>461</v>
      </c>
      <c r="C124" t="s">
        <v>1011</v>
      </c>
      <c r="D124" t="s">
        <v>951</v>
      </c>
      <c r="E124" t="s">
        <v>953</v>
      </c>
      <c r="F124">
        <v>2</v>
      </c>
      <c r="G124" t="s">
        <v>242</v>
      </c>
    </row>
    <row r="125" spans="1:7" x14ac:dyDescent="0.25">
      <c r="A125" t="s">
        <v>462</v>
      </c>
      <c r="B125" t="s">
        <v>461</v>
      </c>
      <c r="C125" t="s">
        <v>1010</v>
      </c>
      <c r="D125" t="s">
        <v>951</v>
      </c>
      <c r="E125" t="s">
        <v>953</v>
      </c>
      <c r="F125">
        <v>2</v>
      </c>
      <c r="G125" t="s">
        <v>242</v>
      </c>
    </row>
    <row r="126" spans="1:7" x14ac:dyDescent="0.25">
      <c r="A126" t="s">
        <v>462</v>
      </c>
      <c r="B126" t="s">
        <v>458</v>
      </c>
      <c r="C126" t="s">
        <v>1009</v>
      </c>
      <c r="D126" t="s">
        <v>951</v>
      </c>
      <c r="E126" t="s">
        <v>953</v>
      </c>
      <c r="F126">
        <v>2</v>
      </c>
      <c r="G126" t="s">
        <v>242</v>
      </c>
    </row>
    <row r="127" spans="1:7" x14ac:dyDescent="0.25">
      <c r="A127" t="s">
        <v>462</v>
      </c>
      <c r="B127" t="s">
        <v>458</v>
      </c>
      <c r="C127" t="s">
        <v>1008</v>
      </c>
      <c r="D127" t="s">
        <v>951</v>
      </c>
      <c r="E127" t="s">
        <v>953</v>
      </c>
      <c r="F127">
        <v>2</v>
      </c>
      <c r="G127" t="s">
        <v>242</v>
      </c>
    </row>
    <row r="128" spans="1:7" x14ac:dyDescent="0.25">
      <c r="A128" t="s">
        <v>462</v>
      </c>
      <c r="B128" t="s">
        <v>458</v>
      </c>
      <c r="C128" t="s">
        <v>1011</v>
      </c>
      <c r="D128" t="s">
        <v>951</v>
      </c>
      <c r="E128" t="s">
        <v>953</v>
      </c>
      <c r="F128">
        <v>2</v>
      </c>
      <c r="G128" t="s">
        <v>242</v>
      </c>
    </row>
    <row r="129" spans="1:7" x14ac:dyDescent="0.25">
      <c r="A129" t="s">
        <v>462</v>
      </c>
      <c r="B129" t="s">
        <v>458</v>
      </c>
      <c r="C129" t="s">
        <v>1010</v>
      </c>
      <c r="D129" t="s">
        <v>951</v>
      </c>
      <c r="E129" t="s">
        <v>953</v>
      </c>
      <c r="F129">
        <v>2</v>
      </c>
      <c r="G129" t="s">
        <v>242</v>
      </c>
    </row>
    <row r="130" spans="1:7" x14ac:dyDescent="0.25">
      <c r="A130" t="s">
        <v>462</v>
      </c>
      <c r="B130" t="s">
        <v>459</v>
      </c>
      <c r="C130" t="s">
        <v>1009</v>
      </c>
      <c r="D130" t="s">
        <v>951</v>
      </c>
      <c r="E130" t="s">
        <v>953</v>
      </c>
      <c r="F130">
        <v>2</v>
      </c>
      <c r="G130" t="s">
        <v>242</v>
      </c>
    </row>
    <row r="131" spans="1:7" x14ac:dyDescent="0.25">
      <c r="A131" t="s">
        <v>462</v>
      </c>
      <c r="B131" t="s">
        <v>459</v>
      </c>
      <c r="C131" t="s">
        <v>1008</v>
      </c>
      <c r="D131" t="s">
        <v>951</v>
      </c>
      <c r="E131" t="s">
        <v>953</v>
      </c>
      <c r="F131">
        <v>2</v>
      </c>
      <c r="G131" t="s">
        <v>242</v>
      </c>
    </row>
    <row r="132" spans="1:7" x14ac:dyDescent="0.25">
      <c r="A132" t="s">
        <v>462</v>
      </c>
      <c r="B132" t="s">
        <v>459</v>
      </c>
      <c r="C132" t="s">
        <v>1011</v>
      </c>
      <c r="D132" t="s">
        <v>951</v>
      </c>
      <c r="E132" t="s">
        <v>953</v>
      </c>
      <c r="F132">
        <v>2</v>
      </c>
      <c r="G132" t="s">
        <v>242</v>
      </c>
    </row>
    <row r="133" spans="1:7" x14ac:dyDescent="0.25">
      <c r="A133" t="s">
        <v>462</v>
      </c>
      <c r="B133" t="s">
        <v>459</v>
      </c>
      <c r="C133" t="s">
        <v>1010</v>
      </c>
      <c r="D133" t="s">
        <v>951</v>
      </c>
      <c r="E133" t="s">
        <v>953</v>
      </c>
      <c r="F133">
        <v>2</v>
      </c>
      <c r="G133" t="s">
        <v>242</v>
      </c>
    </row>
    <row r="134" spans="1:7" x14ac:dyDescent="0.25">
      <c r="A134" t="s">
        <v>375</v>
      </c>
      <c r="B134" t="s">
        <v>901</v>
      </c>
      <c r="C134">
        <v>600</v>
      </c>
      <c r="D134" t="s">
        <v>951</v>
      </c>
      <c r="E134" t="s">
        <v>950</v>
      </c>
      <c r="F134">
        <v>2</v>
      </c>
      <c r="G134" t="s">
        <v>242</v>
      </c>
    </row>
    <row r="135" spans="1:7" x14ac:dyDescent="0.25">
      <c r="A135" t="s">
        <v>375</v>
      </c>
      <c r="B135" t="s">
        <v>901</v>
      </c>
      <c r="C135">
        <v>601</v>
      </c>
      <c r="D135" t="s">
        <v>951</v>
      </c>
      <c r="E135" t="s">
        <v>950</v>
      </c>
      <c r="F135">
        <v>2</v>
      </c>
      <c r="G135" t="s">
        <v>242</v>
      </c>
    </row>
    <row r="136" spans="1:7" x14ac:dyDescent="0.25">
      <c r="A136" t="s">
        <v>375</v>
      </c>
      <c r="B136" t="s">
        <v>463</v>
      </c>
      <c r="C136" t="s">
        <v>1014</v>
      </c>
      <c r="D136" t="s">
        <v>951</v>
      </c>
      <c r="E136" t="s">
        <v>950</v>
      </c>
      <c r="F136">
        <v>2</v>
      </c>
      <c r="G136" t="s">
        <v>242</v>
      </c>
    </row>
    <row r="137" spans="1:7" x14ac:dyDescent="0.25">
      <c r="A137" t="s">
        <v>375</v>
      </c>
      <c r="B137" t="s">
        <v>464</v>
      </c>
      <c r="C137" t="s">
        <v>1016</v>
      </c>
      <c r="D137" t="s">
        <v>951</v>
      </c>
      <c r="E137" t="s">
        <v>950</v>
      </c>
      <c r="F137">
        <v>2</v>
      </c>
      <c r="G137" t="s">
        <v>242</v>
      </c>
    </row>
    <row r="138" spans="1:7" x14ac:dyDescent="0.25">
      <c r="A138" t="s">
        <v>375</v>
      </c>
      <c r="B138" t="s">
        <v>369</v>
      </c>
      <c r="C138" t="s">
        <v>1014</v>
      </c>
      <c r="D138" t="s">
        <v>951</v>
      </c>
      <c r="E138" t="s">
        <v>950</v>
      </c>
      <c r="F138">
        <v>2</v>
      </c>
      <c r="G138" t="s">
        <v>242</v>
      </c>
    </row>
    <row r="139" spans="1:7" x14ac:dyDescent="0.25">
      <c r="A139" t="s">
        <v>375</v>
      </c>
      <c r="B139" t="s">
        <v>369</v>
      </c>
      <c r="C139" t="s">
        <v>1015</v>
      </c>
      <c r="D139" t="s">
        <v>951</v>
      </c>
      <c r="E139" t="s">
        <v>950</v>
      </c>
      <c r="F139">
        <v>2</v>
      </c>
      <c r="G139" t="s">
        <v>242</v>
      </c>
    </row>
    <row r="140" spans="1:7" x14ac:dyDescent="0.25">
      <c r="A140" t="s">
        <v>375</v>
      </c>
      <c r="B140" t="s">
        <v>465</v>
      </c>
      <c r="C140" t="s">
        <v>1014</v>
      </c>
      <c r="D140" t="s">
        <v>951</v>
      </c>
      <c r="E140" t="s">
        <v>950</v>
      </c>
      <c r="F140">
        <v>2</v>
      </c>
      <c r="G140" t="s">
        <v>242</v>
      </c>
    </row>
    <row r="141" spans="1:7" x14ac:dyDescent="0.25">
      <c r="A141" t="s">
        <v>178</v>
      </c>
      <c r="B141" t="s">
        <v>180</v>
      </c>
      <c r="C141" t="s">
        <v>1017</v>
      </c>
      <c r="D141" t="s">
        <v>951</v>
      </c>
      <c r="E141" t="s">
        <v>953</v>
      </c>
      <c r="F141">
        <v>4</v>
      </c>
      <c r="G141" t="s">
        <v>158</v>
      </c>
    </row>
    <row r="142" spans="1:7" x14ac:dyDescent="0.25">
      <c r="A142" t="s">
        <v>178</v>
      </c>
      <c r="B142" t="s">
        <v>466</v>
      </c>
      <c r="C142" t="s">
        <v>467</v>
      </c>
      <c r="D142" t="s">
        <v>951</v>
      </c>
      <c r="E142" t="s">
        <v>953</v>
      </c>
      <c r="F142">
        <v>4</v>
      </c>
      <c r="G142" t="s">
        <v>158</v>
      </c>
    </row>
    <row r="143" spans="1:7" x14ac:dyDescent="0.25">
      <c r="A143" t="s">
        <v>468</v>
      </c>
      <c r="B143" t="s">
        <v>463</v>
      </c>
      <c r="C143" t="s">
        <v>1018</v>
      </c>
      <c r="D143" t="s">
        <v>951</v>
      </c>
      <c r="E143" t="s">
        <v>950</v>
      </c>
      <c r="F143">
        <v>1</v>
      </c>
      <c r="G143" t="s">
        <v>242</v>
      </c>
    </row>
    <row r="144" spans="1:7" x14ac:dyDescent="0.25">
      <c r="A144" t="s">
        <v>468</v>
      </c>
      <c r="B144" t="s">
        <v>180</v>
      </c>
      <c r="C144" t="s">
        <v>1018</v>
      </c>
      <c r="D144" t="s">
        <v>951</v>
      </c>
      <c r="E144" t="s">
        <v>950</v>
      </c>
      <c r="F144">
        <v>1</v>
      </c>
      <c r="G144" t="s">
        <v>242</v>
      </c>
    </row>
    <row r="145" spans="1:7" x14ac:dyDescent="0.25">
      <c r="A145" t="s">
        <v>468</v>
      </c>
      <c r="B145" t="s">
        <v>469</v>
      </c>
      <c r="C145" t="s">
        <v>470</v>
      </c>
      <c r="D145" t="s">
        <v>951</v>
      </c>
      <c r="E145" t="s">
        <v>950</v>
      </c>
      <c r="F145">
        <v>1</v>
      </c>
      <c r="G145" t="s">
        <v>242</v>
      </c>
    </row>
    <row r="146" spans="1:7" x14ac:dyDescent="0.25">
      <c r="A146" t="s">
        <v>468</v>
      </c>
      <c r="B146" t="s">
        <v>471</v>
      </c>
      <c r="C146" t="s">
        <v>1019</v>
      </c>
      <c r="D146" t="s">
        <v>951</v>
      </c>
      <c r="E146" t="s">
        <v>950</v>
      </c>
      <c r="F146">
        <v>1</v>
      </c>
      <c r="G146" t="s">
        <v>242</v>
      </c>
    </row>
    <row r="147" spans="1:7" x14ac:dyDescent="0.25">
      <c r="A147" t="s">
        <v>468</v>
      </c>
      <c r="B147" t="s">
        <v>471</v>
      </c>
      <c r="C147" t="s">
        <v>1020</v>
      </c>
      <c r="D147" t="s">
        <v>951</v>
      </c>
      <c r="E147" t="s">
        <v>950</v>
      </c>
      <c r="F147">
        <v>1</v>
      </c>
      <c r="G147" t="s">
        <v>242</v>
      </c>
    </row>
    <row r="148" spans="1:7" x14ac:dyDescent="0.25">
      <c r="A148" t="s">
        <v>468</v>
      </c>
      <c r="B148" t="s">
        <v>472</v>
      </c>
      <c r="C148" t="s">
        <v>470</v>
      </c>
      <c r="D148" t="s">
        <v>951</v>
      </c>
      <c r="E148" t="s">
        <v>950</v>
      </c>
      <c r="F148">
        <v>1</v>
      </c>
      <c r="G148" t="s">
        <v>242</v>
      </c>
    </row>
    <row r="149" spans="1:7" x14ac:dyDescent="0.25">
      <c r="A149" t="s">
        <v>186</v>
      </c>
      <c r="B149" t="s">
        <v>180</v>
      </c>
      <c r="C149" t="s">
        <v>1021</v>
      </c>
      <c r="D149" t="s">
        <v>951</v>
      </c>
      <c r="E149" t="s">
        <v>953</v>
      </c>
      <c r="F149">
        <v>2</v>
      </c>
      <c r="G149" t="s">
        <v>158</v>
      </c>
    </row>
    <row r="150" spans="1:7" x14ac:dyDescent="0.25">
      <c r="A150" t="s">
        <v>186</v>
      </c>
      <c r="B150" t="s">
        <v>473</v>
      </c>
      <c r="C150" t="s">
        <v>476</v>
      </c>
      <c r="D150" t="s">
        <v>951</v>
      </c>
      <c r="E150" t="s">
        <v>953</v>
      </c>
      <c r="F150">
        <v>2</v>
      </c>
      <c r="G150" t="s">
        <v>158</v>
      </c>
    </row>
    <row r="151" spans="1:7" x14ac:dyDescent="0.25">
      <c r="A151" t="s">
        <v>186</v>
      </c>
      <c r="B151" t="s">
        <v>473</v>
      </c>
      <c r="C151" t="s">
        <v>474</v>
      </c>
      <c r="D151" t="s">
        <v>951</v>
      </c>
      <c r="E151" t="s">
        <v>953</v>
      </c>
      <c r="F151">
        <v>2</v>
      </c>
      <c r="G151" t="s">
        <v>158</v>
      </c>
    </row>
    <row r="152" spans="1:7" x14ac:dyDescent="0.25">
      <c r="A152" t="s">
        <v>186</v>
      </c>
      <c r="B152" t="s">
        <v>473</v>
      </c>
      <c r="C152" t="s">
        <v>475</v>
      </c>
      <c r="D152" t="s">
        <v>951</v>
      </c>
      <c r="E152" t="s">
        <v>953</v>
      </c>
      <c r="F152">
        <v>2</v>
      </c>
      <c r="G152" t="s">
        <v>158</v>
      </c>
    </row>
    <row r="153" spans="1:7" x14ac:dyDescent="0.25">
      <c r="A153" t="s">
        <v>187</v>
      </c>
      <c r="B153" t="s">
        <v>180</v>
      </c>
      <c r="C153" t="s">
        <v>1022</v>
      </c>
      <c r="D153" t="s">
        <v>951</v>
      </c>
      <c r="E153" t="s">
        <v>953</v>
      </c>
      <c r="F153">
        <v>2</v>
      </c>
      <c r="G153" t="s">
        <v>158</v>
      </c>
    </row>
    <row r="154" spans="1:7" x14ac:dyDescent="0.25">
      <c r="A154" t="s">
        <v>187</v>
      </c>
      <c r="B154" t="s">
        <v>473</v>
      </c>
      <c r="C154" t="s">
        <v>477</v>
      </c>
      <c r="D154" t="s">
        <v>951</v>
      </c>
      <c r="E154" t="s">
        <v>953</v>
      </c>
      <c r="F154">
        <v>2</v>
      </c>
      <c r="G154" t="s">
        <v>158</v>
      </c>
    </row>
    <row r="155" spans="1:7" x14ac:dyDescent="0.25">
      <c r="A155" t="s">
        <v>478</v>
      </c>
      <c r="B155" t="s">
        <v>180</v>
      </c>
      <c r="C155" t="s">
        <v>1023</v>
      </c>
      <c r="D155" t="s">
        <v>951</v>
      </c>
      <c r="E155" t="s">
        <v>953</v>
      </c>
      <c r="F155">
        <v>2</v>
      </c>
      <c r="G155" t="s">
        <v>242</v>
      </c>
    </row>
    <row r="156" spans="1:7" x14ac:dyDescent="0.25">
      <c r="A156" t="s">
        <v>478</v>
      </c>
      <c r="B156" t="s">
        <v>471</v>
      </c>
      <c r="C156" t="s">
        <v>1023</v>
      </c>
      <c r="D156" t="s">
        <v>951</v>
      </c>
      <c r="E156" t="s">
        <v>953</v>
      </c>
      <c r="F156">
        <v>2</v>
      </c>
      <c r="G156" t="s">
        <v>242</v>
      </c>
    </row>
    <row r="157" spans="1:7" x14ac:dyDescent="0.25">
      <c r="A157" t="s">
        <v>478</v>
      </c>
      <c r="B157" t="s">
        <v>471</v>
      </c>
      <c r="C157" t="s">
        <v>1024</v>
      </c>
      <c r="D157" t="s">
        <v>951</v>
      </c>
      <c r="E157" t="s">
        <v>953</v>
      </c>
      <c r="F157">
        <v>2</v>
      </c>
      <c r="G157" t="s">
        <v>242</v>
      </c>
    </row>
    <row r="158" spans="1:7" x14ac:dyDescent="0.25">
      <c r="A158" t="s">
        <v>478</v>
      </c>
      <c r="B158" t="s">
        <v>471</v>
      </c>
      <c r="C158" t="s">
        <v>1026</v>
      </c>
      <c r="D158" t="s">
        <v>951</v>
      </c>
      <c r="E158" t="s">
        <v>953</v>
      </c>
      <c r="F158">
        <v>2</v>
      </c>
      <c r="G158" t="s">
        <v>242</v>
      </c>
    </row>
    <row r="159" spans="1:7" x14ac:dyDescent="0.25">
      <c r="A159" t="s">
        <v>478</v>
      </c>
      <c r="B159" t="s">
        <v>471</v>
      </c>
      <c r="C159" t="s">
        <v>1025</v>
      </c>
      <c r="D159" t="s">
        <v>951</v>
      </c>
      <c r="E159" t="s">
        <v>953</v>
      </c>
      <c r="F159">
        <v>2</v>
      </c>
      <c r="G159" t="s">
        <v>242</v>
      </c>
    </row>
    <row r="160" spans="1:7" x14ac:dyDescent="0.25">
      <c r="A160" t="s">
        <v>188</v>
      </c>
      <c r="B160" t="s">
        <v>180</v>
      </c>
      <c r="C160" t="s">
        <v>1027</v>
      </c>
      <c r="D160" t="s">
        <v>951</v>
      </c>
      <c r="E160" t="s">
        <v>953</v>
      </c>
      <c r="F160">
        <v>2</v>
      </c>
      <c r="G160" t="s">
        <v>158</v>
      </c>
    </row>
    <row r="161" spans="1:7" x14ac:dyDescent="0.25">
      <c r="A161" t="s">
        <v>189</v>
      </c>
      <c r="B161" t="s">
        <v>180</v>
      </c>
      <c r="C161" t="s">
        <v>1028</v>
      </c>
      <c r="D161" t="s">
        <v>951</v>
      </c>
      <c r="E161" t="s">
        <v>953</v>
      </c>
      <c r="F161">
        <v>2</v>
      </c>
      <c r="G161" t="s">
        <v>158</v>
      </c>
    </row>
    <row r="162" spans="1:7" x14ac:dyDescent="0.25">
      <c r="A162" t="s">
        <v>189</v>
      </c>
      <c r="B162" t="s">
        <v>180</v>
      </c>
      <c r="C162" t="s">
        <v>1029</v>
      </c>
      <c r="D162" t="s">
        <v>951</v>
      </c>
      <c r="E162" t="s">
        <v>953</v>
      </c>
      <c r="F162">
        <v>2</v>
      </c>
      <c r="G162" t="s">
        <v>158</v>
      </c>
    </row>
    <row r="163" spans="1:7" x14ac:dyDescent="0.25">
      <c r="A163" t="s">
        <v>189</v>
      </c>
      <c r="B163" t="s">
        <v>180</v>
      </c>
      <c r="C163" t="s">
        <v>1030</v>
      </c>
      <c r="D163" t="s">
        <v>951</v>
      </c>
      <c r="E163" t="s">
        <v>953</v>
      </c>
      <c r="F163">
        <v>2</v>
      </c>
      <c r="G163" t="s">
        <v>158</v>
      </c>
    </row>
    <row r="164" spans="1:7" x14ac:dyDescent="0.25">
      <c r="A164" t="s">
        <v>189</v>
      </c>
      <c r="B164" t="s">
        <v>180</v>
      </c>
      <c r="C164" t="s">
        <v>1031</v>
      </c>
      <c r="D164" t="s">
        <v>951</v>
      </c>
      <c r="E164" t="s">
        <v>953</v>
      </c>
      <c r="F164">
        <v>2</v>
      </c>
      <c r="G164" t="s">
        <v>158</v>
      </c>
    </row>
    <row r="165" spans="1:7" x14ac:dyDescent="0.25">
      <c r="A165" t="s">
        <v>189</v>
      </c>
      <c r="B165" t="s">
        <v>180</v>
      </c>
      <c r="C165" t="s">
        <v>1032</v>
      </c>
      <c r="D165" t="s">
        <v>951</v>
      </c>
      <c r="E165" t="s">
        <v>953</v>
      </c>
      <c r="F165">
        <v>2</v>
      </c>
      <c r="G165" t="s">
        <v>158</v>
      </c>
    </row>
    <row r="166" spans="1:7" x14ac:dyDescent="0.25">
      <c r="A166" t="s">
        <v>190</v>
      </c>
      <c r="B166" t="s">
        <v>180</v>
      </c>
      <c r="C166" t="s">
        <v>1033</v>
      </c>
      <c r="D166" t="s">
        <v>951</v>
      </c>
      <c r="E166" t="s">
        <v>952</v>
      </c>
      <c r="F166">
        <v>2</v>
      </c>
      <c r="G166" t="s">
        <v>158</v>
      </c>
    </row>
    <row r="167" spans="1:7" x14ac:dyDescent="0.25">
      <c r="A167" t="s">
        <v>190</v>
      </c>
      <c r="B167" t="s">
        <v>180</v>
      </c>
      <c r="C167" t="s">
        <v>1034</v>
      </c>
      <c r="D167" t="s">
        <v>951</v>
      </c>
      <c r="E167" t="s">
        <v>952</v>
      </c>
      <c r="F167">
        <v>2</v>
      </c>
      <c r="G167" t="s">
        <v>158</v>
      </c>
    </row>
    <row r="168" spans="1:7" x14ac:dyDescent="0.25">
      <c r="A168" t="s">
        <v>190</v>
      </c>
      <c r="B168" t="s">
        <v>180</v>
      </c>
      <c r="C168" t="s">
        <v>1035</v>
      </c>
      <c r="D168" t="s">
        <v>951</v>
      </c>
      <c r="E168" t="s">
        <v>952</v>
      </c>
      <c r="F168">
        <v>2</v>
      </c>
      <c r="G168" t="s">
        <v>158</v>
      </c>
    </row>
    <row r="169" spans="1:7" x14ac:dyDescent="0.25">
      <c r="A169" t="s">
        <v>326</v>
      </c>
      <c r="B169" t="s">
        <v>327</v>
      </c>
      <c r="C169" t="s">
        <v>1040</v>
      </c>
      <c r="D169" t="s">
        <v>951</v>
      </c>
      <c r="E169" t="s">
        <v>952</v>
      </c>
      <c r="F169">
        <v>2</v>
      </c>
      <c r="G169" t="s">
        <v>158</v>
      </c>
    </row>
    <row r="170" spans="1:7" x14ac:dyDescent="0.25">
      <c r="A170" t="s">
        <v>326</v>
      </c>
      <c r="B170" t="s">
        <v>327</v>
      </c>
      <c r="C170" t="s">
        <v>1041</v>
      </c>
      <c r="D170" t="s">
        <v>951</v>
      </c>
      <c r="E170" t="s">
        <v>952</v>
      </c>
      <c r="F170">
        <v>2</v>
      </c>
      <c r="G170" t="s">
        <v>158</v>
      </c>
    </row>
    <row r="171" spans="1:7" x14ac:dyDescent="0.25">
      <c r="A171" t="s">
        <v>326</v>
      </c>
      <c r="B171" t="s">
        <v>327</v>
      </c>
      <c r="C171" t="s">
        <v>1042</v>
      </c>
      <c r="D171" t="s">
        <v>951</v>
      </c>
      <c r="E171" t="s">
        <v>952</v>
      </c>
      <c r="F171">
        <v>2</v>
      </c>
      <c r="G171" t="s">
        <v>158</v>
      </c>
    </row>
    <row r="172" spans="1:7" x14ac:dyDescent="0.25">
      <c r="A172" t="s">
        <v>326</v>
      </c>
      <c r="B172" t="s">
        <v>327</v>
      </c>
      <c r="C172" t="s">
        <v>1043</v>
      </c>
      <c r="D172" t="s">
        <v>951</v>
      </c>
      <c r="E172" t="s">
        <v>952</v>
      </c>
      <c r="F172">
        <v>2</v>
      </c>
      <c r="G172" t="s">
        <v>158</v>
      </c>
    </row>
    <row r="173" spans="1:7" x14ac:dyDescent="0.25">
      <c r="A173" t="s">
        <v>326</v>
      </c>
      <c r="B173" t="s">
        <v>327</v>
      </c>
      <c r="C173" t="s">
        <v>1044</v>
      </c>
      <c r="D173" t="s">
        <v>951</v>
      </c>
      <c r="E173" t="s">
        <v>952</v>
      </c>
      <c r="F173">
        <v>2</v>
      </c>
      <c r="G173" t="s">
        <v>158</v>
      </c>
    </row>
    <row r="174" spans="1:7" x14ac:dyDescent="0.25">
      <c r="A174" t="s">
        <v>326</v>
      </c>
      <c r="B174" t="s">
        <v>461</v>
      </c>
      <c r="C174" t="s">
        <v>1044</v>
      </c>
      <c r="D174" t="s">
        <v>951</v>
      </c>
      <c r="E174" t="s">
        <v>952</v>
      </c>
      <c r="F174">
        <v>2</v>
      </c>
      <c r="G174" t="s">
        <v>158</v>
      </c>
    </row>
    <row r="175" spans="1:7" x14ac:dyDescent="0.25">
      <c r="A175" t="s">
        <v>194</v>
      </c>
      <c r="B175" t="s">
        <v>486</v>
      </c>
      <c r="C175" t="s">
        <v>487</v>
      </c>
      <c r="D175" t="s">
        <v>951</v>
      </c>
      <c r="E175" t="s">
        <v>953</v>
      </c>
      <c r="F175">
        <v>2</v>
      </c>
      <c r="G175" t="s">
        <v>158</v>
      </c>
    </row>
    <row r="176" spans="1:7" x14ac:dyDescent="0.25">
      <c r="A176" t="s">
        <v>194</v>
      </c>
      <c r="B176" t="s">
        <v>486</v>
      </c>
      <c r="C176" t="s">
        <v>488</v>
      </c>
      <c r="D176" t="s">
        <v>951</v>
      </c>
      <c r="E176" t="s">
        <v>953</v>
      </c>
      <c r="F176">
        <v>2</v>
      </c>
      <c r="G176" t="s">
        <v>158</v>
      </c>
    </row>
    <row r="177" spans="1:7" x14ac:dyDescent="0.25">
      <c r="A177" t="s">
        <v>490</v>
      </c>
      <c r="B177" t="s">
        <v>486</v>
      </c>
      <c r="C177" t="s">
        <v>489</v>
      </c>
      <c r="D177" t="s">
        <v>951</v>
      </c>
      <c r="E177" t="s">
        <v>953</v>
      </c>
      <c r="F177">
        <v>2</v>
      </c>
      <c r="G177" t="s">
        <v>158</v>
      </c>
    </row>
    <row r="178" spans="1:7" x14ac:dyDescent="0.25">
      <c r="A178" t="s">
        <v>490</v>
      </c>
      <c r="B178" t="s">
        <v>486</v>
      </c>
      <c r="C178" t="s">
        <v>1045</v>
      </c>
      <c r="D178" t="s">
        <v>951</v>
      </c>
      <c r="E178" t="s">
        <v>953</v>
      </c>
      <c r="F178">
        <v>2</v>
      </c>
      <c r="G178" t="s">
        <v>158</v>
      </c>
    </row>
    <row r="179" spans="1:7" x14ac:dyDescent="0.25">
      <c r="A179" t="s">
        <v>490</v>
      </c>
      <c r="B179" t="s">
        <v>486</v>
      </c>
      <c r="C179" t="s">
        <v>1046</v>
      </c>
      <c r="D179" t="s">
        <v>951</v>
      </c>
      <c r="E179" t="s">
        <v>953</v>
      </c>
      <c r="F179">
        <v>2</v>
      </c>
      <c r="G179" t="s">
        <v>158</v>
      </c>
    </row>
    <row r="180" spans="1:7" x14ac:dyDescent="0.25">
      <c r="A180" t="s">
        <v>491</v>
      </c>
      <c r="B180" t="s">
        <v>486</v>
      </c>
      <c r="C180" t="s">
        <v>492</v>
      </c>
      <c r="D180" t="s">
        <v>951</v>
      </c>
      <c r="E180" t="s">
        <v>953</v>
      </c>
      <c r="F180">
        <v>2</v>
      </c>
      <c r="G180" t="s">
        <v>158</v>
      </c>
    </row>
    <row r="181" spans="1:7" x14ac:dyDescent="0.25">
      <c r="A181" t="s">
        <v>491</v>
      </c>
      <c r="B181" t="s">
        <v>486</v>
      </c>
      <c r="C181" t="s">
        <v>1047</v>
      </c>
      <c r="D181" t="s">
        <v>951</v>
      </c>
      <c r="E181" t="s">
        <v>953</v>
      </c>
      <c r="F181">
        <v>2</v>
      </c>
      <c r="G181" t="s">
        <v>158</v>
      </c>
    </row>
    <row r="182" spans="1:7" x14ac:dyDescent="0.25">
      <c r="A182" t="s">
        <v>491</v>
      </c>
      <c r="B182" t="s">
        <v>486</v>
      </c>
      <c r="C182" t="s">
        <v>1048</v>
      </c>
      <c r="D182" t="s">
        <v>951</v>
      </c>
      <c r="E182" t="s">
        <v>953</v>
      </c>
      <c r="F182">
        <v>2</v>
      </c>
      <c r="G182" t="s">
        <v>158</v>
      </c>
    </row>
    <row r="183" spans="1:7" x14ac:dyDescent="0.25">
      <c r="A183" t="s">
        <v>494</v>
      </c>
      <c r="B183" t="s">
        <v>486</v>
      </c>
      <c r="C183" t="s">
        <v>493</v>
      </c>
      <c r="D183" t="s">
        <v>951</v>
      </c>
      <c r="E183" t="s">
        <v>953</v>
      </c>
      <c r="F183">
        <v>2</v>
      </c>
      <c r="G183" t="s">
        <v>158</v>
      </c>
    </row>
    <row r="184" spans="1:7" x14ac:dyDescent="0.25">
      <c r="A184" t="s">
        <v>195</v>
      </c>
      <c r="B184" t="s">
        <v>486</v>
      </c>
      <c r="C184" t="s">
        <v>909</v>
      </c>
      <c r="D184" t="s">
        <v>951</v>
      </c>
      <c r="E184" t="s">
        <v>953</v>
      </c>
      <c r="F184">
        <v>2</v>
      </c>
      <c r="G184" t="s">
        <v>158</v>
      </c>
    </row>
    <row r="185" spans="1:7" x14ac:dyDescent="0.25">
      <c r="A185" t="s">
        <v>195</v>
      </c>
      <c r="B185" t="s">
        <v>486</v>
      </c>
      <c r="C185" t="s">
        <v>907</v>
      </c>
      <c r="D185" t="s">
        <v>951</v>
      </c>
      <c r="E185" t="s">
        <v>953</v>
      </c>
      <c r="F185">
        <v>2</v>
      </c>
      <c r="G185" t="s">
        <v>158</v>
      </c>
    </row>
    <row r="186" spans="1:7" x14ac:dyDescent="0.25">
      <c r="A186" t="s">
        <v>495</v>
      </c>
      <c r="B186" t="s">
        <v>486</v>
      </c>
      <c r="C186" t="s">
        <v>908</v>
      </c>
      <c r="D186" t="s">
        <v>951</v>
      </c>
      <c r="E186" t="s">
        <v>953</v>
      </c>
      <c r="F186">
        <v>2</v>
      </c>
      <c r="G186" t="s">
        <v>158</v>
      </c>
    </row>
    <row r="187" spans="1:7" x14ac:dyDescent="0.25">
      <c r="A187" t="s">
        <v>495</v>
      </c>
      <c r="B187" t="s">
        <v>486</v>
      </c>
      <c r="C187" t="s">
        <v>904</v>
      </c>
      <c r="D187" t="s">
        <v>951</v>
      </c>
      <c r="E187" t="s">
        <v>953</v>
      </c>
      <c r="F187">
        <v>2</v>
      </c>
      <c r="G187" t="s">
        <v>158</v>
      </c>
    </row>
    <row r="188" spans="1:7" x14ac:dyDescent="0.25">
      <c r="A188" t="s">
        <v>497</v>
      </c>
      <c r="B188" t="s">
        <v>486</v>
      </c>
      <c r="C188" t="s">
        <v>496</v>
      </c>
      <c r="D188" t="s">
        <v>951</v>
      </c>
      <c r="E188" t="s">
        <v>953</v>
      </c>
      <c r="F188">
        <v>2</v>
      </c>
      <c r="G188" t="s">
        <v>158</v>
      </c>
    </row>
    <row r="189" spans="1:7" x14ac:dyDescent="0.25">
      <c r="A189" t="s">
        <v>497</v>
      </c>
      <c r="B189" t="s">
        <v>486</v>
      </c>
      <c r="C189" t="s">
        <v>906</v>
      </c>
      <c r="D189" t="s">
        <v>951</v>
      </c>
      <c r="E189" t="s">
        <v>953</v>
      </c>
      <c r="F189">
        <v>2</v>
      </c>
      <c r="G189" t="s">
        <v>158</v>
      </c>
    </row>
    <row r="190" spans="1:7" x14ac:dyDescent="0.25">
      <c r="A190" t="s">
        <v>499</v>
      </c>
      <c r="B190" t="s">
        <v>486</v>
      </c>
      <c r="C190" t="s">
        <v>498</v>
      </c>
      <c r="D190" t="s">
        <v>951</v>
      </c>
      <c r="E190" t="s">
        <v>953</v>
      </c>
      <c r="F190">
        <v>2</v>
      </c>
      <c r="G190" t="s">
        <v>158</v>
      </c>
    </row>
    <row r="191" spans="1:7" x14ac:dyDescent="0.25">
      <c r="A191" t="s">
        <v>499</v>
      </c>
      <c r="B191" t="s">
        <v>486</v>
      </c>
      <c r="C191" t="s">
        <v>905</v>
      </c>
      <c r="D191" t="s">
        <v>951</v>
      </c>
      <c r="E191" t="s">
        <v>953</v>
      </c>
      <c r="F191">
        <v>2</v>
      </c>
      <c r="G191" t="s">
        <v>158</v>
      </c>
    </row>
    <row r="192" spans="1:7" x14ac:dyDescent="0.25">
      <c r="A192" t="s">
        <v>499</v>
      </c>
      <c r="B192" t="s">
        <v>486</v>
      </c>
      <c r="C192" t="s">
        <v>1931</v>
      </c>
      <c r="D192" t="s">
        <v>951</v>
      </c>
      <c r="E192" t="s">
        <v>953</v>
      </c>
      <c r="F192">
        <v>2</v>
      </c>
      <c r="G192" t="s">
        <v>158</v>
      </c>
    </row>
    <row r="193" spans="1:7" x14ac:dyDescent="0.25">
      <c r="A193" t="s">
        <v>192</v>
      </c>
      <c r="B193" t="s">
        <v>193</v>
      </c>
      <c r="C193" t="s">
        <v>192</v>
      </c>
      <c r="D193" t="s">
        <v>951</v>
      </c>
      <c r="E193" t="s">
        <v>953</v>
      </c>
      <c r="F193">
        <v>2</v>
      </c>
      <c r="G193" t="s">
        <v>158</v>
      </c>
    </row>
    <row r="194" spans="1:7" x14ac:dyDescent="0.25">
      <c r="A194" t="s">
        <v>192</v>
      </c>
      <c r="B194" t="s">
        <v>500</v>
      </c>
      <c r="C194">
        <v>61</v>
      </c>
      <c r="D194" t="s">
        <v>951</v>
      </c>
      <c r="E194" t="s">
        <v>953</v>
      </c>
      <c r="F194">
        <v>2</v>
      </c>
      <c r="G194" t="s">
        <v>158</v>
      </c>
    </row>
    <row r="195" spans="1:7" x14ac:dyDescent="0.25">
      <c r="A195" t="s">
        <v>244</v>
      </c>
      <c r="B195" t="s">
        <v>503</v>
      </c>
      <c r="C195">
        <v>1900</v>
      </c>
      <c r="D195" t="s">
        <v>951</v>
      </c>
      <c r="E195" t="s">
        <v>953</v>
      </c>
      <c r="F195">
        <v>2</v>
      </c>
      <c r="G195" t="s">
        <v>158</v>
      </c>
    </row>
    <row r="196" spans="1:7" x14ac:dyDescent="0.25">
      <c r="A196" t="s">
        <v>244</v>
      </c>
      <c r="B196" t="s">
        <v>503</v>
      </c>
      <c r="C196" t="s">
        <v>506</v>
      </c>
      <c r="D196" t="s">
        <v>951</v>
      </c>
      <c r="E196" t="s">
        <v>953</v>
      </c>
      <c r="F196">
        <v>2</v>
      </c>
      <c r="G196" t="s">
        <v>158</v>
      </c>
    </row>
    <row r="197" spans="1:7" x14ac:dyDescent="0.25">
      <c r="A197" t="s">
        <v>244</v>
      </c>
      <c r="B197" t="s">
        <v>379</v>
      </c>
      <c r="C197">
        <v>1900</v>
      </c>
      <c r="D197" t="s">
        <v>951</v>
      </c>
      <c r="E197" t="s">
        <v>953</v>
      </c>
      <c r="F197">
        <v>2</v>
      </c>
      <c r="G197" t="s">
        <v>158</v>
      </c>
    </row>
    <row r="198" spans="1:7" x14ac:dyDescent="0.25">
      <c r="A198" t="s">
        <v>510</v>
      </c>
      <c r="B198" t="s">
        <v>503</v>
      </c>
      <c r="C198" t="s">
        <v>1053</v>
      </c>
      <c r="D198" t="s">
        <v>951</v>
      </c>
      <c r="E198" t="s">
        <v>953</v>
      </c>
      <c r="F198">
        <v>2</v>
      </c>
      <c r="G198" t="s">
        <v>235</v>
      </c>
    </row>
    <row r="199" spans="1:7" x14ac:dyDescent="0.25">
      <c r="A199" t="s">
        <v>510</v>
      </c>
      <c r="B199" t="s">
        <v>503</v>
      </c>
      <c r="C199" t="s">
        <v>1057</v>
      </c>
      <c r="D199" t="s">
        <v>951</v>
      </c>
      <c r="E199" t="s">
        <v>953</v>
      </c>
      <c r="F199">
        <v>2</v>
      </c>
      <c r="G199" t="s">
        <v>235</v>
      </c>
    </row>
    <row r="200" spans="1:7" x14ac:dyDescent="0.25">
      <c r="A200" t="s">
        <v>510</v>
      </c>
      <c r="B200" t="s">
        <v>511</v>
      </c>
      <c r="C200" t="s">
        <v>1051</v>
      </c>
      <c r="D200" t="s">
        <v>951</v>
      </c>
      <c r="E200" t="s">
        <v>953</v>
      </c>
      <c r="F200">
        <v>2</v>
      </c>
      <c r="G200" t="s">
        <v>235</v>
      </c>
    </row>
    <row r="201" spans="1:7" x14ac:dyDescent="0.25">
      <c r="A201" t="s">
        <v>510</v>
      </c>
      <c r="B201" t="s">
        <v>511</v>
      </c>
      <c r="C201" t="s">
        <v>1054</v>
      </c>
      <c r="D201" t="s">
        <v>951</v>
      </c>
      <c r="E201" t="s">
        <v>953</v>
      </c>
      <c r="F201">
        <v>2</v>
      </c>
      <c r="G201" t="s">
        <v>235</v>
      </c>
    </row>
    <row r="202" spans="1:7" x14ac:dyDescent="0.25">
      <c r="A202" t="s">
        <v>510</v>
      </c>
      <c r="B202" t="s">
        <v>379</v>
      </c>
      <c r="C202" t="s">
        <v>1053</v>
      </c>
      <c r="D202" t="s">
        <v>951</v>
      </c>
      <c r="E202" t="s">
        <v>953</v>
      </c>
      <c r="F202">
        <v>2</v>
      </c>
      <c r="G202" t="s">
        <v>235</v>
      </c>
    </row>
    <row r="203" spans="1:7" x14ac:dyDescent="0.25">
      <c r="A203" t="s">
        <v>510</v>
      </c>
      <c r="B203" t="s">
        <v>379</v>
      </c>
      <c r="C203" t="s">
        <v>1055</v>
      </c>
      <c r="D203" t="s">
        <v>951</v>
      </c>
      <c r="E203" t="s">
        <v>953</v>
      </c>
      <c r="F203">
        <v>2</v>
      </c>
      <c r="G203" t="s">
        <v>235</v>
      </c>
    </row>
    <row r="204" spans="1:7" x14ac:dyDescent="0.25">
      <c r="A204" t="s">
        <v>510</v>
      </c>
      <c r="B204" t="s">
        <v>379</v>
      </c>
      <c r="C204" t="s">
        <v>1057</v>
      </c>
      <c r="D204" t="s">
        <v>951</v>
      </c>
      <c r="E204" t="s">
        <v>953</v>
      </c>
      <c r="F204">
        <v>2</v>
      </c>
      <c r="G204" t="s">
        <v>235</v>
      </c>
    </row>
    <row r="205" spans="1:7" x14ac:dyDescent="0.25">
      <c r="A205" t="s">
        <v>510</v>
      </c>
      <c r="B205" t="s">
        <v>511</v>
      </c>
      <c r="C205" t="s">
        <v>512</v>
      </c>
      <c r="D205" t="s">
        <v>951</v>
      </c>
      <c r="E205" t="s">
        <v>953</v>
      </c>
      <c r="F205">
        <v>2</v>
      </c>
      <c r="G205" t="s">
        <v>235</v>
      </c>
    </row>
    <row r="206" spans="1:7" x14ac:dyDescent="0.25">
      <c r="A206" t="s">
        <v>510</v>
      </c>
      <c r="B206" t="s">
        <v>511</v>
      </c>
      <c r="C206" t="s">
        <v>1052</v>
      </c>
      <c r="D206" t="s">
        <v>951</v>
      </c>
      <c r="E206" t="s">
        <v>953</v>
      </c>
      <c r="F206">
        <v>2</v>
      </c>
      <c r="G206" t="s">
        <v>235</v>
      </c>
    </row>
    <row r="207" spans="1:7" x14ac:dyDescent="0.25">
      <c r="A207" t="s">
        <v>510</v>
      </c>
      <c r="B207" t="s">
        <v>511</v>
      </c>
      <c r="C207" t="s">
        <v>1056</v>
      </c>
      <c r="D207" t="s">
        <v>951</v>
      </c>
      <c r="E207" t="s">
        <v>953</v>
      </c>
      <c r="F207">
        <v>2</v>
      </c>
      <c r="G207" t="s">
        <v>235</v>
      </c>
    </row>
    <row r="208" spans="1:7" x14ac:dyDescent="0.25">
      <c r="A208" t="s">
        <v>510</v>
      </c>
      <c r="B208" t="s">
        <v>241</v>
      </c>
      <c r="C208" t="s">
        <v>1051</v>
      </c>
      <c r="D208" t="s">
        <v>951</v>
      </c>
      <c r="E208" t="s">
        <v>953</v>
      </c>
      <c r="F208">
        <v>2</v>
      </c>
      <c r="G208" t="s">
        <v>235</v>
      </c>
    </row>
    <row r="209" spans="1:7" x14ac:dyDescent="0.25">
      <c r="A209" t="s">
        <v>510</v>
      </c>
      <c r="B209" t="s">
        <v>241</v>
      </c>
      <c r="C209" t="s">
        <v>1054</v>
      </c>
      <c r="D209" t="s">
        <v>951</v>
      </c>
      <c r="E209" t="s">
        <v>953</v>
      </c>
      <c r="F209">
        <v>2</v>
      </c>
      <c r="G209" t="s">
        <v>235</v>
      </c>
    </row>
    <row r="210" spans="1:7" x14ac:dyDescent="0.25">
      <c r="A210" t="s">
        <v>510</v>
      </c>
      <c r="B210" t="s">
        <v>241</v>
      </c>
      <c r="C210" t="s">
        <v>2079</v>
      </c>
      <c r="D210" t="s">
        <v>951</v>
      </c>
      <c r="E210" t="s">
        <v>953</v>
      </c>
      <c r="F210">
        <v>2</v>
      </c>
      <c r="G210" t="s">
        <v>235</v>
      </c>
    </row>
    <row r="211" spans="1:7" x14ac:dyDescent="0.25">
      <c r="A211" t="s">
        <v>510</v>
      </c>
      <c r="B211" t="s">
        <v>241</v>
      </c>
      <c r="C211" t="s">
        <v>2080</v>
      </c>
      <c r="D211" t="s">
        <v>951</v>
      </c>
      <c r="E211" t="s">
        <v>953</v>
      </c>
      <c r="F211">
        <v>2</v>
      </c>
      <c r="G211" t="s">
        <v>235</v>
      </c>
    </row>
    <row r="212" spans="1:7" x14ac:dyDescent="0.25">
      <c r="A212" t="s">
        <v>928</v>
      </c>
      <c r="B212" t="s">
        <v>197</v>
      </c>
      <c r="C212" t="s">
        <v>533</v>
      </c>
      <c r="D212" t="s">
        <v>951</v>
      </c>
      <c r="E212" t="s">
        <v>952</v>
      </c>
      <c r="F212">
        <v>2</v>
      </c>
      <c r="G212" t="s">
        <v>158</v>
      </c>
    </row>
    <row r="213" spans="1:7" x14ac:dyDescent="0.25">
      <c r="A213" t="s">
        <v>928</v>
      </c>
      <c r="B213" t="s">
        <v>197</v>
      </c>
      <c r="C213" t="s">
        <v>1058</v>
      </c>
      <c r="D213" t="s">
        <v>951</v>
      </c>
      <c r="E213" t="s">
        <v>952</v>
      </c>
      <c r="F213">
        <v>2</v>
      </c>
      <c r="G213" t="s">
        <v>158</v>
      </c>
    </row>
    <row r="214" spans="1:7" x14ac:dyDescent="0.25">
      <c r="A214" t="s">
        <v>928</v>
      </c>
      <c r="B214" t="s">
        <v>197</v>
      </c>
      <c r="C214" t="s">
        <v>1059</v>
      </c>
      <c r="D214" t="s">
        <v>951</v>
      </c>
      <c r="E214" t="s">
        <v>952</v>
      </c>
      <c r="F214">
        <v>2</v>
      </c>
      <c r="G214" t="s">
        <v>158</v>
      </c>
    </row>
    <row r="215" spans="1:7" x14ac:dyDescent="0.25">
      <c r="A215" t="s">
        <v>928</v>
      </c>
      <c r="B215" t="s">
        <v>197</v>
      </c>
      <c r="C215" t="s">
        <v>2081</v>
      </c>
      <c r="D215" t="s">
        <v>951</v>
      </c>
      <c r="E215" t="s">
        <v>952</v>
      </c>
      <c r="F215">
        <v>2</v>
      </c>
      <c r="G215" t="s">
        <v>158</v>
      </c>
    </row>
    <row r="216" spans="1:7" x14ac:dyDescent="0.25">
      <c r="A216" t="s">
        <v>928</v>
      </c>
      <c r="B216" t="s">
        <v>197</v>
      </c>
      <c r="C216" t="s">
        <v>2082</v>
      </c>
      <c r="D216" t="s">
        <v>951</v>
      </c>
      <c r="E216" t="s">
        <v>952</v>
      </c>
      <c r="F216">
        <v>2</v>
      </c>
      <c r="G216" t="s">
        <v>158</v>
      </c>
    </row>
    <row r="217" spans="1:7" x14ac:dyDescent="0.25">
      <c r="A217" t="s">
        <v>928</v>
      </c>
      <c r="B217" t="s">
        <v>197</v>
      </c>
      <c r="C217" t="s">
        <v>2083</v>
      </c>
      <c r="D217" t="s">
        <v>951</v>
      </c>
      <c r="E217" t="s">
        <v>952</v>
      </c>
      <c r="F217">
        <v>2</v>
      </c>
      <c r="G217" t="s">
        <v>158</v>
      </c>
    </row>
    <row r="218" spans="1:7" x14ac:dyDescent="0.25">
      <c r="A218" t="s">
        <v>929</v>
      </c>
      <c r="B218" t="s">
        <v>197</v>
      </c>
      <c r="C218" t="s">
        <v>537</v>
      </c>
      <c r="D218" t="s">
        <v>951</v>
      </c>
      <c r="E218" t="s">
        <v>952</v>
      </c>
      <c r="F218">
        <v>2</v>
      </c>
      <c r="G218" t="s">
        <v>158</v>
      </c>
    </row>
    <row r="219" spans="1:7" x14ac:dyDescent="0.25">
      <c r="A219" t="s">
        <v>929</v>
      </c>
      <c r="B219" t="s">
        <v>197</v>
      </c>
      <c r="C219" t="s">
        <v>1060</v>
      </c>
      <c r="D219" t="s">
        <v>951</v>
      </c>
      <c r="E219" t="s">
        <v>952</v>
      </c>
      <c r="F219">
        <v>2</v>
      </c>
      <c r="G219" t="s">
        <v>158</v>
      </c>
    </row>
    <row r="220" spans="1:7" x14ac:dyDescent="0.25">
      <c r="A220" t="s">
        <v>929</v>
      </c>
      <c r="B220" t="s">
        <v>197</v>
      </c>
      <c r="C220" t="s">
        <v>1061</v>
      </c>
      <c r="D220" t="s">
        <v>951</v>
      </c>
      <c r="E220" t="s">
        <v>952</v>
      </c>
      <c r="F220">
        <v>2</v>
      </c>
      <c r="G220" t="s">
        <v>158</v>
      </c>
    </row>
    <row r="221" spans="1:7" x14ac:dyDescent="0.25">
      <c r="A221" t="s">
        <v>929</v>
      </c>
      <c r="B221" t="s">
        <v>197</v>
      </c>
      <c r="C221" t="s">
        <v>2084</v>
      </c>
      <c r="D221" t="s">
        <v>951</v>
      </c>
      <c r="E221" t="s">
        <v>952</v>
      </c>
      <c r="F221">
        <v>2</v>
      </c>
      <c r="G221" t="s">
        <v>158</v>
      </c>
    </row>
    <row r="222" spans="1:7" x14ac:dyDescent="0.25">
      <c r="A222" t="s">
        <v>231</v>
      </c>
      <c r="B222" t="s">
        <v>193</v>
      </c>
      <c r="C222" t="s">
        <v>1063</v>
      </c>
      <c r="D222" t="s">
        <v>951</v>
      </c>
      <c r="E222" t="s">
        <v>952</v>
      </c>
      <c r="F222">
        <v>4</v>
      </c>
      <c r="G222" t="s">
        <v>158</v>
      </c>
    </row>
    <row r="223" spans="1:7" x14ac:dyDescent="0.25">
      <c r="A223" t="s">
        <v>231</v>
      </c>
      <c r="B223" t="s">
        <v>193</v>
      </c>
      <c r="C223" t="s">
        <v>1064</v>
      </c>
      <c r="D223" t="s">
        <v>951</v>
      </c>
      <c r="E223" t="s">
        <v>952</v>
      </c>
      <c r="F223">
        <v>4</v>
      </c>
      <c r="G223" t="s">
        <v>158</v>
      </c>
    </row>
    <row r="224" spans="1:7" x14ac:dyDescent="0.25">
      <c r="A224" t="s">
        <v>231</v>
      </c>
      <c r="B224" t="s">
        <v>193</v>
      </c>
      <c r="C224" t="s">
        <v>1065</v>
      </c>
      <c r="D224" t="s">
        <v>951</v>
      </c>
      <c r="E224" t="s">
        <v>952</v>
      </c>
      <c r="F224">
        <v>4</v>
      </c>
      <c r="G224" t="s">
        <v>158</v>
      </c>
    </row>
    <row r="225" spans="1:7" x14ac:dyDescent="0.25">
      <c r="A225" t="s">
        <v>232</v>
      </c>
      <c r="B225" t="s">
        <v>193</v>
      </c>
      <c r="C225" t="s">
        <v>1066</v>
      </c>
      <c r="D225" t="s">
        <v>951</v>
      </c>
      <c r="E225" t="s">
        <v>952</v>
      </c>
      <c r="F225">
        <v>4</v>
      </c>
      <c r="G225" t="s">
        <v>158</v>
      </c>
    </row>
    <row r="226" spans="1:7" x14ac:dyDescent="0.25">
      <c r="A226" t="s">
        <v>232</v>
      </c>
      <c r="B226" t="s">
        <v>193</v>
      </c>
      <c r="C226" t="s">
        <v>1067</v>
      </c>
      <c r="D226" t="s">
        <v>951</v>
      </c>
      <c r="E226" t="s">
        <v>952</v>
      </c>
      <c r="F226">
        <v>4</v>
      </c>
      <c r="G226" t="s">
        <v>158</v>
      </c>
    </row>
    <row r="227" spans="1:7" x14ac:dyDescent="0.25">
      <c r="A227" t="s">
        <v>232</v>
      </c>
      <c r="B227" t="s">
        <v>193</v>
      </c>
      <c r="C227" t="s">
        <v>1068</v>
      </c>
      <c r="D227" t="s">
        <v>951</v>
      </c>
      <c r="E227" t="s">
        <v>952</v>
      </c>
      <c r="F227">
        <v>4</v>
      </c>
      <c r="G227" t="s">
        <v>158</v>
      </c>
    </row>
    <row r="228" spans="1:7" x14ac:dyDescent="0.25">
      <c r="A228" t="s">
        <v>232</v>
      </c>
      <c r="B228" t="s">
        <v>193</v>
      </c>
      <c r="C228" t="s">
        <v>1069</v>
      </c>
      <c r="D228" t="s">
        <v>951</v>
      </c>
      <c r="E228" t="s">
        <v>952</v>
      </c>
      <c r="F228">
        <v>4</v>
      </c>
      <c r="G228" t="s">
        <v>158</v>
      </c>
    </row>
    <row r="229" spans="1:7" x14ac:dyDescent="0.25">
      <c r="A229" t="s">
        <v>232</v>
      </c>
      <c r="B229" t="s">
        <v>193</v>
      </c>
      <c r="C229" t="s">
        <v>1070</v>
      </c>
      <c r="D229" t="s">
        <v>951</v>
      </c>
      <c r="E229" t="s">
        <v>952</v>
      </c>
      <c r="F229">
        <v>4</v>
      </c>
      <c r="G229" t="s">
        <v>158</v>
      </c>
    </row>
    <row r="230" spans="1:7" x14ac:dyDescent="0.25">
      <c r="A230" t="s">
        <v>233</v>
      </c>
      <c r="B230" t="s">
        <v>193</v>
      </c>
      <c r="C230" t="s">
        <v>1071</v>
      </c>
      <c r="D230" t="s">
        <v>951</v>
      </c>
      <c r="E230" t="s">
        <v>952</v>
      </c>
      <c r="F230">
        <v>4</v>
      </c>
      <c r="G230" t="s">
        <v>158</v>
      </c>
    </row>
    <row r="231" spans="1:7" x14ac:dyDescent="0.25">
      <c r="A231" t="s">
        <v>196</v>
      </c>
      <c r="B231" t="s">
        <v>197</v>
      </c>
      <c r="C231" t="s">
        <v>516</v>
      </c>
      <c r="D231" t="s">
        <v>951</v>
      </c>
      <c r="E231" t="s">
        <v>952</v>
      </c>
      <c r="F231">
        <v>4</v>
      </c>
      <c r="G231" t="s">
        <v>162</v>
      </c>
    </row>
    <row r="232" spans="1:7" x14ac:dyDescent="0.25">
      <c r="A232" t="s">
        <v>196</v>
      </c>
      <c r="B232" t="s">
        <v>197</v>
      </c>
      <c r="C232" t="s">
        <v>518</v>
      </c>
      <c r="D232" t="s">
        <v>951</v>
      </c>
      <c r="E232" t="s">
        <v>952</v>
      </c>
      <c r="F232">
        <v>4</v>
      </c>
      <c r="G232" t="s">
        <v>162</v>
      </c>
    </row>
    <row r="233" spans="1:7" x14ac:dyDescent="0.25">
      <c r="A233" t="s">
        <v>196</v>
      </c>
      <c r="B233" t="s">
        <v>197</v>
      </c>
      <c r="C233" t="s">
        <v>517</v>
      </c>
      <c r="D233" t="s">
        <v>951</v>
      </c>
      <c r="E233" t="s">
        <v>952</v>
      </c>
      <c r="F233">
        <v>4</v>
      </c>
      <c r="G233" t="s">
        <v>162</v>
      </c>
    </row>
    <row r="234" spans="1:7" x14ac:dyDescent="0.25">
      <c r="A234" t="s">
        <v>196</v>
      </c>
      <c r="B234" t="s">
        <v>197</v>
      </c>
      <c r="C234" t="s">
        <v>1073</v>
      </c>
      <c r="D234" t="s">
        <v>951</v>
      </c>
      <c r="E234" t="s">
        <v>952</v>
      </c>
      <c r="F234">
        <v>4</v>
      </c>
      <c r="G234" t="s">
        <v>162</v>
      </c>
    </row>
    <row r="235" spans="1:7" x14ac:dyDescent="0.25">
      <c r="A235" t="s">
        <v>196</v>
      </c>
      <c r="B235" t="s">
        <v>197</v>
      </c>
      <c r="C235" t="s">
        <v>514</v>
      </c>
      <c r="D235" t="s">
        <v>951</v>
      </c>
      <c r="E235" t="s">
        <v>952</v>
      </c>
      <c r="F235">
        <v>4</v>
      </c>
      <c r="G235" t="s">
        <v>162</v>
      </c>
    </row>
    <row r="236" spans="1:7" x14ac:dyDescent="0.25">
      <c r="A236" t="s">
        <v>196</v>
      </c>
      <c r="B236" t="s">
        <v>197</v>
      </c>
      <c r="C236" t="s">
        <v>515</v>
      </c>
      <c r="D236" t="s">
        <v>951</v>
      </c>
      <c r="E236" t="s">
        <v>952</v>
      </c>
      <c r="F236">
        <v>4</v>
      </c>
      <c r="G236" t="s">
        <v>162</v>
      </c>
    </row>
    <row r="237" spans="1:7" x14ac:dyDescent="0.25">
      <c r="A237" t="s">
        <v>196</v>
      </c>
      <c r="B237" t="s">
        <v>197</v>
      </c>
      <c r="C237" t="s">
        <v>1074</v>
      </c>
      <c r="D237" t="s">
        <v>951</v>
      </c>
      <c r="E237" t="s">
        <v>952</v>
      </c>
      <c r="F237">
        <v>4</v>
      </c>
      <c r="G237" t="s">
        <v>162</v>
      </c>
    </row>
    <row r="238" spans="1:7" x14ac:dyDescent="0.25">
      <c r="A238" t="s">
        <v>196</v>
      </c>
      <c r="B238" t="s">
        <v>197</v>
      </c>
      <c r="C238" t="s">
        <v>513</v>
      </c>
      <c r="D238" t="s">
        <v>951</v>
      </c>
      <c r="E238" t="s">
        <v>952</v>
      </c>
      <c r="F238">
        <v>4</v>
      </c>
      <c r="G238" t="s">
        <v>162</v>
      </c>
    </row>
    <row r="239" spans="1:7" x14ac:dyDescent="0.25">
      <c r="A239" t="s">
        <v>196</v>
      </c>
      <c r="B239" t="s">
        <v>447</v>
      </c>
      <c r="C239" t="s">
        <v>1073</v>
      </c>
      <c r="D239" t="s">
        <v>951</v>
      </c>
      <c r="E239" t="s">
        <v>952</v>
      </c>
      <c r="F239">
        <v>4</v>
      </c>
      <c r="G239" t="s">
        <v>162</v>
      </c>
    </row>
    <row r="240" spans="1:7" x14ac:dyDescent="0.25">
      <c r="A240" t="s">
        <v>196</v>
      </c>
      <c r="B240" t="s">
        <v>447</v>
      </c>
      <c r="C240" t="s">
        <v>1074</v>
      </c>
      <c r="D240" t="s">
        <v>951</v>
      </c>
      <c r="E240" t="s">
        <v>952</v>
      </c>
      <c r="F240">
        <v>4</v>
      </c>
      <c r="G240" t="s">
        <v>162</v>
      </c>
    </row>
    <row r="241" spans="1:7" x14ac:dyDescent="0.25">
      <c r="A241" t="s">
        <v>196</v>
      </c>
      <c r="B241" t="s">
        <v>327</v>
      </c>
      <c r="C241" t="s">
        <v>1072</v>
      </c>
      <c r="D241" t="s">
        <v>951</v>
      </c>
      <c r="E241" t="s">
        <v>952</v>
      </c>
      <c r="F241">
        <v>4</v>
      </c>
      <c r="G241" t="s">
        <v>162</v>
      </c>
    </row>
    <row r="242" spans="1:7" x14ac:dyDescent="0.25">
      <c r="A242" t="s">
        <v>196</v>
      </c>
      <c r="B242" t="s">
        <v>327</v>
      </c>
      <c r="C242" t="s">
        <v>1075</v>
      </c>
      <c r="D242" t="s">
        <v>951</v>
      </c>
      <c r="E242" t="s">
        <v>952</v>
      </c>
      <c r="F242">
        <v>4</v>
      </c>
      <c r="G242" t="s">
        <v>162</v>
      </c>
    </row>
    <row r="243" spans="1:7" x14ac:dyDescent="0.25">
      <c r="A243" t="s">
        <v>196</v>
      </c>
      <c r="B243" t="s">
        <v>507</v>
      </c>
      <c r="C243" t="s">
        <v>1073</v>
      </c>
      <c r="D243" t="s">
        <v>951</v>
      </c>
      <c r="E243" t="s">
        <v>952</v>
      </c>
      <c r="F243">
        <v>4</v>
      </c>
      <c r="G243" t="s">
        <v>162</v>
      </c>
    </row>
    <row r="244" spans="1:7" x14ac:dyDescent="0.25">
      <c r="A244" t="s">
        <v>196</v>
      </c>
      <c r="B244" t="s">
        <v>507</v>
      </c>
      <c r="C244" t="s">
        <v>1074</v>
      </c>
      <c r="D244" t="s">
        <v>951</v>
      </c>
      <c r="E244" t="s">
        <v>952</v>
      </c>
      <c r="F244">
        <v>4</v>
      </c>
      <c r="G244" t="s">
        <v>162</v>
      </c>
    </row>
    <row r="245" spans="1:7" x14ac:dyDescent="0.25">
      <c r="A245" t="s">
        <v>199</v>
      </c>
      <c r="B245" t="s">
        <v>197</v>
      </c>
      <c r="C245" t="s">
        <v>519</v>
      </c>
      <c r="D245" t="s">
        <v>951</v>
      </c>
      <c r="E245" t="s">
        <v>952</v>
      </c>
      <c r="F245">
        <v>2</v>
      </c>
      <c r="G245" t="s">
        <v>158</v>
      </c>
    </row>
    <row r="246" spans="1:7" x14ac:dyDescent="0.25">
      <c r="A246" t="s">
        <v>199</v>
      </c>
      <c r="B246" t="s">
        <v>197</v>
      </c>
      <c r="C246" t="s">
        <v>1076</v>
      </c>
      <c r="D246" t="s">
        <v>951</v>
      </c>
      <c r="E246" t="s">
        <v>952</v>
      </c>
      <c r="F246">
        <v>2</v>
      </c>
      <c r="G246" t="s">
        <v>158</v>
      </c>
    </row>
    <row r="247" spans="1:7" x14ac:dyDescent="0.25">
      <c r="A247" t="s">
        <v>199</v>
      </c>
      <c r="B247" t="s">
        <v>197</v>
      </c>
      <c r="C247" t="s">
        <v>1077</v>
      </c>
      <c r="D247" t="s">
        <v>951</v>
      </c>
      <c r="E247" t="s">
        <v>952</v>
      </c>
      <c r="F247">
        <v>2</v>
      </c>
      <c r="G247" t="s">
        <v>158</v>
      </c>
    </row>
    <row r="248" spans="1:7" x14ac:dyDescent="0.25">
      <c r="A248" t="s">
        <v>200</v>
      </c>
      <c r="B248" t="s">
        <v>197</v>
      </c>
      <c r="C248" t="s">
        <v>520</v>
      </c>
      <c r="D248" t="s">
        <v>951</v>
      </c>
      <c r="E248" t="s">
        <v>952</v>
      </c>
      <c r="F248">
        <v>3</v>
      </c>
      <c r="G248" t="s">
        <v>158</v>
      </c>
    </row>
    <row r="249" spans="1:7" x14ac:dyDescent="0.25">
      <c r="A249" t="s">
        <v>200</v>
      </c>
      <c r="B249" t="s">
        <v>197</v>
      </c>
      <c r="C249" t="s">
        <v>521</v>
      </c>
      <c r="D249" t="s">
        <v>951</v>
      </c>
      <c r="E249" t="s">
        <v>952</v>
      </c>
      <c r="F249">
        <v>3</v>
      </c>
      <c r="G249" t="s">
        <v>158</v>
      </c>
    </row>
    <row r="250" spans="1:7" x14ac:dyDescent="0.25">
      <c r="A250" t="s">
        <v>201</v>
      </c>
      <c r="B250" t="s">
        <v>197</v>
      </c>
      <c r="C250" t="s">
        <v>522</v>
      </c>
      <c r="D250" t="s">
        <v>951</v>
      </c>
      <c r="E250" t="s">
        <v>952</v>
      </c>
      <c r="F250">
        <v>3</v>
      </c>
      <c r="G250" t="s">
        <v>158</v>
      </c>
    </row>
    <row r="251" spans="1:7" x14ac:dyDescent="0.25">
      <c r="A251" t="s">
        <v>202</v>
      </c>
      <c r="B251" t="s">
        <v>197</v>
      </c>
      <c r="C251" t="s">
        <v>524</v>
      </c>
      <c r="D251" t="s">
        <v>951</v>
      </c>
      <c r="E251" t="s">
        <v>952</v>
      </c>
      <c r="F251">
        <v>2</v>
      </c>
      <c r="G251" t="s">
        <v>158</v>
      </c>
    </row>
    <row r="252" spans="1:7" x14ac:dyDescent="0.25">
      <c r="A252" t="s">
        <v>202</v>
      </c>
      <c r="B252" t="s">
        <v>197</v>
      </c>
      <c r="C252" t="s">
        <v>1078</v>
      </c>
      <c r="D252" t="s">
        <v>951</v>
      </c>
      <c r="E252" t="s">
        <v>952</v>
      </c>
      <c r="F252">
        <v>2</v>
      </c>
      <c r="G252" t="s">
        <v>158</v>
      </c>
    </row>
    <row r="253" spans="1:7" x14ac:dyDescent="0.25">
      <c r="A253" t="s">
        <v>202</v>
      </c>
      <c r="B253" t="s">
        <v>197</v>
      </c>
      <c r="C253" t="s">
        <v>525</v>
      </c>
      <c r="D253" t="s">
        <v>951</v>
      </c>
      <c r="E253" t="s">
        <v>952</v>
      </c>
      <c r="F253">
        <v>2</v>
      </c>
      <c r="G253" t="s">
        <v>158</v>
      </c>
    </row>
    <row r="254" spans="1:7" x14ac:dyDescent="0.25">
      <c r="A254" t="s">
        <v>202</v>
      </c>
      <c r="B254" t="s">
        <v>197</v>
      </c>
      <c r="C254" t="s">
        <v>1079</v>
      </c>
      <c r="D254" t="s">
        <v>951</v>
      </c>
      <c r="E254" t="s">
        <v>952</v>
      </c>
      <c r="F254">
        <v>2</v>
      </c>
      <c r="G254" t="s">
        <v>158</v>
      </c>
    </row>
    <row r="255" spans="1:7" x14ac:dyDescent="0.25">
      <c r="A255" t="s">
        <v>202</v>
      </c>
      <c r="B255" t="s">
        <v>197</v>
      </c>
      <c r="C255" t="s">
        <v>523</v>
      </c>
      <c r="D255" t="s">
        <v>951</v>
      </c>
      <c r="E255" t="s">
        <v>952</v>
      </c>
      <c r="F255">
        <v>2</v>
      </c>
      <c r="G255" t="s">
        <v>158</v>
      </c>
    </row>
    <row r="256" spans="1:7" x14ac:dyDescent="0.25">
      <c r="A256" t="s">
        <v>203</v>
      </c>
      <c r="B256" t="s">
        <v>197</v>
      </c>
      <c r="C256" t="s">
        <v>526</v>
      </c>
      <c r="D256" t="s">
        <v>951</v>
      </c>
      <c r="E256" t="s">
        <v>952</v>
      </c>
      <c r="F256">
        <v>2</v>
      </c>
      <c r="G256" t="s">
        <v>158</v>
      </c>
    </row>
    <row r="257" spans="1:7" x14ac:dyDescent="0.25">
      <c r="A257" t="s">
        <v>206</v>
      </c>
      <c r="B257" t="s">
        <v>197</v>
      </c>
      <c r="C257" t="s">
        <v>527</v>
      </c>
      <c r="D257" t="s">
        <v>951</v>
      </c>
      <c r="E257" t="s">
        <v>952</v>
      </c>
      <c r="F257">
        <v>2</v>
      </c>
      <c r="G257" t="s">
        <v>158</v>
      </c>
    </row>
    <row r="258" spans="1:7" x14ac:dyDescent="0.25">
      <c r="A258" t="s">
        <v>207</v>
      </c>
      <c r="B258" t="s">
        <v>197</v>
      </c>
      <c r="C258" t="s">
        <v>528</v>
      </c>
      <c r="D258" t="s">
        <v>951</v>
      </c>
      <c r="E258" t="s">
        <v>952</v>
      </c>
      <c r="F258">
        <v>2</v>
      </c>
      <c r="G258" t="s">
        <v>158</v>
      </c>
    </row>
    <row r="259" spans="1:7" x14ac:dyDescent="0.25">
      <c r="A259" t="s">
        <v>208</v>
      </c>
      <c r="B259" t="s">
        <v>197</v>
      </c>
      <c r="C259" t="s">
        <v>529</v>
      </c>
      <c r="D259" t="s">
        <v>951</v>
      </c>
      <c r="E259" t="s">
        <v>952</v>
      </c>
      <c r="F259">
        <v>2</v>
      </c>
      <c r="G259" t="s">
        <v>158</v>
      </c>
    </row>
    <row r="260" spans="1:7" x14ac:dyDescent="0.25">
      <c r="A260" t="s">
        <v>209</v>
      </c>
      <c r="B260" t="s">
        <v>197</v>
      </c>
      <c r="C260" t="s">
        <v>532</v>
      </c>
      <c r="D260" t="s">
        <v>951</v>
      </c>
      <c r="E260" t="s">
        <v>952</v>
      </c>
      <c r="F260">
        <v>2</v>
      </c>
      <c r="G260" t="s">
        <v>158</v>
      </c>
    </row>
    <row r="261" spans="1:7" x14ac:dyDescent="0.25">
      <c r="A261" t="s">
        <v>209</v>
      </c>
      <c r="B261" t="s">
        <v>197</v>
      </c>
      <c r="C261" t="s">
        <v>530</v>
      </c>
      <c r="D261" t="s">
        <v>951</v>
      </c>
      <c r="E261" t="s">
        <v>952</v>
      </c>
      <c r="F261">
        <v>2</v>
      </c>
      <c r="G261" t="s">
        <v>158</v>
      </c>
    </row>
    <row r="262" spans="1:7" x14ac:dyDescent="0.25">
      <c r="A262" t="s">
        <v>209</v>
      </c>
      <c r="B262" t="s">
        <v>197</v>
      </c>
      <c r="C262" t="s">
        <v>531</v>
      </c>
      <c r="D262" t="s">
        <v>951</v>
      </c>
      <c r="E262" t="s">
        <v>952</v>
      </c>
      <c r="F262">
        <v>2</v>
      </c>
      <c r="G262" t="s">
        <v>158</v>
      </c>
    </row>
    <row r="263" spans="1:7" x14ac:dyDescent="0.25">
      <c r="A263" t="s">
        <v>209</v>
      </c>
      <c r="B263" t="s">
        <v>197</v>
      </c>
      <c r="C263" t="s">
        <v>1081</v>
      </c>
      <c r="D263" t="s">
        <v>951</v>
      </c>
      <c r="E263" t="s">
        <v>952</v>
      </c>
      <c r="F263">
        <v>2</v>
      </c>
      <c r="G263" t="s">
        <v>158</v>
      </c>
    </row>
    <row r="264" spans="1:7" x14ac:dyDescent="0.25">
      <c r="A264" t="s">
        <v>209</v>
      </c>
      <c r="B264" t="s">
        <v>197</v>
      </c>
      <c r="C264" t="s">
        <v>1082</v>
      </c>
      <c r="D264" t="s">
        <v>951</v>
      </c>
      <c r="E264" t="s">
        <v>952</v>
      </c>
      <c r="F264">
        <v>2</v>
      </c>
      <c r="G264" t="s">
        <v>158</v>
      </c>
    </row>
    <row r="265" spans="1:7" x14ac:dyDescent="0.25">
      <c r="A265" t="s">
        <v>209</v>
      </c>
      <c r="B265" t="s">
        <v>197</v>
      </c>
      <c r="C265" t="s">
        <v>1080</v>
      </c>
      <c r="D265" t="s">
        <v>951</v>
      </c>
      <c r="E265" t="s">
        <v>952</v>
      </c>
      <c r="F265">
        <v>2</v>
      </c>
      <c r="G265" t="s">
        <v>158</v>
      </c>
    </row>
    <row r="266" spans="1:7" x14ac:dyDescent="0.25">
      <c r="A266" t="s">
        <v>210</v>
      </c>
      <c r="B266" t="s">
        <v>197</v>
      </c>
      <c r="C266" t="s">
        <v>534</v>
      </c>
      <c r="D266" t="s">
        <v>951</v>
      </c>
      <c r="E266" t="s">
        <v>952</v>
      </c>
      <c r="F266">
        <v>2</v>
      </c>
      <c r="G266" t="s">
        <v>158</v>
      </c>
    </row>
    <row r="267" spans="1:7" x14ac:dyDescent="0.25">
      <c r="A267" t="s">
        <v>210</v>
      </c>
      <c r="B267" t="s">
        <v>197</v>
      </c>
      <c r="C267" t="s">
        <v>535</v>
      </c>
      <c r="D267" t="s">
        <v>951</v>
      </c>
      <c r="E267" t="s">
        <v>952</v>
      </c>
      <c r="F267">
        <v>2</v>
      </c>
      <c r="G267" t="s">
        <v>158</v>
      </c>
    </row>
    <row r="268" spans="1:7" x14ac:dyDescent="0.25">
      <c r="A268" t="s">
        <v>210</v>
      </c>
      <c r="B268" t="s">
        <v>197</v>
      </c>
      <c r="C268" t="s">
        <v>536</v>
      </c>
      <c r="D268" t="s">
        <v>951</v>
      </c>
      <c r="E268" t="s">
        <v>952</v>
      </c>
      <c r="F268">
        <v>2</v>
      </c>
      <c r="G268" t="s">
        <v>158</v>
      </c>
    </row>
    <row r="269" spans="1:7" x14ac:dyDescent="0.25">
      <c r="A269" t="s">
        <v>211</v>
      </c>
      <c r="B269" t="s">
        <v>197</v>
      </c>
      <c r="C269" t="s">
        <v>539</v>
      </c>
      <c r="D269" t="s">
        <v>951</v>
      </c>
      <c r="E269" t="s">
        <v>952</v>
      </c>
      <c r="F269">
        <v>2</v>
      </c>
      <c r="G269" t="s">
        <v>158</v>
      </c>
    </row>
    <row r="270" spans="1:7" x14ac:dyDescent="0.25">
      <c r="A270" t="s">
        <v>211</v>
      </c>
      <c r="B270" t="s">
        <v>197</v>
      </c>
      <c r="C270" t="s">
        <v>538</v>
      </c>
      <c r="D270" t="s">
        <v>951</v>
      </c>
      <c r="E270" t="s">
        <v>952</v>
      </c>
      <c r="F270">
        <v>2</v>
      </c>
      <c r="G270" t="s">
        <v>158</v>
      </c>
    </row>
    <row r="271" spans="1:7" x14ac:dyDescent="0.25">
      <c r="A271" t="s">
        <v>211</v>
      </c>
      <c r="B271" t="s">
        <v>197</v>
      </c>
      <c r="C271" t="s">
        <v>540</v>
      </c>
      <c r="D271" t="s">
        <v>951</v>
      </c>
      <c r="E271" t="s">
        <v>952</v>
      </c>
      <c r="F271">
        <v>2</v>
      </c>
      <c r="G271" t="s">
        <v>158</v>
      </c>
    </row>
    <row r="272" spans="1:7" x14ac:dyDescent="0.25">
      <c r="A272" t="s">
        <v>542</v>
      </c>
      <c r="B272" t="s">
        <v>197</v>
      </c>
      <c r="C272" t="s">
        <v>541</v>
      </c>
      <c r="D272" t="s">
        <v>951</v>
      </c>
      <c r="E272" t="s">
        <v>952</v>
      </c>
      <c r="F272">
        <v>4</v>
      </c>
      <c r="G272" t="s">
        <v>162</v>
      </c>
    </row>
    <row r="273" spans="1:7" x14ac:dyDescent="0.25">
      <c r="A273" t="s">
        <v>212</v>
      </c>
      <c r="B273" t="s">
        <v>197</v>
      </c>
      <c r="C273" t="s">
        <v>545</v>
      </c>
      <c r="D273" t="s">
        <v>951</v>
      </c>
      <c r="E273" t="s">
        <v>952</v>
      </c>
      <c r="F273">
        <v>4</v>
      </c>
      <c r="G273" t="s">
        <v>162</v>
      </c>
    </row>
    <row r="274" spans="1:7" x14ac:dyDescent="0.25">
      <c r="A274" t="s">
        <v>212</v>
      </c>
      <c r="B274" t="s">
        <v>197</v>
      </c>
      <c r="C274" t="s">
        <v>543</v>
      </c>
      <c r="D274" t="s">
        <v>951</v>
      </c>
      <c r="E274" t="s">
        <v>952</v>
      </c>
      <c r="F274">
        <v>4</v>
      </c>
      <c r="G274" t="s">
        <v>162</v>
      </c>
    </row>
    <row r="275" spans="1:7" x14ac:dyDescent="0.25">
      <c r="A275" t="s">
        <v>212</v>
      </c>
      <c r="B275" t="s">
        <v>197</v>
      </c>
      <c r="C275" t="s">
        <v>544</v>
      </c>
      <c r="D275" t="s">
        <v>951</v>
      </c>
      <c r="E275" t="s">
        <v>952</v>
      </c>
      <c r="F275">
        <v>4</v>
      </c>
      <c r="G275" t="s">
        <v>162</v>
      </c>
    </row>
    <row r="276" spans="1:7" x14ac:dyDescent="0.25">
      <c r="A276" t="s">
        <v>213</v>
      </c>
      <c r="B276" t="s">
        <v>197</v>
      </c>
      <c r="C276" t="s">
        <v>546</v>
      </c>
      <c r="D276" t="s">
        <v>951</v>
      </c>
      <c r="E276" t="s">
        <v>952</v>
      </c>
      <c r="F276">
        <v>4</v>
      </c>
      <c r="G276" t="s">
        <v>162</v>
      </c>
    </row>
    <row r="277" spans="1:7" x14ac:dyDescent="0.25">
      <c r="A277" t="s">
        <v>214</v>
      </c>
      <c r="B277" t="s">
        <v>197</v>
      </c>
      <c r="C277" t="s">
        <v>1083</v>
      </c>
      <c r="D277" t="s">
        <v>951</v>
      </c>
      <c r="E277" t="s">
        <v>952</v>
      </c>
      <c r="F277">
        <v>4</v>
      </c>
      <c r="G277" t="s">
        <v>162</v>
      </c>
    </row>
    <row r="278" spans="1:7" x14ac:dyDescent="0.25">
      <c r="A278" t="s">
        <v>215</v>
      </c>
      <c r="B278" t="s">
        <v>197</v>
      </c>
      <c r="C278" t="s">
        <v>547</v>
      </c>
      <c r="D278" t="s">
        <v>951</v>
      </c>
      <c r="E278" t="s">
        <v>952</v>
      </c>
      <c r="F278">
        <v>4</v>
      </c>
      <c r="G278" t="s">
        <v>162</v>
      </c>
    </row>
    <row r="279" spans="1:7" x14ac:dyDescent="0.25">
      <c r="A279" t="s">
        <v>215</v>
      </c>
      <c r="B279" t="s">
        <v>197</v>
      </c>
      <c r="C279" t="s">
        <v>1084</v>
      </c>
      <c r="D279" t="s">
        <v>951</v>
      </c>
      <c r="E279" t="s">
        <v>952</v>
      </c>
      <c r="F279">
        <v>4</v>
      </c>
      <c r="G279" t="s">
        <v>162</v>
      </c>
    </row>
    <row r="280" spans="1:7" x14ac:dyDescent="0.25">
      <c r="A280" t="s">
        <v>215</v>
      </c>
      <c r="B280" t="s">
        <v>197</v>
      </c>
      <c r="C280" t="s">
        <v>1085</v>
      </c>
      <c r="D280" t="s">
        <v>951</v>
      </c>
      <c r="E280" t="s">
        <v>952</v>
      </c>
      <c r="F280">
        <v>4</v>
      </c>
      <c r="G280" t="s">
        <v>162</v>
      </c>
    </row>
    <row r="281" spans="1:7" x14ac:dyDescent="0.25">
      <c r="A281" t="s">
        <v>217</v>
      </c>
      <c r="B281" t="s">
        <v>197</v>
      </c>
      <c r="C281" t="s">
        <v>548</v>
      </c>
      <c r="D281" t="s">
        <v>951</v>
      </c>
      <c r="E281" t="s">
        <v>952</v>
      </c>
      <c r="F281">
        <v>4</v>
      </c>
      <c r="G281" t="s">
        <v>162</v>
      </c>
    </row>
    <row r="282" spans="1:7" x14ac:dyDescent="0.25">
      <c r="A282" t="s">
        <v>218</v>
      </c>
      <c r="B282" t="s">
        <v>197</v>
      </c>
      <c r="C282" t="s">
        <v>549</v>
      </c>
      <c r="D282" t="s">
        <v>951</v>
      </c>
      <c r="E282" t="s">
        <v>952</v>
      </c>
      <c r="F282">
        <v>2</v>
      </c>
      <c r="G282" t="s">
        <v>158</v>
      </c>
    </row>
    <row r="283" spans="1:7" x14ac:dyDescent="0.25">
      <c r="A283" t="s">
        <v>218</v>
      </c>
      <c r="B283" t="s">
        <v>197</v>
      </c>
      <c r="C283" t="s">
        <v>550</v>
      </c>
      <c r="D283" t="s">
        <v>951</v>
      </c>
      <c r="E283" t="s">
        <v>952</v>
      </c>
      <c r="F283">
        <v>2</v>
      </c>
      <c r="G283" t="s">
        <v>158</v>
      </c>
    </row>
    <row r="284" spans="1:7" x14ac:dyDescent="0.25">
      <c r="A284" t="s">
        <v>219</v>
      </c>
      <c r="B284" t="s">
        <v>197</v>
      </c>
      <c r="C284" t="s">
        <v>551</v>
      </c>
      <c r="D284" t="s">
        <v>951</v>
      </c>
      <c r="E284" t="s">
        <v>952</v>
      </c>
      <c r="F284">
        <v>2</v>
      </c>
      <c r="G284" t="s">
        <v>158</v>
      </c>
    </row>
    <row r="285" spans="1:7" x14ac:dyDescent="0.25">
      <c r="A285" t="s">
        <v>220</v>
      </c>
      <c r="B285" t="s">
        <v>197</v>
      </c>
      <c r="C285" t="s">
        <v>553</v>
      </c>
      <c r="D285" t="s">
        <v>951</v>
      </c>
      <c r="E285" t="s">
        <v>952</v>
      </c>
      <c r="F285">
        <v>2</v>
      </c>
      <c r="G285" t="s">
        <v>162</v>
      </c>
    </row>
    <row r="286" spans="1:7" x14ac:dyDescent="0.25">
      <c r="A286" t="s">
        <v>220</v>
      </c>
      <c r="B286" t="s">
        <v>197</v>
      </c>
      <c r="C286" t="s">
        <v>552</v>
      </c>
      <c r="D286" t="s">
        <v>951</v>
      </c>
      <c r="E286" t="s">
        <v>952</v>
      </c>
      <c r="F286">
        <v>2</v>
      </c>
      <c r="G286" t="s">
        <v>162</v>
      </c>
    </row>
    <row r="287" spans="1:7" x14ac:dyDescent="0.25">
      <c r="A287" t="s">
        <v>220</v>
      </c>
      <c r="B287" t="s">
        <v>197</v>
      </c>
      <c r="C287" t="s">
        <v>2085</v>
      </c>
      <c r="D287" t="s">
        <v>951</v>
      </c>
      <c r="E287" t="s">
        <v>952</v>
      </c>
      <c r="F287">
        <v>2</v>
      </c>
      <c r="G287" t="s">
        <v>162</v>
      </c>
    </row>
    <row r="288" spans="1:7" x14ac:dyDescent="0.25">
      <c r="A288" t="s">
        <v>220</v>
      </c>
      <c r="B288" t="s">
        <v>197</v>
      </c>
      <c r="C288" t="s">
        <v>1565</v>
      </c>
      <c r="D288" t="s">
        <v>951</v>
      </c>
      <c r="E288" t="s">
        <v>952</v>
      </c>
      <c r="F288">
        <v>2</v>
      </c>
      <c r="G288" t="s">
        <v>162</v>
      </c>
    </row>
    <row r="289" spans="1:7" x14ac:dyDescent="0.25">
      <c r="A289" t="s">
        <v>221</v>
      </c>
      <c r="B289" t="s">
        <v>197</v>
      </c>
      <c r="C289" t="s">
        <v>554</v>
      </c>
      <c r="D289" t="s">
        <v>951</v>
      </c>
      <c r="E289" t="s">
        <v>952</v>
      </c>
      <c r="F289">
        <v>2</v>
      </c>
      <c r="G289" t="s">
        <v>162</v>
      </c>
    </row>
    <row r="290" spans="1:7" x14ac:dyDescent="0.25">
      <c r="A290" t="s">
        <v>222</v>
      </c>
      <c r="B290" t="s">
        <v>197</v>
      </c>
      <c r="C290" t="s">
        <v>555</v>
      </c>
      <c r="D290" t="s">
        <v>951</v>
      </c>
      <c r="E290" t="s">
        <v>952</v>
      </c>
      <c r="F290">
        <v>2</v>
      </c>
      <c r="G290" t="s">
        <v>162</v>
      </c>
    </row>
    <row r="291" spans="1:7" x14ac:dyDescent="0.25">
      <c r="A291" t="s">
        <v>223</v>
      </c>
      <c r="B291" t="s">
        <v>197</v>
      </c>
      <c r="C291" t="s">
        <v>557</v>
      </c>
      <c r="D291" t="s">
        <v>951</v>
      </c>
      <c r="E291" t="s">
        <v>952</v>
      </c>
      <c r="F291">
        <v>2</v>
      </c>
      <c r="G291" t="s">
        <v>162</v>
      </c>
    </row>
    <row r="292" spans="1:7" x14ac:dyDescent="0.25">
      <c r="A292" t="s">
        <v>223</v>
      </c>
      <c r="B292" t="s">
        <v>197</v>
      </c>
      <c r="C292" t="s">
        <v>556</v>
      </c>
      <c r="D292" t="s">
        <v>951</v>
      </c>
      <c r="E292" t="s">
        <v>952</v>
      </c>
      <c r="F292">
        <v>2</v>
      </c>
      <c r="G292" t="s">
        <v>162</v>
      </c>
    </row>
    <row r="293" spans="1:7" x14ac:dyDescent="0.25">
      <c r="A293" t="s">
        <v>225</v>
      </c>
      <c r="B293" t="s">
        <v>197</v>
      </c>
      <c r="C293" t="s">
        <v>558</v>
      </c>
      <c r="D293" t="s">
        <v>951</v>
      </c>
      <c r="E293" t="s">
        <v>952</v>
      </c>
      <c r="F293">
        <v>2</v>
      </c>
      <c r="G293" t="s">
        <v>162</v>
      </c>
    </row>
    <row r="294" spans="1:7" x14ac:dyDescent="0.25">
      <c r="A294" t="s">
        <v>227</v>
      </c>
      <c r="B294" t="s">
        <v>197</v>
      </c>
      <c r="C294" t="s">
        <v>559</v>
      </c>
      <c r="D294" t="s">
        <v>951</v>
      </c>
      <c r="E294" t="s">
        <v>952</v>
      </c>
      <c r="F294">
        <v>2</v>
      </c>
      <c r="G294" t="s">
        <v>162</v>
      </c>
    </row>
    <row r="295" spans="1:7" x14ac:dyDescent="0.25">
      <c r="A295" t="s">
        <v>227</v>
      </c>
      <c r="B295" t="s">
        <v>197</v>
      </c>
      <c r="C295" t="s">
        <v>560</v>
      </c>
      <c r="D295" t="s">
        <v>951</v>
      </c>
      <c r="E295" t="s">
        <v>952</v>
      </c>
      <c r="F295">
        <v>2</v>
      </c>
      <c r="G295" t="s">
        <v>162</v>
      </c>
    </row>
    <row r="296" spans="1:7" x14ac:dyDescent="0.25">
      <c r="A296" t="s">
        <v>227</v>
      </c>
      <c r="B296" t="s">
        <v>197</v>
      </c>
      <c r="C296" t="s">
        <v>1086</v>
      </c>
      <c r="D296" t="s">
        <v>951</v>
      </c>
      <c r="E296" t="s">
        <v>952</v>
      </c>
      <c r="F296">
        <v>2</v>
      </c>
      <c r="G296" t="s">
        <v>162</v>
      </c>
    </row>
    <row r="297" spans="1:7" x14ac:dyDescent="0.25">
      <c r="A297" t="s">
        <v>227</v>
      </c>
      <c r="B297" t="s">
        <v>197</v>
      </c>
      <c r="C297" t="s">
        <v>1087</v>
      </c>
      <c r="D297" t="s">
        <v>951</v>
      </c>
      <c r="E297" t="s">
        <v>952</v>
      </c>
      <c r="F297">
        <v>2</v>
      </c>
      <c r="G297" t="s">
        <v>162</v>
      </c>
    </row>
    <row r="298" spans="1:7" x14ac:dyDescent="0.25">
      <c r="A298" t="s">
        <v>226</v>
      </c>
      <c r="B298" t="s">
        <v>197</v>
      </c>
      <c r="C298" t="s">
        <v>561</v>
      </c>
      <c r="D298" t="s">
        <v>951</v>
      </c>
      <c r="E298" t="s">
        <v>952</v>
      </c>
      <c r="F298">
        <v>2</v>
      </c>
      <c r="G298" t="s">
        <v>162</v>
      </c>
    </row>
    <row r="299" spans="1:7" x14ac:dyDescent="0.25">
      <c r="A299" t="s">
        <v>226</v>
      </c>
      <c r="B299" t="s">
        <v>197</v>
      </c>
      <c r="C299" t="s">
        <v>1088</v>
      </c>
      <c r="D299" t="s">
        <v>951</v>
      </c>
      <c r="E299" t="s">
        <v>952</v>
      </c>
      <c r="F299">
        <v>2</v>
      </c>
      <c r="G299" t="s">
        <v>162</v>
      </c>
    </row>
    <row r="300" spans="1:7" x14ac:dyDescent="0.25">
      <c r="A300" t="s">
        <v>226</v>
      </c>
      <c r="B300" t="s">
        <v>197</v>
      </c>
      <c r="C300" t="s">
        <v>1089</v>
      </c>
      <c r="D300" t="s">
        <v>951</v>
      </c>
      <c r="E300" t="s">
        <v>952</v>
      </c>
      <c r="F300">
        <v>2</v>
      </c>
      <c r="G300" t="s">
        <v>162</v>
      </c>
    </row>
    <row r="301" spans="1:7" x14ac:dyDescent="0.25">
      <c r="A301" t="s">
        <v>228</v>
      </c>
      <c r="B301" t="s">
        <v>197</v>
      </c>
      <c r="C301" t="s">
        <v>1091</v>
      </c>
      <c r="D301" t="s">
        <v>951</v>
      </c>
      <c r="E301" t="s">
        <v>952</v>
      </c>
      <c r="F301">
        <v>2</v>
      </c>
      <c r="G301" t="s">
        <v>162</v>
      </c>
    </row>
    <row r="302" spans="1:7" x14ac:dyDescent="0.25">
      <c r="A302" t="s">
        <v>228</v>
      </c>
      <c r="B302" t="s">
        <v>197</v>
      </c>
      <c r="C302" t="s">
        <v>1093</v>
      </c>
      <c r="D302" t="s">
        <v>951</v>
      </c>
      <c r="E302" t="s">
        <v>952</v>
      </c>
      <c r="F302">
        <v>2</v>
      </c>
      <c r="G302" t="s">
        <v>162</v>
      </c>
    </row>
    <row r="303" spans="1:7" x14ac:dyDescent="0.25">
      <c r="A303" t="s">
        <v>228</v>
      </c>
      <c r="B303" t="s">
        <v>197</v>
      </c>
      <c r="C303" t="s">
        <v>1090</v>
      </c>
      <c r="D303" t="s">
        <v>951</v>
      </c>
      <c r="E303" t="s">
        <v>952</v>
      </c>
      <c r="F303">
        <v>2</v>
      </c>
      <c r="G303" t="s">
        <v>162</v>
      </c>
    </row>
    <row r="304" spans="1:7" x14ac:dyDescent="0.25">
      <c r="A304" t="s">
        <v>228</v>
      </c>
      <c r="B304" t="s">
        <v>197</v>
      </c>
      <c r="C304" t="s">
        <v>1092</v>
      </c>
      <c r="D304" t="s">
        <v>951</v>
      </c>
      <c r="E304" t="s">
        <v>952</v>
      </c>
      <c r="F304">
        <v>2</v>
      </c>
      <c r="G304" t="s">
        <v>162</v>
      </c>
    </row>
    <row r="305" spans="1:7" x14ac:dyDescent="0.25">
      <c r="A305" t="s">
        <v>229</v>
      </c>
      <c r="B305" t="s">
        <v>197</v>
      </c>
      <c r="C305" t="s">
        <v>1095</v>
      </c>
      <c r="D305" t="s">
        <v>951</v>
      </c>
      <c r="E305" t="s">
        <v>952</v>
      </c>
      <c r="F305">
        <v>2</v>
      </c>
      <c r="G305" t="s">
        <v>162</v>
      </c>
    </row>
    <row r="306" spans="1:7" x14ac:dyDescent="0.25">
      <c r="A306" t="s">
        <v>229</v>
      </c>
      <c r="B306" t="s">
        <v>197</v>
      </c>
      <c r="C306" t="s">
        <v>1097</v>
      </c>
      <c r="D306" t="s">
        <v>951</v>
      </c>
      <c r="E306" t="s">
        <v>952</v>
      </c>
      <c r="F306">
        <v>2</v>
      </c>
      <c r="G306" t="s">
        <v>162</v>
      </c>
    </row>
    <row r="307" spans="1:7" x14ac:dyDescent="0.25">
      <c r="A307" t="s">
        <v>229</v>
      </c>
      <c r="B307" t="s">
        <v>197</v>
      </c>
      <c r="C307" t="s">
        <v>1094</v>
      </c>
      <c r="D307" t="s">
        <v>951</v>
      </c>
      <c r="E307" t="s">
        <v>952</v>
      </c>
      <c r="F307">
        <v>2</v>
      </c>
      <c r="G307" t="s">
        <v>162</v>
      </c>
    </row>
    <row r="308" spans="1:7" x14ac:dyDescent="0.25">
      <c r="A308" t="s">
        <v>229</v>
      </c>
      <c r="B308" t="s">
        <v>197</v>
      </c>
      <c r="C308" t="s">
        <v>1096</v>
      </c>
      <c r="D308" t="s">
        <v>951</v>
      </c>
      <c r="E308" t="s">
        <v>952</v>
      </c>
      <c r="F308">
        <v>2</v>
      </c>
      <c r="G308" t="s">
        <v>162</v>
      </c>
    </row>
    <row r="309" spans="1:7" x14ac:dyDescent="0.25">
      <c r="A309" t="s">
        <v>562</v>
      </c>
      <c r="B309" t="s">
        <v>197</v>
      </c>
      <c r="C309" t="s">
        <v>1098</v>
      </c>
      <c r="D309" t="s">
        <v>951</v>
      </c>
      <c r="E309" t="s">
        <v>952</v>
      </c>
      <c r="F309">
        <v>2</v>
      </c>
      <c r="G309" t="s">
        <v>162</v>
      </c>
    </row>
    <row r="310" spans="1:7" x14ac:dyDescent="0.25">
      <c r="A310" t="s">
        <v>562</v>
      </c>
      <c r="B310" t="s">
        <v>197</v>
      </c>
      <c r="C310" t="s">
        <v>1099</v>
      </c>
      <c r="D310" t="s">
        <v>951</v>
      </c>
      <c r="E310" t="s">
        <v>952</v>
      </c>
      <c r="F310">
        <v>2</v>
      </c>
      <c r="G310" t="s">
        <v>162</v>
      </c>
    </row>
    <row r="311" spans="1:7" x14ac:dyDescent="0.25">
      <c r="A311" t="s">
        <v>564</v>
      </c>
      <c r="B311" t="s">
        <v>563</v>
      </c>
      <c r="C311" t="s">
        <v>1100</v>
      </c>
      <c r="D311" t="s">
        <v>951</v>
      </c>
      <c r="E311" t="s">
        <v>952</v>
      </c>
      <c r="F311">
        <v>2</v>
      </c>
      <c r="G311" t="s">
        <v>158</v>
      </c>
    </row>
    <row r="312" spans="1:7" x14ac:dyDescent="0.25">
      <c r="A312" t="s">
        <v>564</v>
      </c>
      <c r="B312" t="s">
        <v>563</v>
      </c>
      <c r="C312" t="s">
        <v>1102</v>
      </c>
      <c r="D312" t="s">
        <v>951</v>
      </c>
      <c r="E312" t="s">
        <v>952</v>
      </c>
      <c r="F312">
        <v>2</v>
      </c>
      <c r="G312" t="s">
        <v>158</v>
      </c>
    </row>
    <row r="313" spans="1:7" x14ac:dyDescent="0.25">
      <c r="A313" t="s">
        <v>564</v>
      </c>
      <c r="B313" t="s">
        <v>193</v>
      </c>
      <c r="C313" t="s">
        <v>1101</v>
      </c>
      <c r="D313" t="s">
        <v>951</v>
      </c>
      <c r="E313" t="s">
        <v>952</v>
      </c>
      <c r="F313">
        <v>2</v>
      </c>
      <c r="G313" t="s">
        <v>158</v>
      </c>
    </row>
    <row r="314" spans="1:7" x14ac:dyDescent="0.25">
      <c r="A314" t="s">
        <v>564</v>
      </c>
      <c r="B314" t="s">
        <v>193</v>
      </c>
      <c r="C314" t="s">
        <v>1102</v>
      </c>
      <c r="D314" t="s">
        <v>951</v>
      </c>
      <c r="E314" t="s">
        <v>952</v>
      </c>
      <c r="F314">
        <v>2</v>
      </c>
      <c r="G314" t="s">
        <v>158</v>
      </c>
    </row>
    <row r="315" spans="1:7" x14ac:dyDescent="0.25">
      <c r="A315" t="s">
        <v>564</v>
      </c>
      <c r="B315" t="s">
        <v>565</v>
      </c>
      <c r="C315" t="s">
        <v>1102</v>
      </c>
      <c r="D315" t="s">
        <v>951</v>
      </c>
      <c r="E315" t="s">
        <v>952</v>
      </c>
      <c r="F315">
        <v>2</v>
      </c>
      <c r="G315" t="s">
        <v>158</v>
      </c>
    </row>
    <row r="316" spans="1:7" x14ac:dyDescent="0.25">
      <c r="A316" t="s">
        <v>564</v>
      </c>
      <c r="B316" t="s">
        <v>565</v>
      </c>
      <c r="C316" t="s">
        <v>1103</v>
      </c>
      <c r="D316" t="s">
        <v>951</v>
      </c>
      <c r="E316" t="s">
        <v>952</v>
      </c>
      <c r="F316">
        <v>2</v>
      </c>
      <c r="G316" t="s">
        <v>158</v>
      </c>
    </row>
    <row r="317" spans="1:7" x14ac:dyDescent="0.25">
      <c r="A317" t="s">
        <v>566</v>
      </c>
      <c r="B317" t="s">
        <v>238</v>
      </c>
      <c r="C317" t="s">
        <v>1106</v>
      </c>
      <c r="D317" t="s">
        <v>951</v>
      </c>
      <c r="E317" t="s">
        <v>952</v>
      </c>
      <c r="F317">
        <v>2</v>
      </c>
      <c r="G317" t="s">
        <v>158</v>
      </c>
    </row>
    <row r="318" spans="1:7" x14ac:dyDescent="0.25">
      <c r="A318" t="s">
        <v>566</v>
      </c>
      <c r="B318" t="s">
        <v>238</v>
      </c>
      <c r="C318" t="s">
        <v>1108</v>
      </c>
      <c r="D318" t="s">
        <v>951</v>
      </c>
      <c r="E318" t="s">
        <v>952</v>
      </c>
      <c r="F318">
        <v>2</v>
      </c>
      <c r="G318" t="s">
        <v>158</v>
      </c>
    </row>
    <row r="319" spans="1:7" x14ac:dyDescent="0.25">
      <c r="A319" t="s">
        <v>566</v>
      </c>
      <c r="B319" t="s">
        <v>238</v>
      </c>
      <c r="C319" t="s">
        <v>1107</v>
      </c>
      <c r="D319" t="s">
        <v>951</v>
      </c>
      <c r="E319" t="s">
        <v>952</v>
      </c>
      <c r="F319">
        <v>2</v>
      </c>
      <c r="G319" t="s">
        <v>158</v>
      </c>
    </row>
    <row r="320" spans="1:7" x14ac:dyDescent="0.25">
      <c r="A320" t="s">
        <v>566</v>
      </c>
      <c r="B320" t="s">
        <v>412</v>
      </c>
      <c r="C320" t="s">
        <v>1105</v>
      </c>
      <c r="D320" t="s">
        <v>951</v>
      </c>
      <c r="E320" t="s">
        <v>952</v>
      </c>
      <c r="F320">
        <v>2</v>
      </c>
      <c r="G320" t="s">
        <v>158</v>
      </c>
    </row>
    <row r="321" spans="1:7" x14ac:dyDescent="0.25">
      <c r="A321" t="s">
        <v>566</v>
      </c>
      <c r="B321" t="s">
        <v>412</v>
      </c>
      <c r="C321" t="s">
        <v>2086</v>
      </c>
      <c r="D321" t="s">
        <v>951</v>
      </c>
      <c r="E321" t="s">
        <v>952</v>
      </c>
      <c r="F321">
        <v>2</v>
      </c>
      <c r="G321" t="s">
        <v>158</v>
      </c>
    </row>
    <row r="322" spans="1:7" x14ac:dyDescent="0.25">
      <c r="A322" t="s">
        <v>566</v>
      </c>
      <c r="B322" t="s">
        <v>412</v>
      </c>
      <c r="C322" t="s">
        <v>2087</v>
      </c>
      <c r="D322" t="s">
        <v>951</v>
      </c>
      <c r="E322" t="s">
        <v>952</v>
      </c>
      <c r="F322">
        <v>2</v>
      </c>
      <c r="G322" t="s">
        <v>158</v>
      </c>
    </row>
    <row r="323" spans="1:7" x14ac:dyDescent="0.25">
      <c r="A323" t="s">
        <v>567</v>
      </c>
      <c r="B323" t="s">
        <v>238</v>
      </c>
      <c r="C323" t="s">
        <v>1110</v>
      </c>
      <c r="D323" t="s">
        <v>951</v>
      </c>
      <c r="E323" t="s">
        <v>952</v>
      </c>
      <c r="F323">
        <v>2</v>
      </c>
      <c r="G323" t="s">
        <v>158</v>
      </c>
    </row>
    <row r="324" spans="1:7" x14ac:dyDescent="0.25">
      <c r="A324" t="s">
        <v>567</v>
      </c>
      <c r="B324" t="s">
        <v>238</v>
      </c>
      <c r="C324" t="s">
        <v>1112</v>
      </c>
      <c r="D324" t="s">
        <v>951</v>
      </c>
      <c r="E324" t="s">
        <v>952</v>
      </c>
      <c r="F324">
        <v>2</v>
      </c>
      <c r="G324" t="s">
        <v>158</v>
      </c>
    </row>
    <row r="325" spans="1:7" x14ac:dyDescent="0.25">
      <c r="A325" t="s">
        <v>567</v>
      </c>
      <c r="B325" t="s">
        <v>238</v>
      </c>
      <c r="C325" t="s">
        <v>1111</v>
      </c>
      <c r="D325" t="s">
        <v>951</v>
      </c>
      <c r="E325" t="s">
        <v>952</v>
      </c>
      <c r="F325">
        <v>2</v>
      </c>
      <c r="G325" t="s">
        <v>158</v>
      </c>
    </row>
    <row r="326" spans="1:7" x14ac:dyDescent="0.25">
      <c r="A326" t="s">
        <v>567</v>
      </c>
      <c r="B326" t="s">
        <v>412</v>
      </c>
      <c r="C326" t="s">
        <v>1109</v>
      </c>
      <c r="D326" t="s">
        <v>951</v>
      </c>
      <c r="E326" t="s">
        <v>952</v>
      </c>
      <c r="F326">
        <v>2</v>
      </c>
      <c r="G326" t="s">
        <v>158</v>
      </c>
    </row>
    <row r="327" spans="1:7" x14ac:dyDescent="0.25">
      <c r="A327" t="s">
        <v>240</v>
      </c>
      <c r="B327" t="s">
        <v>503</v>
      </c>
      <c r="C327" t="s">
        <v>1113</v>
      </c>
      <c r="D327" t="s">
        <v>951</v>
      </c>
      <c r="E327" t="s">
        <v>953</v>
      </c>
      <c r="F327">
        <v>2</v>
      </c>
      <c r="G327" t="s">
        <v>242</v>
      </c>
    </row>
    <row r="328" spans="1:7" x14ac:dyDescent="0.25">
      <c r="A328" t="s">
        <v>240</v>
      </c>
      <c r="B328" t="s">
        <v>503</v>
      </c>
      <c r="C328" t="s">
        <v>1114</v>
      </c>
      <c r="D328" t="s">
        <v>951</v>
      </c>
      <c r="E328" t="s">
        <v>953</v>
      </c>
      <c r="F328">
        <v>2</v>
      </c>
      <c r="G328" t="s">
        <v>242</v>
      </c>
    </row>
    <row r="329" spans="1:7" x14ac:dyDescent="0.25">
      <c r="A329" t="s">
        <v>240</v>
      </c>
      <c r="B329" t="s">
        <v>503</v>
      </c>
      <c r="C329" t="s">
        <v>1115</v>
      </c>
      <c r="D329" t="s">
        <v>951</v>
      </c>
      <c r="E329" t="s">
        <v>953</v>
      </c>
      <c r="F329">
        <v>2</v>
      </c>
      <c r="G329" t="s">
        <v>242</v>
      </c>
    </row>
    <row r="330" spans="1:7" x14ac:dyDescent="0.25">
      <c r="A330" t="s">
        <v>240</v>
      </c>
      <c r="B330" t="s">
        <v>503</v>
      </c>
      <c r="C330" t="s">
        <v>1116</v>
      </c>
      <c r="D330" t="s">
        <v>951</v>
      </c>
      <c r="E330" t="s">
        <v>953</v>
      </c>
      <c r="F330">
        <v>2</v>
      </c>
      <c r="G330" t="s">
        <v>242</v>
      </c>
    </row>
    <row r="331" spans="1:7" x14ac:dyDescent="0.25">
      <c r="A331" t="s">
        <v>243</v>
      </c>
      <c r="B331" t="s">
        <v>503</v>
      </c>
      <c r="C331" t="s">
        <v>1117</v>
      </c>
      <c r="D331" t="s">
        <v>951</v>
      </c>
      <c r="E331" t="s">
        <v>950</v>
      </c>
      <c r="F331">
        <v>2</v>
      </c>
      <c r="G331" t="s">
        <v>242</v>
      </c>
    </row>
    <row r="332" spans="1:7" x14ac:dyDescent="0.25">
      <c r="A332" t="s">
        <v>243</v>
      </c>
      <c r="B332" t="s">
        <v>503</v>
      </c>
      <c r="C332" t="s">
        <v>1119</v>
      </c>
      <c r="D332" t="s">
        <v>951</v>
      </c>
      <c r="E332" t="s">
        <v>950</v>
      </c>
      <c r="F332">
        <v>2</v>
      </c>
      <c r="G332" t="s">
        <v>242</v>
      </c>
    </row>
    <row r="333" spans="1:7" x14ac:dyDescent="0.25">
      <c r="A333" t="s">
        <v>243</v>
      </c>
      <c r="B333" t="s">
        <v>503</v>
      </c>
      <c r="C333" t="s">
        <v>1118</v>
      </c>
      <c r="D333" t="s">
        <v>951</v>
      </c>
      <c r="E333" t="s">
        <v>950</v>
      </c>
      <c r="F333">
        <v>2</v>
      </c>
      <c r="G333" t="s">
        <v>242</v>
      </c>
    </row>
    <row r="334" spans="1:7" x14ac:dyDescent="0.25">
      <c r="A334" t="s">
        <v>243</v>
      </c>
      <c r="B334" t="s">
        <v>503</v>
      </c>
      <c r="C334" t="s">
        <v>1120</v>
      </c>
      <c r="D334" t="s">
        <v>951</v>
      </c>
      <c r="E334" t="s">
        <v>950</v>
      </c>
      <c r="F334">
        <v>2</v>
      </c>
      <c r="G334" t="s">
        <v>242</v>
      </c>
    </row>
    <row r="335" spans="1:7" x14ac:dyDescent="0.25">
      <c r="A335" t="s">
        <v>243</v>
      </c>
      <c r="B335" t="s">
        <v>503</v>
      </c>
      <c r="C335" t="s">
        <v>1121</v>
      </c>
      <c r="D335" t="s">
        <v>951</v>
      </c>
      <c r="E335" t="s">
        <v>950</v>
      </c>
      <c r="F335">
        <v>2</v>
      </c>
      <c r="G335" t="s">
        <v>242</v>
      </c>
    </row>
    <row r="336" spans="1:7" x14ac:dyDescent="0.25">
      <c r="A336" t="s">
        <v>243</v>
      </c>
      <c r="B336" t="s">
        <v>503</v>
      </c>
      <c r="C336" t="s">
        <v>1122</v>
      </c>
      <c r="D336" t="s">
        <v>951</v>
      </c>
      <c r="E336" t="s">
        <v>950</v>
      </c>
      <c r="F336">
        <v>2</v>
      </c>
      <c r="G336" t="s">
        <v>242</v>
      </c>
    </row>
    <row r="337" spans="1:7" x14ac:dyDescent="0.25">
      <c r="A337" t="s">
        <v>243</v>
      </c>
      <c r="B337" t="s">
        <v>503</v>
      </c>
      <c r="C337" t="s">
        <v>1123</v>
      </c>
      <c r="D337" t="s">
        <v>951</v>
      </c>
      <c r="E337" t="s">
        <v>950</v>
      </c>
      <c r="F337">
        <v>2</v>
      </c>
      <c r="G337" t="s">
        <v>242</v>
      </c>
    </row>
    <row r="338" spans="1:7" x14ac:dyDescent="0.25">
      <c r="A338" t="s">
        <v>243</v>
      </c>
      <c r="B338" t="s">
        <v>503</v>
      </c>
      <c r="C338" t="s">
        <v>1125</v>
      </c>
      <c r="D338" t="s">
        <v>951</v>
      </c>
      <c r="E338" t="s">
        <v>950</v>
      </c>
      <c r="F338">
        <v>2</v>
      </c>
      <c r="G338" t="s">
        <v>242</v>
      </c>
    </row>
    <row r="339" spans="1:7" x14ac:dyDescent="0.25">
      <c r="A339" t="s">
        <v>243</v>
      </c>
      <c r="B339" t="s">
        <v>503</v>
      </c>
      <c r="C339" t="s">
        <v>1126</v>
      </c>
      <c r="D339" t="s">
        <v>951</v>
      </c>
      <c r="E339" t="s">
        <v>950</v>
      </c>
      <c r="F339">
        <v>2</v>
      </c>
      <c r="G339" t="s">
        <v>242</v>
      </c>
    </row>
    <row r="340" spans="1:7" x14ac:dyDescent="0.25">
      <c r="A340" t="s">
        <v>243</v>
      </c>
      <c r="B340" t="s">
        <v>503</v>
      </c>
      <c r="C340" t="s">
        <v>1127</v>
      </c>
      <c r="D340" t="s">
        <v>951</v>
      </c>
      <c r="E340" t="s">
        <v>950</v>
      </c>
      <c r="F340">
        <v>2</v>
      </c>
      <c r="G340" t="s">
        <v>242</v>
      </c>
    </row>
    <row r="341" spans="1:7" x14ac:dyDescent="0.25">
      <c r="A341" t="s">
        <v>243</v>
      </c>
      <c r="B341" t="s">
        <v>503</v>
      </c>
      <c r="C341" t="s">
        <v>1128</v>
      </c>
      <c r="D341" t="s">
        <v>951</v>
      </c>
      <c r="E341" t="s">
        <v>950</v>
      </c>
      <c r="F341">
        <v>2</v>
      </c>
      <c r="G341" t="s">
        <v>242</v>
      </c>
    </row>
    <row r="342" spans="1:7" x14ac:dyDescent="0.25">
      <c r="A342" t="s">
        <v>243</v>
      </c>
      <c r="B342" t="s">
        <v>503</v>
      </c>
      <c r="C342" t="s">
        <v>1129</v>
      </c>
      <c r="D342" t="s">
        <v>951</v>
      </c>
      <c r="E342" t="s">
        <v>950</v>
      </c>
      <c r="F342">
        <v>2</v>
      </c>
      <c r="G342" t="s">
        <v>242</v>
      </c>
    </row>
    <row r="343" spans="1:7" x14ac:dyDescent="0.25">
      <c r="A343" t="s">
        <v>243</v>
      </c>
      <c r="B343" t="s">
        <v>504</v>
      </c>
      <c r="C343" t="s">
        <v>1124</v>
      </c>
      <c r="D343" t="s">
        <v>951</v>
      </c>
      <c r="E343" t="s">
        <v>950</v>
      </c>
      <c r="F343">
        <v>2</v>
      </c>
      <c r="G343" t="s">
        <v>242</v>
      </c>
    </row>
    <row r="344" spans="1:7" x14ac:dyDescent="0.25">
      <c r="A344" t="s">
        <v>243</v>
      </c>
      <c r="B344" t="s">
        <v>505</v>
      </c>
      <c r="C344">
        <v>18</v>
      </c>
      <c r="D344" t="s">
        <v>951</v>
      </c>
      <c r="E344" t="s">
        <v>950</v>
      </c>
      <c r="F344">
        <v>2</v>
      </c>
      <c r="G344" t="s">
        <v>242</v>
      </c>
    </row>
    <row r="345" spans="1:7" x14ac:dyDescent="0.25">
      <c r="A345" t="s">
        <v>245</v>
      </c>
      <c r="B345" t="s">
        <v>503</v>
      </c>
      <c r="C345" t="s">
        <v>1133</v>
      </c>
      <c r="D345" t="s">
        <v>951</v>
      </c>
      <c r="E345" t="s">
        <v>953</v>
      </c>
      <c r="F345">
        <v>2</v>
      </c>
      <c r="G345" t="s">
        <v>235</v>
      </c>
    </row>
    <row r="346" spans="1:7" x14ac:dyDescent="0.25">
      <c r="A346" t="s">
        <v>245</v>
      </c>
      <c r="B346" t="s">
        <v>503</v>
      </c>
      <c r="C346" t="s">
        <v>1130</v>
      </c>
      <c r="D346" t="s">
        <v>951</v>
      </c>
      <c r="E346" t="s">
        <v>953</v>
      </c>
      <c r="F346">
        <v>2</v>
      </c>
      <c r="G346" t="s">
        <v>235</v>
      </c>
    </row>
    <row r="347" spans="1:7" x14ac:dyDescent="0.25">
      <c r="A347" t="s">
        <v>245</v>
      </c>
      <c r="B347" t="s">
        <v>503</v>
      </c>
      <c r="C347" t="s">
        <v>1135</v>
      </c>
      <c r="D347" t="s">
        <v>951</v>
      </c>
      <c r="E347" t="s">
        <v>953</v>
      </c>
      <c r="F347">
        <v>2</v>
      </c>
      <c r="G347" t="s">
        <v>235</v>
      </c>
    </row>
    <row r="348" spans="1:7" x14ac:dyDescent="0.25">
      <c r="A348" t="s">
        <v>245</v>
      </c>
      <c r="B348" t="s">
        <v>503</v>
      </c>
      <c r="C348" t="s">
        <v>1136</v>
      </c>
      <c r="D348" t="s">
        <v>951</v>
      </c>
      <c r="E348" t="s">
        <v>953</v>
      </c>
      <c r="F348">
        <v>2</v>
      </c>
      <c r="G348" t="s">
        <v>235</v>
      </c>
    </row>
    <row r="349" spans="1:7" x14ac:dyDescent="0.25">
      <c r="A349" t="s">
        <v>245</v>
      </c>
      <c r="B349" t="s">
        <v>503</v>
      </c>
      <c r="C349" t="s">
        <v>1137</v>
      </c>
      <c r="D349" t="s">
        <v>951</v>
      </c>
      <c r="E349" t="s">
        <v>953</v>
      </c>
      <c r="F349">
        <v>2</v>
      </c>
      <c r="G349" t="s">
        <v>235</v>
      </c>
    </row>
    <row r="350" spans="1:7" x14ac:dyDescent="0.25">
      <c r="A350" t="s">
        <v>245</v>
      </c>
      <c r="B350" t="s">
        <v>503</v>
      </c>
      <c r="C350" t="s">
        <v>1138</v>
      </c>
      <c r="D350" t="s">
        <v>951</v>
      </c>
      <c r="E350" t="s">
        <v>953</v>
      </c>
      <c r="F350">
        <v>2</v>
      </c>
      <c r="G350" t="s">
        <v>235</v>
      </c>
    </row>
    <row r="351" spans="1:7" x14ac:dyDescent="0.25">
      <c r="A351" t="s">
        <v>245</v>
      </c>
      <c r="B351" t="s">
        <v>503</v>
      </c>
      <c r="C351" t="s">
        <v>1139</v>
      </c>
      <c r="D351" t="s">
        <v>951</v>
      </c>
      <c r="E351" t="s">
        <v>953</v>
      </c>
      <c r="F351">
        <v>2</v>
      </c>
      <c r="G351" t="s">
        <v>235</v>
      </c>
    </row>
    <row r="352" spans="1:7" x14ac:dyDescent="0.25">
      <c r="A352" t="s">
        <v>245</v>
      </c>
      <c r="B352" t="s">
        <v>503</v>
      </c>
      <c r="C352" t="s">
        <v>1140</v>
      </c>
      <c r="D352" t="s">
        <v>951</v>
      </c>
      <c r="E352" t="s">
        <v>953</v>
      </c>
      <c r="F352">
        <v>2</v>
      </c>
      <c r="G352" t="s">
        <v>235</v>
      </c>
    </row>
    <row r="353" spans="1:7" x14ac:dyDescent="0.25">
      <c r="A353" t="s">
        <v>245</v>
      </c>
      <c r="B353" t="s">
        <v>503</v>
      </c>
      <c r="C353" t="s">
        <v>1141</v>
      </c>
      <c r="D353" t="s">
        <v>951</v>
      </c>
      <c r="E353" t="s">
        <v>953</v>
      </c>
      <c r="F353">
        <v>2</v>
      </c>
      <c r="G353" t="s">
        <v>235</v>
      </c>
    </row>
    <row r="354" spans="1:7" x14ac:dyDescent="0.25">
      <c r="A354" t="s">
        <v>245</v>
      </c>
      <c r="B354" t="s">
        <v>503</v>
      </c>
      <c r="C354" t="s">
        <v>1142</v>
      </c>
      <c r="D354" t="s">
        <v>951</v>
      </c>
      <c r="E354" t="s">
        <v>953</v>
      </c>
      <c r="F354">
        <v>2</v>
      </c>
      <c r="G354" t="s">
        <v>235</v>
      </c>
    </row>
    <row r="355" spans="1:7" x14ac:dyDescent="0.25">
      <c r="A355" t="s">
        <v>245</v>
      </c>
      <c r="B355" t="s">
        <v>503</v>
      </c>
      <c r="C355" t="s">
        <v>1143</v>
      </c>
      <c r="D355" t="s">
        <v>951</v>
      </c>
      <c r="E355" t="s">
        <v>953</v>
      </c>
      <c r="F355">
        <v>2</v>
      </c>
      <c r="G355" t="s">
        <v>235</v>
      </c>
    </row>
    <row r="356" spans="1:7" x14ac:dyDescent="0.25">
      <c r="A356" t="s">
        <v>245</v>
      </c>
      <c r="B356" t="s">
        <v>503</v>
      </c>
      <c r="C356" t="s">
        <v>1144</v>
      </c>
      <c r="D356" t="s">
        <v>951</v>
      </c>
      <c r="E356" t="s">
        <v>953</v>
      </c>
      <c r="F356">
        <v>2</v>
      </c>
      <c r="G356" t="s">
        <v>235</v>
      </c>
    </row>
    <row r="357" spans="1:7" x14ac:dyDescent="0.25">
      <c r="A357" t="s">
        <v>245</v>
      </c>
      <c r="B357" t="s">
        <v>503</v>
      </c>
      <c r="C357" t="s">
        <v>1145</v>
      </c>
      <c r="D357" t="s">
        <v>951</v>
      </c>
      <c r="E357" t="s">
        <v>953</v>
      </c>
      <c r="F357">
        <v>2</v>
      </c>
      <c r="G357" t="s">
        <v>235</v>
      </c>
    </row>
    <row r="358" spans="1:7" x14ac:dyDescent="0.25">
      <c r="A358" t="s">
        <v>245</v>
      </c>
      <c r="B358" t="s">
        <v>503</v>
      </c>
      <c r="C358" t="s">
        <v>1148</v>
      </c>
      <c r="D358" t="s">
        <v>951</v>
      </c>
      <c r="E358" t="s">
        <v>953</v>
      </c>
      <c r="F358">
        <v>2</v>
      </c>
      <c r="G358" t="s">
        <v>235</v>
      </c>
    </row>
    <row r="359" spans="1:7" x14ac:dyDescent="0.25">
      <c r="A359" t="s">
        <v>245</v>
      </c>
      <c r="B359" t="s">
        <v>503</v>
      </c>
      <c r="C359" t="s">
        <v>1149</v>
      </c>
      <c r="D359" t="s">
        <v>951</v>
      </c>
      <c r="E359" t="s">
        <v>953</v>
      </c>
      <c r="F359">
        <v>2</v>
      </c>
      <c r="G359" t="s">
        <v>235</v>
      </c>
    </row>
    <row r="360" spans="1:7" x14ac:dyDescent="0.25">
      <c r="A360" t="s">
        <v>245</v>
      </c>
      <c r="B360" t="s">
        <v>503</v>
      </c>
      <c r="C360" t="s">
        <v>1150</v>
      </c>
      <c r="D360" t="s">
        <v>951</v>
      </c>
      <c r="E360" t="s">
        <v>953</v>
      </c>
      <c r="F360">
        <v>2</v>
      </c>
      <c r="G360" t="s">
        <v>235</v>
      </c>
    </row>
    <row r="361" spans="1:7" x14ac:dyDescent="0.25">
      <c r="A361" t="s">
        <v>245</v>
      </c>
      <c r="B361" t="s">
        <v>503</v>
      </c>
      <c r="C361" t="s">
        <v>1151</v>
      </c>
      <c r="D361" t="s">
        <v>951</v>
      </c>
      <c r="E361" t="s">
        <v>953</v>
      </c>
      <c r="F361">
        <v>2</v>
      </c>
      <c r="G361" t="s">
        <v>235</v>
      </c>
    </row>
    <row r="362" spans="1:7" x14ac:dyDescent="0.25">
      <c r="A362" t="s">
        <v>245</v>
      </c>
      <c r="B362" t="s">
        <v>503</v>
      </c>
      <c r="C362" t="s">
        <v>1152</v>
      </c>
      <c r="D362" t="s">
        <v>951</v>
      </c>
      <c r="E362" t="s">
        <v>953</v>
      </c>
      <c r="F362">
        <v>2</v>
      </c>
      <c r="G362" t="s">
        <v>235</v>
      </c>
    </row>
    <row r="363" spans="1:7" x14ac:dyDescent="0.25">
      <c r="A363" t="s">
        <v>245</v>
      </c>
      <c r="B363" t="s">
        <v>503</v>
      </c>
      <c r="C363" t="s">
        <v>1153</v>
      </c>
      <c r="D363" t="s">
        <v>951</v>
      </c>
      <c r="E363" t="s">
        <v>953</v>
      </c>
      <c r="F363">
        <v>2</v>
      </c>
      <c r="G363" t="s">
        <v>235</v>
      </c>
    </row>
    <row r="364" spans="1:7" x14ac:dyDescent="0.25">
      <c r="A364" t="s">
        <v>245</v>
      </c>
      <c r="B364" t="s">
        <v>511</v>
      </c>
      <c r="C364" t="s">
        <v>1131</v>
      </c>
      <c r="D364" t="s">
        <v>951</v>
      </c>
      <c r="E364" t="s">
        <v>953</v>
      </c>
      <c r="F364">
        <v>2</v>
      </c>
      <c r="G364" t="s">
        <v>235</v>
      </c>
    </row>
    <row r="365" spans="1:7" x14ac:dyDescent="0.25">
      <c r="A365" t="s">
        <v>245</v>
      </c>
      <c r="B365" t="s">
        <v>511</v>
      </c>
      <c r="C365" t="s">
        <v>1146</v>
      </c>
      <c r="D365" t="s">
        <v>951</v>
      </c>
      <c r="E365" t="s">
        <v>953</v>
      </c>
      <c r="F365">
        <v>2</v>
      </c>
      <c r="G365" t="s">
        <v>235</v>
      </c>
    </row>
    <row r="366" spans="1:7" x14ac:dyDescent="0.25">
      <c r="A366" t="s">
        <v>245</v>
      </c>
      <c r="B366" t="s">
        <v>379</v>
      </c>
      <c r="C366" t="s">
        <v>1133</v>
      </c>
      <c r="D366" t="s">
        <v>951</v>
      </c>
      <c r="E366" t="s">
        <v>953</v>
      </c>
      <c r="F366">
        <v>2</v>
      </c>
      <c r="G366" t="s">
        <v>235</v>
      </c>
    </row>
    <row r="367" spans="1:7" x14ac:dyDescent="0.25">
      <c r="A367" t="s">
        <v>245</v>
      </c>
      <c r="B367" t="s">
        <v>379</v>
      </c>
      <c r="C367" t="s">
        <v>1134</v>
      </c>
      <c r="D367" t="s">
        <v>951</v>
      </c>
      <c r="E367" t="s">
        <v>953</v>
      </c>
      <c r="F367">
        <v>2</v>
      </c>
      <c r="G367" t="s">
        <v>235</v>
      </c>
    </row>
    <row r="368" spans="1:7" x14ac:dyDescent="0.25">
      <c r="A368" t="s">
        <v>245</v>
      </c>
      <c r="B368" t="s">
        <v>379</v>
      </c>
      <c r="C368" t="s">
        <v>1150</v>
      </c>
      <c r="D368" t="s">
        <v>951</v>
      </c>
      <c r="E368" t="s">
        <v>953</v>
      </c>
      <c r="F368">
        <v>2</v>
      </c>
      <c r="G368" t="s">
        <v>235</v>
      </c>
    </row>
    <row r="369" spans="1:7" x14ac:dyDescent="0.25">
      <c r="A369" t="s">
        <v>245</v>
      </c>
      <c r="B369" t="s">
        <v>241</v>
      </c>
      <c r="C369" t="s">
        <v>1132</v>
      </c>
      <c r="D369" t="s">
        <v>951</v>
      </c>
      <c r="E369" t="s">
        <v>953</v>
      </c>
      <c r="F369">
        <v>2</v>
      </c>
      <c r="G369" t="s">
        <v>235</v>
      </c>
    </row>
    <row r="370" spans="1:7" x14ac:dyDescent="0.25">
      <c r="A370" t="s">
        <v>245</v>
      </c>
      <c r="B370" t="s">
        <v>241</v>
      </c>
      <c r="C370" t="s">
        <v>1147</v>
      </c>
      <c r="D370" t="s">
        <v>951</v>
      </c>
      <c r="E370" t="s">
        <v>953</v>
      </c>
      <c r="F370">
        <v>2</v>
      </c>
      <c r="G370" t="s">
        <v>235</v>
      </c>
    </row>
    <row r="371" spans="1:7" x14ac:dyDescent="0.25">
      <c r="A371" t="s">
        <v>245</v>
      </c>
      <c r="B371" t="s">
        <v>379</v>
      </c>
      <c r="C371" t="s">
        <v>1144</v>
      </c>
      <c r="D371" t="s">
        <v>951</v>
      </c>
      <c r="E371" t="s">
        <v>953</v>
      </c>
      <c r="F371">
        <v>2</v>
      </c>
      <c r="G371" t="s">
        <v>235</v>
      </c>
    </row>
    <row r="372" spans="1:7" x14ac:dyDescent="0.25">
      <c r="A372" t="s">
        <v>247</v>
      </c>
      <c r="B372" t="s">
        <v>503</v>
      </c>
      <c r="C372" t="s">
        <v>1154</v>
      </c>
      <c r="D372" t="s">
        <v>951</v>
      </c>
      <c r="E372" t="s">
        <v>953</v>
      </c>
      <c r="F372">
        <v>2</v>
      </c>
      <c r="G372" t="s">
        <v>242</v>
      </c>
    </row>
    <row r="373" spans="1:7" x14ac:dyDescent="0.25">
      <c r="A373" t="s">
        <v>247</v>
      </c>
      <c r="B373" t="s">
        <v>503</v>
      </c>
      <c r="C373" t="s">
        <v>1155</v>
      </c>
      <c r="D373" t="s">
        <v>951</v>
      </c>
      <c r="E373" t="s">
        <v>953</v>
      </c>
      <c r="F373">
        <v>2</v>
      </c>
      <c r="G373" t="s">
        <v>242</v>
      </c>
    </row>
    <row r="374" spans="1:7" x14ac:dyDescent="0.25">
      <c r="A374" t="s">
        <v>247</v>
      </c>
      <c r="B374" t="s">
        <v>379</v>
      </c>
      <c r="C374" t="s">
        <v>1154</v>
      </c>
      <c r="D374" t="s">
        <v>951</v>
      </c>
      <c r="E374" t="s">
        <v>953</v>
      </c>
      <c r="F374">
        <v>2</v>
      </c>
      <c r="G374" t="s">
        <v>242</v>
      </c>
    </row>
    <row r="375" spans="1:7" x14ac:dyDescent="0.25">
      <c r="A375" t="s">
        <v>247</v>
      </c>
      <c r="B375" t="s">
        <v>379</v>
      </c>
      <c r="C375" t="s">
        <v>1155</v>
      </c>
      <c r="D375" t="s">
        <v>951</v>
      </c>
      <c r="E375" t="s">
        <v>953</v>
      </c>
      <c r="F375">
        <v>2</v>
      </c>
      <c r="G375" t="s">
        <v>242</v>
      </c>
    </row>
    <row r="376" spans="1:7" x14ac:dyDescent="0.25">
      <c r="A376" t="s">
        <v>248</v>
      </c>
      <c r="B376" t="s">
        <v>503</v>
      </c>
      <c r="C376" t="s">
        <v>1156</v>
      </c>
      <c r="D376" t="s">
        <v>951</v>
      </c>
      <c r="E376" t="s">
        <v>952</v>
      </c>
      <c r="F376">
        <v>2</v>
      </c>
      <c r="G376" t="s">
        <v>158</v>
      </c>
    </row>
    <row r="377" spans="1:7" x14ac:dyDescent="0.25">
      <c r="A377" t="s">
        <v>248</v>
      </c>
      <c r="B377" t="s">
        <v>503</v>
      </c>
      <c r="C377" t="s">
        <v>1163</v>
      </c>
      <c r="D377" t="s">
        <v>951</v>
      </c>
      <c r="E377" t="s">
        <v>952</v>
      </c>
      <c r="F377">
        <v>2</v>
      </c>
      <c r="G377" t="s">
        <v>158</v>
      </c>
    </row>
    <row r="378" spans="1:7" x14ac:dyDescent="0.25">
      <c r="A378" t="s">
        <v>248</v>
      </c>
      <c r="B378" t="s">
        <v>503</v>
      </c>
      <c r="C378" t="s">
        <v>1164</v>
      </c>
      <c r="D378" t="s">
        <v>951</v>
      </c>
      <c r="E378" t="s">
        <v>952</v>
      </c>
      <c r="F378">
        <v>2</v>
      </c>
      <c r="G378" t="s">
        <v>158</v>
      </c>
    </row>
    <row r="379" spans="1:7" x14ac:dyDescent="0.25">
      <c r="A379" t="s">
        <v>248</v>
      </c>
      <c r="B379" t="s">
        <v>379</v>
      </c>
      <c r="C379" t="s">
        <v>1163</v>
      </c>
      <c r="D379" t="s">
        <v>951</v>
      </c>
      <c r="E379" t="s">
        <v>952</v>
      </c>
      <c r="F379">
        <v>2</v>
      </c>
      <c r="G379" t="s">
        <v>158</v>
      </c>
    </row>
    <row r="380" spans="1:7" x14ac:dyDescent="0.25">
      <c r="A380" t="s">
        <v>248</v>
      </c>
      <c r="B380" t="s">
        <v>379</v>
      </c>
      <c r="C380" t="s">
        <v>1164</v>
      </c>
      <c r="D380" t="s">
        <v>951</v>
      </c>
      <c r="E380" t="s">
        <v>952</v>
      </c>
      <c r="F380">
        <v>2</v>
      </c>
      <c r="G380" t="s">
        <v>158</v>
      </c>
    </row>
    <row r="381" spans="1:7" x14ac:dyDescent="0.25">
      <c r="A381" t="s">
        <v>248</v>
      </c>
      <c r="B381" t="s">
        <v>503</v>
      </c>
      <c r="C381" t="s">
        <v>1157</v>
      </c>
      <c r="D381" t="s">
        <v>951</v>
      </c>
      <c r="E381" t="s">
        <v>952</v>
      </c>
      <c r="F381">
        <v>2</v>
      </c>
      <c r="G381" t="s">
        <v>158</v>
      </c>
    </row>
    <row r="382" spans="1:7" x14ac:dyDescent="0.25">
      <c r="A382" t="s">
        <v>248</v>
      </c>
      <c r="B382" t="s">
        <v>503</v>
      </c>
      <c r="C382" t="s">
        <v>1158</v>
      </c>
      <c r="D382" t="s">
        <v>951</v>
      </c>
      <c r="E382" t="s">
        <v>952</v>
      </c>
      <c r="F382">
        <v>2</v>
      </c>
      <c r="G382" t="s">
        <v>158</v>
      </c>
    </row>
    <row r="383" spans="1:7" x14ac:dyDescent="0.25">
      <c r="A383" t="s">
        <v>248</v>
      </c>
      <c r="B383" t="s">
        <v>503</v>
      </c>
      <c r="C383" t="s">
        <v>1159</v>
      </c>
      <c r="D383" t="s">
        <v>951</v>
      </c>
      <c r="E383" t="s">
        <v>952</v>
      </c>
      <c r="F383">
        <v>2</v>
      </c>
      <c r="G383" t="s">
        <v>158</v>
      </c>
    </row>
    <row r="384" spans="1:7" x14ac:dyDescent="0.25">
      <c r="A384" t="s">
        <v>248</v>
      </c>
      <c r="B384" t="s">
        <v>503</v>
      </c>
      <c r="C384" t="s">
        <v>1166</v>
      </c>
      <c r="D384" t="s">
        <v>951</v>
      </c>
      <c r="E384" t="s">
        <v>952</v>
      </c>
      <c r="F384">
        <v>2</v>
      </c>
      <c r="G384" t="s">
        <v>158</v>
      </c>
    </row>
    <row r="385" spans="1:7" x14ac:dyDescent="0.25">
      <c r="A385" t="s">
        <v>248</v>
      </c>
      <c r="B385" t="s">
        <v>503</v>
      </c>
      <c r="C385" t="s">
        <v>1165</v>
      </c>
      <c r="D385" t="s">
        <v>951</v>
      </c>
      <c r="E385" t="s">
        <v>952</v>
      </c>
      <c r="F385">
        <v>2</v>
      </c>
      <c r="G385" t="s">
        <v>158</v>
      </c>
    </row>
    <row r="386" spans="1:7" x14ac:dyDescent="0.25">
      <c r="A386" t="s">
        <v>248</v>
      </c>
      <c r="B386" t="s">
        <v>503</v>
      </c>
      <c r="C386" t="s">
        <v>1160</v>
      </c>
      <c r="D386" t="s">
        <v>951</v>
      </c>
      <c r="E386" t="s">
        <v>952</v>
      </c>
      <c r="F386">
        <v>2</v>
      </c>
      <c r="G386" t="s">
        <v>158</v>
      </c>
    </row>
    <row r="387" spans="1:7" x14ac:dyDescent="0.25">
      <c r="A387" t="s">
        <v>248</v>
      </c>
      <c r="B387" t="s">
        <v>379</v>
      </c>
      <c r="C387" t="s">
        <v>1157</v>
      </c>
      <c r="D387" t="s">
        <v>951</v>
      </c>
      <c r="E387" t="s">
        <v>952</v>
      </c>
      <c r="F387">
        <v>2</v>
      </c>
      <c r="G387" t="s">
        <v>158</v>
      </c>
    </row>
    <row r="388" spans="1:7" x14ac:dyDescent="0.25">
      <c r="A388" t="s">
        <v>248</v>
      </c>
      <c r="B388" t="s">
        <v>379</v>
      </c>
      <c r="C388" t="s">
        <v>1162</v>
      </c>
      <c r="D388" t="s">
        <v>951</v>
      </c>
      <c r="E388" t="s">
        <v>952</v>
      </c>
      <c r="F388">
        <v>2</v>
      </c>
      <c r="G388" t="s">
        <v>158</v>
      </c>
    </row>
    <row r="389" spans="1:7" x14ac:dyDescent="0.25">
      <c r="A389" t="s">
        <v>248</v>
      </c>
      <c r="B389" t="s">
        <v>379</v>
      </c>
      <c r="C389" t="s">
        <v>1158</v>
      </c>
      <c r="D389" t="s">
        <v>951</v>
      </c>
      <c r="E389" t="s">
        <v>952</v>
      </c>
      <c r="F389">
        <v>2</v>
      </c>
      <c r="G389" t="s">
        <v>158</v>
      </c>
    </row>
    <row r="390" spans="1:7" x14ac:dyDescent="0.25">
      <c r="A390" t="s">
        <v>248</v>
      </c>
      <c r="B390" t="s">
        <v>379</v>
      </c>
      <c r="C390" t="s">
        <v>1159</v>
      </c>
      <c r="D390" t="s">
        <v>951</v>
      </c>
      <c r="E390" t="s">
        <v>952</v>
      </c>
      <c r="F390">
        <v>2</v>
      </c>
      <c r="G390" t="s">
        <v>158</v>
      </c>
    </row>
    <row r="391" spans="1:7" x14ac:dyDescent="0.25">
      <c r="A391" t="s">
        <v>248</v>
      </c>
      <c r="B391" t="s">
        <v>379</v>
      </c>
      <c r="C391" t="s">
        <v>1166</v>
      </c>
      <c r="D391" t="s">
        <v>951</v>
      </c>
      <c r="E391" t="s">
        <v>952</v>
      </c>
      <c r="F391">
        <v>2</v>
      </c>
      <c r="G391" t="s">
        <v>158</v>
      </c>
    </row>
    <row r="392" spans="1:7" x14ac:dyDescent="0.25">
      <c r="A392" t="s">
        <v>248</v>
      </c>
      <c r="B392" t="s">
        <v>379</v>
      </c>
      <c r="C392" t="s">
        <v>1165</v>
      </c>
      <c r="D392" t="s">
        <v>951</v>
      </c>
      <c r="E392" t="s">
        <v>952</v>
      </c>
      <c r="F392">
        <v>2</v>
      </c>
      <c r="G392" t="s">
        <v>158</v>
      </c>
    </row>
    <row r="393" spans="1:7" x14ac:dyDescent="0.25">
      <c r="A393" t="s">
        <v>248</v>
      </c>
      <c r="B393" t="s">
        <v>379</v>
      </c>
      <c r="C393" t="s">
        <v>1161</v>
      </c>
      <c r="D393" t="s">
        <v>951</v>
      </c>
      <c r="E393" t="s">
        <v>952</v>
      </c>
      <c r="F393">
        <v>2</v>
      </c>
      <c r="G393" t="s">
        <v>158</v>
      </c>
    </row>
    <row r="394" spans="1:7" x14ac:dyDescent="0.25">
      <c r="A394" t="s">
        <v>248</v>
      </c>
      <c r="B394" t="s">
        <v>511</v>
      </c>
      <c r="C394" t="s">
        <v>1162</v>
      </c>
      <c r="D394" t="s">
        <v>951</v>
      </c>
      <c r="E394" t="s">
        <v>952</v>
      </c>
      <c r="F394">
        <v>2</v>
      </c>
      <c r="G394" t="s">
        <v>158</v>
      </c>
    </row>
    <row r="395" spans="1:7" x14ac:dyDescent="0.25">
      <c r="A395" t="s">
        <v>249</v>
      </c>
      <c r="B395" t="s">
        <v>503</v>
      </c>
      <c r="C395" t="s">
        <v>1167</v>
      </c>
      <c r="D395" t="s">
        <v>951</v>
      </c>
      <c r="E395" t="s">
        <v>950</v>
      </c>
      <c r="F395">
        <v>2</v>
      </c>
      <c r="G395" t="s">
        <v>242</v>
      </c>
    </row>
    <row r="396" spans="1:7" x14ac:dyDescent="0.25">
      <c r="A396" t="s">
        <v>249</v>
      </c>
      <c r="B396" t="s">
        <v>503</v>
      </c>
      <c r="C396" t="s">
        <v>1168</v>
      </c>
      <c r="D396" t="s">
        <v>951</v>
      </c>
      <c r="E396" t="s">
        <v>950</v>
      </c>
      <c r="F396">
        <v>2</v>
      </c>
      <c r="G396" t="s">
        <v>242</v>
      </c>
    </row>
    <row r="397" spans="1:7" x14ac:dyDescent="0.25">
      <c r="A397" t="s">
        <v>249</v>
      </c>
      <c r="B397" t="s">
        <v>503</v>
      </c>
      <c r="C397" t="s">
        <v>1169</v>
      </c>
      <c r="D397" t="s">
        <v>951</v>
      </c>
      <c r="E397" t="s">
        <v>950</v>
      </c>
      <c r="F397">
        <v>2</v>
      </c>
      <c r="G397" t="s">
        <v>242</v>
      </c>
    </row>
    <row r="398" spans="1:7" x14ac:dyDescent="0.25">
      <c r="A398" t="s">
        <v>249</v>
      </c>
      <c r="B398" t="s">
        <v>503</v>
      </c>
      <c r="C398" t="s">
        <v>1170</v>
      </c>
      <c r="D398" t="s">
        <v>951</v>
      </c>
      <c r="E398" t="s">
        <v>950</v>
      </c>
      <c r="F398">
        <v>2</v>
      </c>
      <c r="G398" t="s">
        <v>242</v>
      </c>
    </row>
    <row r="399" spans="1:7" x14ac:dyDescent="0.25">
      <c r="A399" t="s">
        <v>249</v>
      </c>
      <c r="B399" t="s">
        <v>503</v>
      </c>
      <c r="C399" t="s">
        <v>1171</v>
      </c>
      <c r="D399" t="s">
        <v>951</v>
      </c>
      <c r="E399" t="s">
        <v>950</v>
      </c>
      <c r="F399">
        <v>2</v>
      </c>
      <c r="G399" t="s">
        <v>242</v>
      </c>
    </row>
    <row r="400" spans="1:7" x14ac:dyDescent="0.25">
      <c r="A400" t="s">
        <v>249</v>
      </c>
      <c r="B400" t="s">
        <v>503</v>
      </c>
      <c r="C400" t="s">
        <v>1172</v>
      </c>
      <c r="D400" t="s">
        <v>951</v>
      </c>
      <c r="E400" t="s">
        <v>950</v>
      </c>
      <c r="F400">
        <v>2</v>
      </c>
      <c r="G400" t="s">
        <v>242</v>
      </c>
    </row>
    <row r="401" spans="1:7" x14ac:dyDescent="0.25">
      <c r="A401" t="s">
        <v>249</v>
      </c>
      <c r="B401" t="s">
        <v>503</v>
      </c>
      <c r="C401" t="s">
        <v>1173</v>
      </c>
      <c r="D401" t="s">
        <v>951</v>
      </c>
      <c r="E401" t="s">
        <v>950</v>
      </c>
      <c r="F401">
        <v>2</v>
      </c>
      <c r="G401" t="s">
        <v>242</v>
      </c>
    </row>
    <row r="402" spans="1:7" x14ac:dyDescent="0.25">
      <c r="A402" t="s">
        <v>249</v>
      </c>
      <c r="B402" t="s">
        <v>569</v>
      </c>
      <c r="C402" t="s">
        <v>569</v>
      </c>
      <c r="D402" t="s">
        <v>951</v>
      </c>
      <c r="E402" t="s">
        <v>950</v>
      </c>
      <c r="F402">
        <v>2</v>
      </c>
      <c r="G402" t="s">
        <v>242</v>
      </c>
    </row>
    <row r="403" spans="1:7" x14ac:dyDescent="0.25">
      <c r="A403" t="s">
        <v>249</v>
      </c>
      <c r="B403" t="s">
        <v>570</v>
      </c>
      <c r="C403" t="s">
        <v>569</v>
      </c>
      <c r="D403" t="s">
        <v>951</v>
      </c>
      <c r="E403" t="s">
        <v>950</v>
      </c>
      <c r="F403">
        <v>2</v>
      </c>
      <c r="G403" t="s">
        <v>242</v>
      </c>
    </row>
    <row r="404" spans="1:7" x14ac:dyDescent="0.25">
      <c r="A404" t="s">
        <v>250</v>
      </c>
      <c r="B404" t="s">
        <v>503</v>
      </c>
      <c r="C404" t="s">
        <v>1174</v>
      </c>
      <c r="D404" t="s">
        <v>951</v>
      </c>
      <c r="E404" t="s">
        <v>950</v>
      </c>
      <c r="F404">
        <v>2</v>
      </c>
      <c r="G404" t="s">
        <v>242</v>
      </c>
    </row>
    <row r="405" spans="1:7" x14ac:dyDescent="0.25">
      <c r="A405" t="s">
        <v>250</v>
      </c>
      <c r="B405" t="s">
        <v>503</v>
      </c>
      <c r="C405" t="s">
        <v>1175</v>
      </c>
      <c r="D405" t="s">
        <v>951</v>
      </c>
      <c r="E405" t="s">
        <v>950</v>
      </c>
      <c r="F405">
        <v>2</v>
      </c>
      <c r="G405" t="s">
        <v>242</v>
      </c>
    </row>
    <row r="406" spans="1:7" x14ac:dyDescent="0.25">
      <c r="A406" t="s">
        <v>250</v>
      </c>
      <c r="B406" t="s">
        <v>503</v>
      </c>
      <c r="C406" t="s">
        <v>1176</v>
      </c>
      <c r="D406" t="s">
        <v>951</v>
      </c>
      <c r="E406" t="s">
        <v>950</v>
      </c>
      <c r="F406">
        <v>2</v>
      </c>
      <c r="G406" t="s">
        <v>242</v>
      </c>
    </row>
    <row r="407" spans="1:7" x14ac:dyDescent="0.25">
      <c r="A407" t="s">
        <v>250</v>
      </c>
      <c r="B407" t="s">
        <v>503</v>
      </c>
      <c r="C407" t="s">
        <v>1177</v>
      </c>
      <c r="D407" t="s">
        <v>951</v>
      </c>
      <c r="E407" t="s">
        <v>950</v>
      </c>
      <c r="F407">
        <v>2</v>
      </c>
      <c r="G407" t="s">
        <v>242</v>
      </c>
    </row>
    <row r="408" spans="1:7" x14ac:dyDescent="0.25">
      <c r="A408" t="s">
        <v>250</v>
      </c>
      <c r="B408" t="s">
        <v>503</v>
      </c>
      <c r="C408" t="s">
        <v>1180</v>
      </c>
      <c r="D408" t="s">
        <v>951</v>
      </c>
      <c r="E408" t="s">
        <v>950</v>
      </c>
      <c r="F408">
        <v>2</v>
      </c>
      <c r="G408" t="s">
        <v>242</v>
      </c>
    </row>
    <row r="409" spans="1:7" x14ac:dyDescent="0.25">
      <c r="A409" t="s">
        <v>250</v>
      </c>
      <c r="B409" t="s">
        <v>568</v>
      </c>
      <c r="C409" t="s">
        <v>1178</v>
      </c>
      <c r="D409" t="s">
        <v>951</v>
      </c>
      <c r="E409" t="s">
        <v>950</v>
      </c>
      <c r="F409">
        <v>2</v>
      </c>
      <c r="G409" t="s">
        <v>242</v>
      </c>
    </row>
    <row r="410" spans="1:7" x14ac:dyDescent="0.25">
      <c r="A410" t="s">
        <v>250</v>
      </c>
      <c r="B410" t="s">
        <v>568</v>
      </c>
      <c r="C410" t="s">
        <v>1179</v>
      </c>
      <c r="D410" t="s">
        <v>951</v>
      </c>
      <c r="E410" t="s">
        <v>950</v>
      </c>
      <c r="F410">
        <v>2</v>
      </c>
      <c r="G410" t="s">
        <v>242</v>
      </c>
    </row>
    <row r="411" spans="1:7" x14ac:dyDescent="0.25">
      <c r="A411" t="s">
        <v>251</v>
      </c>
      <c r="B411" t="s">
        <v>503</v>
      </c>
      <c r="C411" t="s">
        <v>1181</v>
      </c>
      <c r="D411" t="s">
        <v>951</v>
      </c>
      <c r="E411" t="s">
        <v>950</v>
      </c>
      <c r="F411">
        <v>2</v>
      </c>
      <c r="G411" t="s">
        <v>242</v>
      </c>
    </row>
    <row r="412" spans="1:7" x14ac:dyDescent="0.25">
      <c r="A412" t="s">
        <v>251</v>
      </c>
      <c r="B412" t="s">
        <v>503</v>
      </c>
      <c r="C412" t="s">
        <v>1183</v>
      </c>
      <c r="D412" t="s">
        <v>951</v>
      </c>
      <c r="E412" t="s">
        <v>950</v>
      </c>
      <c r="F412">
        <v>2</v>
      </c>
      <c r="G412" t="s">
        <v>242</v>
      </c>
    </row>
    <row r="413" spans="1:7" x14ac:dyDescent="0.25">
      <c r="A413" t="s">
        <v>251</v>
      </c>
      <c r="B413" t="s">
        <v>568</v>
      </c>
      <c r="C413" t="s">
        <v>1184</v>
      </c>
      <c r="D413" t="s">
        <v>951</v>
      </c>
      <c r="E413" t="s">
        <v>950</v>
      </c>
      <c r="F413">
        <v>2</v>
      </c>
      <c r="G413" t="s">
        <v>242</v>
      </c>
    </row>
    <row r="414" spans="1:7" x14ac:dyDescent="0.25">
      <c r="A414" t="s">
        <v>251</v>
      </c>
      <c r="B414" t="s">
        <v>511</v>
      </c>
      <c r="C414" t="s">
        <v>1181</v>
      </c>
      <c r="D414" t="s">
        <v>951</v>
      </c>
      <c r="E414" t="s">
        <v>950</v>
      </c>
      <c r="F414">
        <v>2</v>
      </c>
      <c r="G414" t="s">
        <v>242</v>
      </c>
    </row>
    <row r="415" spans="1:7" x14ac:dyDescent="0.25">
      <c r="A415" t="s">
        <v>251</v>
      </c>
      <c r="B415" t="s">
        <v>511</v>
      </c>
      <c r="C415" t="s">
        <v>1182</v>
      </c>
      <c r="D415" t="s">
        <v>951</v>
      </c>
      <c r="E415" t="s">
        <v>950</v>
      </c>
      <c r="F415">
        <v>2</v>
      </c>
      <c r="G415" t="s">
        <v>242</v>
      </c>
    </row>
    <row r="416" spans="1:7" x14ac:dyDescent="0.25">
      <c r="A416" t="s">
        <v>251</v>
      </c>
      <c r="B416" t="s">
        <v>379</v>
      </c>
      <c r="C416" t="s">
        <v>1181</v>
      </c>
      <c r="D416" t="s">
        <v>951</v>
      </c>
      <c r="E416" t="s">
        <v>950</v>
      </c>
      <c r="F416">
        <v>2</v>
      </c>
      <c r="G416" t="s">
        <v>242</v>
      </c>
    </row>
    <row r="417" spans="1:7" x14ac:dyDescent="0.25">
      <c r="A417" t="s">
        <v>251</v>
      </c>
      <c r="B417" t="s">
        <v>379</v>
      </c>
      <c r="C417" t="s">
        <v>1182</v>
      </c>
      <c r="D417" t="s">
        <v>951</v>
      </c>
      <c r="E417" t="s">
        <v>950</v>
      </c>
      <c r="F417">
        <v>2</v>
      </c>
      <c r="G417" t="s">
        <v>242</v>
      </c>
    </row>
    <row r="418" spans="1:7" x14ac:dyDescent="0.25">
      <c r="A418" t="s">
        <v>251</v>
      </c>
      <c r="B418" t="s">
        <v>241</v>
      </c>
      <c r="C418" t="s">
        <v>1181</v>
      </c>
      <c r="D418" t="s">
        <v>951</v>
      </c>
      <c r="E418" t="s">
        <v>950</v>
      </c>
      <c r="F418">
        <v>2</v>
      </c>
      <c r="G418" t="s">
        <v>242</v>
      </c>
    </row>
    <row r="419" spans="1:7" x14ac:dyDescent="0.25">
      <c r="A419" t="s">
        <v>251</v>
      </c>
      <c r="B419" t="s">
        <v>241</v>
      </c>
      <c r="C419" t="s">
        <v>1182</v>
      </c>
      <c r="D419" t="s">
        <v>951</v>
      </c>
      <c r="E419" t="s">
        <v>950</v>
      </c>
      <c r="F419">
        <v>2</v>
      </c>
      <c r="G419" t="s">
        <v>242</v>
      </c>
    </row>
    <row r="420" spans="1:7" x14ac:dyDescent="0.25">
      <c r="A420" t="s">
        <v>252</v>
      </c>
      <c r="B420" t="s">
        <v>503</v>
      </c>
      <c r="C420" t="s">
        <v>1185</v>
      </c>
      <c r="D420" t="s">
        <v>951</v>
      </c>
      <c r="E420" t="s">
        <v>950</v>
      </c>
      <c r="F420">
        <v>2</v>
      </c>
      <c r="G420" t="s">
        <v>242</v>
      </c>
    </row>
    <row r="421" spans="1:7" x14ac:dyDescent="0.25">
      <c r="A421" t="s">
        <v>252</v>
      </c>
      <c r="B421" t="s">
        <v>503</v>
      </c>
      <c r="C421" t="s">
        <v>1186</v>
      </c>
      <c r="D421" t="s">
        <v>951</v>
      </c>
      <c r="E421" t="s">
        <v>950</v>
      </c>
      <c r="F421">
        <v>2</v>
      </c>
      <c r="G421" t="s">
        <v>242</v>
      </c>
    </row>
    <row r="422" spans="1:7" x14ac:dyDescent="0.25">
      <c r="A422" t="s">
        <v>571</v>
      </c>
      <c r="B422" t="s">
        <v>503</v>
      </c>
      <c r="C422" t="s">
        <v>1187</v>
      </c>
      <c r="D422" t="s">
        <v>951</v>
      </c>
      <c r="E422" t="s">
        <v>950</v>
      </c>
      <c r="F422">
        <v>2</v>
      </c>
      <c r="G422" t="s">
        <v>242</v>
      </c>
    </row>
    <row r="423" spans="1:7" x14ac:dyDescent="0.25">
      <c r="A423" t="s">
        <v>571</v>
      </c>
      <c r="B423" t="s">
        <v>503</v>
      </c>
      <c r="C423" t="s">
        <v>1188</v>
      </c>
      <c r="D423" t="s">
        <v>951</v>
      </c>
      <c r="E423" t="s">
        <v>950</v>
      </c>
      <c r="F423">
        <v>2</v>
      </c>
      <c r="G423" t="s">
        <v>242</v>
      </c>
    </row>
    <row r="424" spans="1:7" x14ac:dyDescent="0.25">
      <c r="A424" t="s">
        <v>254</v>
      </c>
      <c r="B424" t="s">
        <v>503</v>
      </c>
      <c r="C424" t="s">
        <v>1189</v>
      </c>
      <c r="D424" t="s">
        <v>951</v>
      </c>
      <c r="E424" t="s">
        <v>953</v>
      </c>
      <c r="F424">
        <v>2</v>
      </c>
      <c r="G424" t="s">
        <v>242</v>
      </c>
    </row>
    <row r="425" spans="1:7" x14ac:dyDescent="0.25">
      <c r="A425" t="s">
        <v>254</v>
      </c>
      <c r="B425" t="s">
        <v>503</v>
      </c>
      <c r="C425" t="s">
        <v>1190</v>
      </c>
      <c r="D425" t="s">
        <v>951</v>
      </c>
      <c r="E425" t="s">
        <v>953</v>
      </c>
      <c r="F425">
        <v>2</v>
      </c>
      <c r="G425" t="s">
        <v>242</v>
      </c>
    </row>
    <row r="426" spans="1:7" x14ac:dyDescent="0.25">
      <c r="A426" t="s">
        <v>253</v>
      </c>
      <c r="B426" t="s">
        <v>503</v>
      </c>
      <c r="C426" t="s">
        <v>1191</v>
      </c>
      <c r="D426" t="s">
        <v>951</v>
      </c>
      <c r="E426" t="s">
        <v>953</v>
      </c>
      <c r="F426">
        <v>2</v>
      </c>
      <c r="G426" t="s">
        <v>242</v>
      </c>
    </row>
    <row r="427" spans="1:7" x14ac:dyDescent="0.25">
      <c r="A427" t="s">
        <v>253</v>
      </c>
      <c r="B427" t="s">
        <v>503</v>
      </c>
      <c r="C427" t="s">
        <v>1192</v>
      </c>
      <c r="D427" t="s">
        <v>951</v>
      </c>
      <c r="E427" t="s">
        <v>953</v>
      </c>
      <c r="F427">
        <v>2</v>
      </c>
      <c r="G427" t="s">
        <v>242</v>
      </c>
    </row>
    <row r="428" spans="1:7" x14ac:dyDescent="0.25">
      <c r="A428" t="s">
        <v>253</v>
      </c>
      <c r="B428" t="s">
        <v>503</v>
      </c>
      <c r="C428" t="s">
        <v>1193</v>
      </c>
      <c r="D428" t="s">
        <v>951</v>
      </c>
      <c r="E428" t="s">
        <v>953</v>
      </c>
      <c r="F428">
        <v>2</v>
      </c>
      <c r="G428" t="s">
        <v>242</v>
      </c>
    </row>
    <row r="429" spans="1:7" x14ac:dyDescent="0.25">
      <c r="A429" t="s">
        <v>253</v>
      </c>
      <c r="B429" t="s">
        <v>503</v>
      </c>
      <c r="C429" t="s">
        <v>1194</v>
      </c>
      <c r="D429" t="s">
        <v>951</v>
      </c>
      <c r="E429" t="s">
        <v>953</v>
      </c>
      <c r="F429">
        <v>2</v>
      </c>
      <c r="G429" t="s">
        <v>242</v>
      </c>
    </row>
    <row r="430" spans="1:7" x14ac:dyDescent="0.25">
      <c r="A430" t="s">
        <v>253</v>
      </c>
      <c r="B430" t="s">
        <v>503</v>
      </c>
      <c r="C430" t="s">
        <v>1195</v>
      </c>
      <c r="D430" t="s">
        <v>951</v>
      </c>
      <c r="E430" t="s">
        <v>953</v>
      </c>
      <c r="F430">
        <v>2</v>
      </c>
      <c r="G430" t="s">
        <v>242</v>
      </c>
    </row>
    <row r="431" spans="1:7" x14ac:dyDescent="0.25">
      <c r="A431" t="s">
        <v>253</v>
      </c>
      <c r="B431" t="s">
        <v>503</v>
      </c>
      <c r="C431" t="s">
        <v>1196</v>
      </c>
      <c r="D431" t="s">
        <v>951</v>
      </c>
      <c r="E431" t="s">
        <v>953</v>
      </c>
      <c r="F431">
        <v>2</v>
      </c>
      <c r="G431" t="s">
        <v>242</v>
      </c>
    </row>
    <row r="432" spans="1:7" x14ac:dyDescent="0.25">
      <c r="A432" t="s">
        <v>253</v>
      </c>
      <c r="B432" t="s">
        <v>503</v>
      </c>
      <c r="C432" t="s">
        <v>1199</v>
      </c>
      <c r="D432" t="s">
        <v>951</v>
      </c>
      <c r="E432" t="s">
        <v>953</v>
      </c>
      <c r="F432">
        <v>2</v>
      </c>
      <c r="G432" t="s">
        <v>242</v>
      </c>
    </row>
    <row r="433" spans="1:7" x14ac:dyDescent="0.25">
      <c r="A433" t="s">
        <v>253</v>
      </c>
      <c r="B433" t="s">
        <v>511</v>
      </c>
      <c r="C433" t="s">
        <v>1197</v>
      </c>
      <c r="D433" t="s">
        <v>951</v>
      </c>
      <c r="E433" t="s">
        <v>953</v>
      </c>
      <c r="F433">
        <v>2</v>
      </c>
      <c r="G433" t="s">
        <v>242</v>
      </c>
    </row>
    <row r="434" spans="1:7" x14ac:dyDescent="0.25">
      <c r="A434" t="s">
        <v>253</v>
      </c>
      <c r="B434" t="s">
        <v>511</v>
      </c>
      <c r="C434" t="s">
        <v>1200</v>
      </c>
      <c r="D434" t="s">
        <v>951</v>
      </c>
      <c r="E434" t="s">
        <v>953</v>
      </c>
      <c r="F434">
        <v>2</v>
      </c>
      <c r="G434" t="s">
        <v>242</v>
      </c>
    </row>
    <row r="435" spans="1:7" x14ac:dyDescent="0.25">
      <c r="A435" t="s">
        <v>253</v>
      </c>
      <c r="B435" t="s">
        <v>572</v>
      </c>
      <c r="C435" t="s">
        <v>1201</v>
      </c>
      <c r="D435" t="s">
        <v>951</v>
      </c>
      <c r="E435" t="s">
        <v>953</v>
      </c>
      <c r="F435">
        <v>2</v>
      </c>
      <c r="G435" t="s">
        <v>242</v>
      </c>
    </row>
    <row r="436" spans="1:7" x14ac:dyDescent="0.25">
      <c r="A436" t="s">
        <v>253</v>
      </c>
      <c r="B436" t="s">
        <v>379</v>
      </c>
      <c r="C436" t="s">
        <v>1196</v>
      </c>
      <c r="D436" t="s">
        <v>951</v>
      </c>
      <c r="E436" t="s">
        <v>953</v>
      </c>
      <c r="F436">
        <v>2</v>
      </c>
      <c r="G436" t="s">
        <v>242</v>
      </c>
    </row>
    <row r="437" spans="1:7" x14ac:dyDescent="0.25">
      <c r="A437" t="s">
        <v>253</v>
      </c>
      <c r="B437" t="s">
        <v>379</v>
      </c>
      <c r="C437" t="s">
        <v>1198</v>
      </c>
      <c r="D437" t="s">
        <v>951</v>
      </c>
      <c r="E437" t="s">
        <v>953</v>
      </c>
      <c r="F437">
        <v>2</v>
      </c>
      <c r="G437" t="s">
        <v>242</v>
      </c>
    </row>
    <row r="438" spans="1:7" x14ac:dyDescent="0.25">
      <c r="A438" t="s">
        <v>253</v>
      </c>
      <c r="B438" t="s">
        <v>570</v>
      </c>
      <c r="C438" t="s">
        <v>1201</v>
      </c>
      <c r="D438" t="s">
        <v>951</v>
      </c>
      <c r="E438" t="s">
        <v>953</v>
      </c>
      <c r="F438">
        <v>2</v>
      </c>
      <c r="G438" t="s">
        <v>242</v>
      </c>
    </row>
    <row r="439" spans="1:7" x14ac:dyDescent="0.25">
      <c r="A439" t="s">
        <v>253</v>
      </c>
      <c r="B439" t="s">
        <v>241</v>
      </c>
      <c r="C439" t="s">
        <v>1197</v>
      </c>
      <c r="D439" t="s">
        <v>951</v>
      </c>
      <c r="E439" t="s">
        <v>953</v>
      </c>
      <c r="F439">
        <v>2</v>
      </c>
      <c r="G439" t="s">
        <v>242</v>
      </c>
    </row>
    <row r="440" spans="1:7" x14ac:dyDescent="0.25">
      <c r="A440" t="s">
        <v>253</v>
      </c>
      <c r="B440" t="s">
        <v>241</v>
      </c>
      <c r="C440" t="s">
        <v>1200</v>
      </c>
      <c r="D440" t="s">
        <v>951</v>
      </c>
      <c r="E440" t="s">
        <v>953</v>
      </c>
      <c r="F440">
        <v>2</v>
      </c>
      <c r="G440" t="s">
        <v>242</v>
      </c>
    </row>
    <row r="441" spans="1:7" x14ac:dyDescent="0.25">
      <c r="A441" t="s">
        <v>253</v>
      </c>
      <c r="B441" t="s">
        <v>503</v>
      </c>
      <c r="C441" t="s">
        <v>2088</v>
      </c>
      <c r="D441" t="s">
        <v>951</v>
      </c>
      <c r="E441" t="s">
        <v>953</v>
      </c>
      <c r="F441">
        <v>2</v>
      </c>
      <c r="G441" t="s">
        <v>242</v>
      </c>
    </row>
    <row r="442" spans="1:7" x14ac:dyDescent="0.25">
      <c r="A442" t="s">
        <v>253</v>
      </c>
      <c r="B442" t="s">
        <v>503</v>
      </c>
      <c r="C442" t="s">
        <v>1565</v>
      </c>
      <c r="D442" t="s">
        <v>951</v>
      </c>
      <c r="E442" t="s">
        <v>953</v>
      </c>
      <c r="F442">
        <v>2</v>
      </c>
      <c r="G442" t="s">
        <v>242</v>
      </c>
    </row>
    <row r="443" spans="1:7" x14ac:dyDescent="0.25">
      <c r="A443" t="s">
        <v>573</v>
      </c>
      <c r="B443" t="s">
        <v>503</v>
      </c>
      <c r="C443" t="s">
        <v>1202</v>
      </c>
      <c r="D443" t="s">
        <v>951</v>
      </c>
      <c r="E443" t="s">
        <v>953</v>
      </c>
      <c r="F443">
        <v>2</v>
      </c>
      <c r="G443" t="s">
        <v>242</v>
      </c>
    </row>
    <row r="444" spans="1:7" x14ac:dyDescent="0.25">
      <c r="A444" t="s">
        <v>573</v>
      </c>
      <c r="B444" t="s">
        <v>503</v>
      </c>
      <c r="C444" t="s">
        <v>1203</v>
      </c>
      <c r="D444" t="s">
        <v>951</v>
      </c>
      <c r="E444" t="s">
        <v>953</v>
      </c>
      <c r="F444">
        <v>2</v>
      </c>
      <c r="G444" t="s">
        <v>242</v>
      </c>
    </row>
    <row r="445" spans="1:7" x14ac:dyDescent="0.25">
      <c r="A445" t="s">
        <v>255</v>
      </c>
      <c r="B445" t="s">
        <v>574</v>
      </c>
      <c r="C445" t="s">
        <v>1205</v>
      </c>
      <c r="D445" t="s">
        <v>951</v>
      </c>
      <c r="E445" t="s">
        <v>950</v>
      </c>
      <c r="F445">
        <v>2</v>
      </c>
      <c r="G445" t="s">
        <v>242</v>
      </c>
    </row>
    <row r="446" spans="1:7" x14ac:dyDescent="0.25">
      <c r="A446" t="s">
        <v>255</v>
      </c>
      <c r="B446" t="s">
        <v>574</v>
      </c>
      <c r="C446" t="s">
        <v>1206</v>
      </c>
      <c r="D446" t="s">
        <v>951</v>
      </c>
      <c r="E446" t="s">
        <v>950</v>
      </c>
      <c r="F446">
        <v>2</v>
      </c>
      <c r="G446" t="s">
        <v>242</v>
      </c>
    </row>
    <row r="447" spans="1:7" x14ac:dyDescent="0.25">
      <c r="A447" t="s">
        <v>255</v>
      </c>
      <c r="B447" t="s">
        <v>574</v>
      </c>
      <c r="C447" t="s">
        <v>1207</v>
      </c>
      <c r="D447" t="s">
        <v>951</v>
      </c>
      <c r="E447" t="s">
        <v>950</v>
      </c>
      <c r="F447">
        <v>2</v>
      </c>
      <c r="G447" t="s">
        <v>242</v>
      </c>
    </row>
    <row r="448" spans="1:7" x14ac:dyDescent="0.25">
      <c r="A448" t="s">
        <v>255</v>
      </c>
      <c r="B448" t="s">
        <v>574</v>
      </c>
      <c r="C448" t="s">
        <v>1209</v>
      </c>
      <c r="D448" t="s">
        <v>951</v>
      </c>
      <c r="E448" t="s">
        <v>950</v>
      </c>
      <c r="F448">
        <v>2</v>
      </c>
      <c r="G448" t="s">
        <v>242</v>
      </c>
    </row>
    <row r="449" spans="1:7" x14ac:dyDescent="0.25">
      <c r="A449" t="s">
        <v>255</v>
      </c>
      <c r="B449" t="s">
        <v>574</v>
      </c>
      <c r="C449" t="s">
        <v>1038</v>
      </c>
      <c r="D449" t="s">
        <v>951</v>
      </c>
      <c r="E449" t="s">
        <v>950</v>
      </c>
      <c r="F449">
        <v>2</v>
      </c>
      <c r="G449" t="s">
        <v>242</v>
      </c>
    </row>
    <row r="450" spans="1:7" x14ac:dyDescent="0.25">
      <c r="A450" t="s">
        <v>255</v>
      </c>
      <c r="B450" t="s">
        <v>574</v>
      </c>
      <c r="C450" t="s">
        <v>1210</v>
      </c>
      <c r="D450" t="s">
        <v>951</v>
      </c>
      <c r="E450" t="s">
        <v>950</v>
      </c>
      <c r="F450">
        <v>2</v>
      </c>
      <c r="G450" t="s">
        <v>242</v>
      </c>
    </row>
    <row r="451" spans="1:7" x14ac:dyDescent="0.25">
      <c r="A451" t="s">
        <v>255</v>
      </c>
      <c r="B451" t="s">
        <v>574</v>
      </c>
      <c r="C451" t="s">
        <v>1211</v>
      </c>
      <c r="D451" t="s">
        <v>951</v>
      </c>
      <c r="E451" t="s">
        <v>950</v>
      </c>
      <c r="F451">
        <v>2</v>
      </c>
      <c r="G451" t="s">
        <v>242</v>
      </c>
    </row>
    <row r="452" spans="1:7" x14ac:dyDescent="0.25">
      <c r="A452" t="s">
        <v>255</v>
      </c>
      <c r="B452" t="s">
        <v>575</v>
      </c>
      <c r="C452" t="s">
        <v>1208</v>
      </c>
      <c r="D452" t="s">
        <v>951</v>
      </c>
      <c r="E452" t="s">
        <v>950</v>
      </c>
      <c r="F452">
        <v>2</v>
      </c>
      <c r="G452" t="s">
        <v>242</v>
      </c>
    </row>
    <row r="453" spans="1:7" x14ac:dyDescent="0.25">
      <c r="A453" t="s">
        <v>255</v>
      </c>
      <c r="B453" t="s">
        <v>575</v>
      </c>
      <c r="C453" t="s">
        <v>1204</v>
      </c>
      <c r="D453" t="s">
        <v>951</v>
      </c>
      <c r="E453" t="s">
        <v>950</v>
      </c>
      <c r="F453">
        <v>2</v>
      </c>
      <c r="G453" t="s">
        <v>242</v>
      </c>
    </row>
    <row r="454" spans="1:7" x14ac:dyDescent="0.25">
      <c r="A454" t="s">
        <v>255</v>
      </c>
      <c r="B454" t="s">
        <v>575</v>
      </c>
      <c r="C454" t="s">
        <v>1205</v>
      </c>
      <c r="D454" t="s">
        <v>951</v>
      </c>
      <c r="E454" t="s">
        <v>950</v>
      </c>
      <c r="F454">
        <v>2</v>
      </c>
      <c r="G454" t="s">
        <v>242</v>
      </c>
    </row>
    <row r="455" spans="1:7" x14ac:dyDescent="0.25">
      <c r="A455" t="s">
        <v>255</v>
      </c>
      <c r="B455" t="s">
        <v>575</v>
      </c>
      <c r="C455" t="s">
        <v>1206</v>
      </c>
      <c r="D455" t="s">
        <v>951</v>
      </c>
      <c r="E455" t="s">
        <v>950</v>
      </c>
      <c r="F455">
        <v>2</v>
      </c>
      <c r="G455" t="s">
        <v>242</v>
      </c>
    </row>
    <row r="456" spans="1:7" x14ac:dyDescent="0.25">
      <c r="A456" t="s">
        <v>255</v>
      </c>
      <c r="B456" t="s">
        <v>575</v>
      </c>
      <c r="C456" t="s">
        <v>1207</v>
      </c>
      <c r="D456" t="s">
        <v>951</v>
      </c>
      <c r="E456" t="s">
        <v>950</v>
      </c>
      <c r="F456">
        <v>2</v>
      </c>
      <c r="G456" t="s">
        <v>242</v>
      </c>
    </row>
    <row r="457" spans="1:7" x14ac:dyDescent="0.25">
      <c r="A457" t="s">
        <v>255</v>
      </c>
      <c r="B457" t="s">
        <v>575</v>
      </c>
      <c r="C457" t="s">
        <v>1209</v>
      </c>
      <c r="D457" t="s">
        <v>951</v>
      </c>
      <c r="E457" t="s">
        <v>950</v>
      </c>
      <c r="F457">
        <v>2</v>
      </c>
      <c r="G457" t="s">
        <v>242</v>
      </c>
    </row>
    <row r="458" spans="1:7" x14ac:dyDescent="0.25">
      <c r="A458" t="s">
        <v>255</v>
      </c>
      <c r="B458" t="s">
        <v>575</v>
      </c>
      <c r="C458" t="s">
        <v>1038</v>
      </c>
      <c r="D458" t="s">
        <v>951</v>
      </c>
      <c r="E458" t="s">
        <v>950</v>
      </c>
      <c r="F458">
        <v>2</v>
      </c>
      <c r="G458" t="s">
        <v>242</v>
      </c>
    </row>
    <row r="459" spans="1:7" x14ac:dyDescent="0.25">
      <c r="A459" t="s">
        <v>255</v>
      </c>
      <c r="B459" t="s">
        <v>575</v>
      </c>
      <c r="C459" t="s">
        <v>1210</v>
      </c>
      <c r="D459" t="s">
        <v>951</v>
      </c>
      <c r="E459" t="s">
        <v>950</v>
      </c>
      <c r="F459">
        <v>2</v>
      </c>
      <c r="G459" t="s">
        <v>242</v>
      </c>
    </row>
    <row r="460" spans="1:7" x14ac:dyDescent="0.25">
      <c r="A460" t="s">
        <v>255</v>
      </c>
      <c r="B460" t="s">
        <v>575</v>
      </c>
      <c r="C460" t="s">
        <v>1211</v>
      </c>
      <c r="D460" t="s">
        <v>951</v>
      </c>
      <c r="E460" t="s">
        <v>950</v>
      </c>
      <c r="F460">
        <v>2</v>
      </c>
      <c r="G460" t="s">
        <v>242</v>
      </c>
    </row>
    <row r="461" spans="1:7" x14ac:dyDescent="0.25">
      <c r="A461" t="s">
        <v>255</v>
      </c>
      <c r="B461" t="s">
        <v>565</v>
      </c>
      <c r="C461" t="s">
        <v>1209</v>
      </c>
      <c r="D461" t="s">
        <v>951</v>
      </c>
      <c r="E461" t="s">
        <v>950</v>
      </c>
      <c r="F461">
        <v>2</v>
      </c>
      <c r="G461" t="s">
        <v>242</v>
      </c>
    </row>
    <row r="462" spans="1:7" x14ac:dyDescent="0.25">
      <c r="A462" t="s">
        <v>255</v>
      </c>
      <c r="B462" t="s">
        <v>565</v>
      </c>
      <c r="C462" t="s">
        <v>1210</v>
      </c>
      <c r="D462" t="s">
        <v>951</v>
      </c>
      <c r="E462" t="s">
        <v>950</v>
      </c>
      <c r="F462">
        <v>2</v>
      </c>
      <c r="G462" t="s">
        <v>242</v>
      </c>
    </row>
    <row r="463" spans="1:7" x14ac:dyDescent="0.25">
      <c r="A463" t="s">
        <v>255</v>
      </c>
      <c r="B463" t="s">
        <v>576</v>
      </c>
      <c r="C463" t="s">
        <v>1206</v>
      </c>
      <c r="D463" t="s">
        <v>951</v>
      </c>
      <c r="E463" t="s">
        <v>950</v>
      </c>
      <c r="F463">
        <v>2</v>
      </c>
      <c r="G463" t="s">
        <v>242</v>
      </c>
    </row>
    <row r="464" spans="1:7" x14ac:dyDescent="0.25">
      <c r="A464" t="s">
        <v>255</v>
      </c>
      <c r="B464" t="s">
        <v>576</v>
      </c>
      <c r="C464" t="s">
        <v>1209</v>
      </c>
      <c r="D464" t="s">
        <v>951</v>
      </c>
      <c r="E464" t="s">
        <v>950</v>
      </c>
      <c r="F464">
        <v>2</v>
      </c>
      <c r="G464" t="s">
        <v>242</v>
      </c>
    </row>
    <row r="465" spans="1:7" x14ac:dyDescent="0.25">
      <c r="A465" t="s">
        <v>255</v>
      </c>
      <c r="B465" t="s">
        <v>576</v>
      </c>
      <c r="C465" t="s">
        <v>1210</v>
      </c>
      <c r="D465" t="s">
        <v>951</v>
      </c>
      <c r="E465" t="s">
        <v>950</v>
      </c>
      <c r="F465">
        <v>2</v>
      </c>
      <c r="G465" t="s">
        <v>242</v>
      </c>
    </row>
    <row r="466" spans="1:7" x14ac:dyDescent="0.25">
      <c r="A466" t="s">
        <v>255</v>
      </c>
      <c r="B466" t="s">
        <v>502</v>
      </c>
      <c r="C466" t="s">
        <v>1206</v>
      </c>
      <c r="D466" t="s">
        <v>951</v>
      </c>
      <c r="E466" t="s">
        <v>950</v>
      </c>
      <c r="F466">
        <v>2</v>
      </c>
      <c r="G466" t="s">
        <v>242</v>
      </c>
    </row>
    <row r="467" spans="1:7" x14ac:dyDescent="0.25">
      <c r="A467" t="s">
        <v>255</v>
      </c>
      <c r="B467" t="s">
        <v>502</v>
      </c>
      <c r="C467" t="s">
        <v>1209</v>
      </c>
      <c r="D467" t="s">
        <v>951</v>
      </c>
      <c r="E467" t="s">
        <v>950</v>
      </c>
      <c r="F467">
        <v>2</v>
      </c>
      <c r="G467" t="s">
        <v>242</v>
      </c>
    </row>
    <row r="468" spans="1:7" x14ac:dyDescent="0.25">
      <c r="A468" t="s">
        <v>255</v>
      </c>
      <c r="B468" t="s">
        <v>502</v>
      </c>
      <c r="C468" t="s">
        <v>1210</v>
      </c>
      <c r="D468" t="s">
        <v>951</v>
      </c>
      <c r="E468" t="s">
        <v>950</v>
      </c>
      <c r="F468">
        <v>2</v>
      </c>
      <c r="G468" t="s">
        <v>242</v>
      </c>
    </row>
    <row r="469" spans="1:7" x14ac:dyDescent="0.25">
      <c r="A469" t="s">
        <v>255</v>
      </c>
      <c r="B469" t="s">
        <v>577</v>
      </c>
      <c r="C469" t="s">
        <v>1206</v>
      </c>
      <c r="D469" t="s">
        <v>951</v>
      </c>
      <c r="E469" t="s">
        <v>950</v>
      </c>
      <c r="F469">
        <v>2</v>
      </c>
      <c r="G469" t="s">
        <v>242</v>
      </c>
    </row>
    <row r="470" spans="1:7" x14ac:dyDescent="0.25">
      <c r="A470" t="s">
        <v>255</v>
      </c>
      <c r="B470" t="s">
        <v>577</v>
      </c>
      <c r="C470" t="s">
        <v>1209</v>
      </c>
      <c r="D470" t="s">
        <v>951</v>
      </c>
      <c r="E470" t="s">
        <v>950</v>
      </c>
      <c r="F470">
        <v>2</v>
      </c>
      <c r="G470" t="s">
        <v>242</v>
      </c>
    </row>
    <row r="471" spans="1:7" x14ac:dyDescent="0.25">
      <c r="A471" t="s">
        <v>255</v>
      </c>
      <c r="B471" t="s">
        <v>577</v>
      </c>
      <c r="C471" t="s">
        <v>1210</v>
      </c>
      <c r="D471" t="s">
        <v>951</v>
      </c>
      <c r="E471" t="s">
        <v>950</v>
      </c>
      <c r="F471">
        <v>2</v>
      </c>
      <c r="G471" t="s">
        <v>242</v>
      </c>
    </row>
    <row r="472" spans="1:7" x14ac:dyDescent="0.25">
      <c r="A472" t="s">
        <v>255</v>
      </c>
      <c r="B472" t="s">
        <v>578</v>
      </c>
      <c r="C472" t="s">
        <v>1209</v>
      </c>
      <c r="D472" t="s">
        <v>951</v>
      </c>
      <c r="E472" t="s">
        <v>950</v>
      </c>
      <c r="F472">
        <v>2</v>
      </c>
      <c r="G472" t="s">
        <v>242</v>
      </c>
    </row>
    <row r="473" spans="1:7" x14ac:dyDescent="0.25">
      <c r="A473" t="s">
        <v>255</v>
      </c>
      <c r="B473" t="s">
        <v>578</v>
      </c>
      <c r="C473" t="s">
        <v>1210</v>
      </c>
      <c r="D473" t="s">
        <v>951</v>
      </c>
      <c r="E473" t="s">
        <v>950</v>
      </c>
      <c r="F473">
        <v>2</v>
      </c>
      <c r="G473" t="s">
        <v>242</v>
      </c>
    </row>
    <row r="474" spans="1:7" x14ac:dyDescent="0.25">
      <c r="A474" t="s">
        <v>579</v>
      </c>
      <c r="B474" t="s">
        <v>575</v>
      </c>
      <c r="C474" t="s">
        <v>1213</v>
      </c>
      <c r="D474" t="s">
        <v>951</v>
      </c>
      <c r="E474" t="s">
        <v>953</v>
      </c>
      <c r="F474">
        <v>2</v>
      </c>
      <c r="G474" t="s">
        <v>242</v>
      </c>
    </row>
    <row r="475" spans="1:7" x14ac:dyDescent="0.25">
      <c r="A475" t="s">
        <v>579</v>
      </c>
      <c r="B475" t="s">
        <v>575</v>
      </c>
      <c r="C475" t="s">
        <v>1216</v>
      </c>
      <c r="D475" t="s">
        <v>951</v>
      </c>
      <c r="E475" t="s">
        <v>953</v>
      </c>
      <c r="F475">
        <v>2</v>
      </c>
      <c r="G475" t="s">
        <v>242</v>
      </c>
    </row>
    <row r="476" spans="1:7" x14ac:dyDescent="0.25">
      <c r="A476" t="s">
        <v>579</v>
      </c>
      <c r="B476" t="s">
        <v>575</v>
      </c>
      <c r="C476" t="s">
        <v>1212</v>
      </c>
      <c r="D476" t="s">
        <v>951</v>
      </c>
      <c r="E476" t="s">
        <v>953</v>
      </c>
      <c r="F476">
        <v>2</v>
      </c>
      <c r="G476" t="s">
        <v>242</v>
      </c>
    </row>
    <row r="477" spans="1:7" x14ac:dyDescent="0.25">
      <c r="A477" t="s">
        <v>579</v>
      </c>
      <c r="B477" t="s">
        <v>575</v>
      </c>
      <c r="C477" t="s">
        <v>1214</v>
      </c>
      <c r="D477" t="s">
        <v>951</v>
      </c>
      <c r="E477" t="s">
        <v>953</v>
      </c>
      <c r="F477">
        <v>2</v>
      </c>
      <c r="G477" t="s">
        <v>242</v>
      </c>
    </row>
    <row r="478" spans="1:7" x14ac:dyDescent="0.25">
      <c r="A478" t="s">
        <v>579</v>
      </c>
      <c r="B478" t="s">
        <v>575</v>
      </c>
      <c r="C478" t="s">
        <v>1215</v>
      </c>
      <c r="D478" t="s">
        <v>951</v>
      </c>
      <c r="E478" t="s">
        <v>953</v>
      </c>
      <c r="F478">
        <v>2</v>
      </c>
      <c r="G478" t="s">
        <v>242</v>
      </c>
    </row>
    <row r="479" spans="1:7" x14ac:dyDescent="0.25">
      <c r="A479" t="s">
        <v>579</v>
      </c>
      <c r="B479" t="s">
        <v>575</v>
      </c>
      <c r="C479" t="s">
        <v>1217</v>
      </c>
      <c r="D479" t="s">
        <v>951</v>
      </c>
      <c r="E479" t="s">
        <v>953</v>
      </c>
      <c r="F479">
        <v>2</v>
      </c>
      <c r="G479" t="s">
        <v>242</v>
      </c>
    </row>
    <row r="480" spans="1:7" x14ac:dyDescent="0.25">
      <c r="A480" t="s">
        <v>579</v>
      </c>
      <c r="B480" t="s">
        <v>565</v>
      </c>
      <c r="C480" t="s">
        <v>1214</v>
      </c>
      <c r="D480" t="s">
        <v>951</v>
      </c>
      <c r="E480" t="s">
        <v>953</v>
      </c>
      <c r="F480">
        <v>2</v>
      </c>
      <c r="G480" t="s">
        <v>242</v>
      </c>
    </row>
    <row r="481" spans="1:7" x14ac:dyDescent="0.25">
      <c r="A481" t="s">
        <v>579</v>
      </c>
      <c r="B481" t="s">
        <v>565</v>
      </c>
      <c r="C481" t="s">
        <v>1217</v>
      </c>
      <c r="D481" t="s">
        <v>951</v>
      </c>
      <c r="E481" t="s">
        <v>953</v>
      </c>
      <c r="F481">
        <v>2</v>
      </c>
      <c r="G481" t="s">
        <v>242</v>
      </c>
    </row>
    <row r="482" spans="1:7" x14ac:dyDescent="0.25">
      <c r="A482" t="s">
        <v>579</v>
      </c>
      <c r="B482" t="s">
        <v>577</v>
      </c>
      <c r="C482" t="s">
        <v>1212</v>
      </c>
      <c r="D482" t="s">
        <v>951</v>
      </c>
      <c r="E482" t="s">
        <v>953</v>
      </c>
      <c r="F482">
        <v>2</v>
      </c>
      <c r="G482" t="s">
        <v>242</v>
      </c>
    </row>
    <row r="483" spans="1:7" x14ac:dyDescent="0.25">
      <c r="A483" t="s">
        <v>579</v>
      </c>
      <c r="B483" t="s">
        <v>577</v>
      </c>
      <c r="C483" t="s">
        <v>1214</v>
      </c>
      <c r="D483" t="s">
        <v>951</v>
      </c>
      <c r="E483" t="s">
        <v>953</v>
      </c>
      <c r="F483">
        <v>2</v>
      </c>
      <c r="G483" t="s">
        <v>242</v>
      </c>
    </row>
    <row r="484" spans="1:7" x14ac:dyDescent="0.25">
      <c r="A484" t="s">
        <v>579</v>
      </c>
      <c r="B484" t="s">
        <v>577</v>
      </c>
      <c r="C484" t="s">
        <v>1215</v>
      </c>
      <c r="D484" t="s">
        <v>951</v>
      </c>
      <c r="E484" t="s">
        <v>953</v>
      </c>
      <c r="F484">
        <v>2</v>
      </c>
      <c r="G484" t="s">
        <v>242</v>
      </c>
    </row>
    <row r="485" spans="1:7" x14ac:dyDescent="0.25">
      <c r="A485" t="s">
        <v>579</v>
      </c>
      <c r="B485" t="s">
        <v>577</v>
      </c>
      <c r="C485" t="s">
        <v>1217</v>
      </c>
      <c r="D485" t="s">
        <v>951</v>
      </c>
      <c r="E485" t="s">
        <v>953</v>
      </c>
      <c r="F485">
        <v>2</v>
      </c>
      <c r="G485" t="s">
        <v>242</v>
      </c>
    </row>
    <row r="486" spans="1:7" x14ac:dyDescent="0.25">
      <c r="A486" t="s">
        <v>579</v>
      </c>
      <c r="B486" t="s">
        <v>578</v>
      </c>
      <c r="C486" t="s">
        <v>1212</v>
      </c>
      <c r="D486" t="s">
        <v>951</v>
      </c>
      <c r="E486" t="s">
        <v>953</v>
      </c>
      <c r="F486">
        <v>2</v>
      </c>
      <c r="G486" t="s">
        <v>242</v>
      </c>
    </row>
    <row r="487" spans="1:7" x14ac:dyDescent="0.25">
      <c r="A487" t="s">
        <v>579</v>
      </c>
      <c r="B487" t="s">
        <v>578</v>
      </c>
      <c r="C487" t="s">
        <v>1214</v>
      </c>
      <c r="D487" t="s">
        <v>951</v>
      </c>
      <c r="E487" t="s">
        <v>953</v>
      </c>
      <c r="F487">
        <v>2</v>
      </c>
      <c r="G487" t="s">
        <v>242</v>
      </c>
    </row>
    <row r="488" spans="1:7" x14ac:dyDescent="0.25">
      <c r="A488" t="s">
        <v>579</v>
      </c>
      <c r="B488" t="s">
        <v>578</v>
      </c>
      <c r="C488" t="s">
        <v>1215</v>
      </c>
      <c r="D488" t="s">
        <v>951</v>
      </c>
      <c r="E488" t="s">
        <v>953</v>
      </c>
      <c r="F488">
        <v>2</v>
      </c>
      <c r="G488" t="s">
        <v>242</v>
      </c>
    </row>
    <row r="489" spans="1:7" x14ac:dyDescent="0.25">
      <c r="A489" t="s">
        <v>579</v>
      </c>
      <c r="B489" t="s">
        <v>578</v>
      </c>
      <c r="C489" t="s">
        <v>1217</v>
      </c>
      <c r="D489" t="s">
        <v>951</v>
      </c>
      <c r="E489" t="s">
        <v>953</v>
      </c>
      <c r="F489">
        <v>2</v>
      </c>
      <c r="G489" t="s">
        <v>242</v>
      </c>
    </row>
    <row r="490" spans="1:7" x14ac:dyDescent="0.25">
      <c r="A490" t="s">
        <v>582</v>
      </c>
      <c r="B490" t="s">
        <v>344</v>
      </c>
      <c r="C490" t="s">
        <v>1218</v>
      </c>
      <c r="D490" t="s">
        <v>951</v>
      </c>
      <c r="E490" t="s">
        <v>953</v>
      </c>
      <c r="F490">
        <v>4</v>
      </c>
      <c r="G490" t="s">
        <v>158</v>
      </c>
    </row>
    <row r="491" spans="1:7" x14ac:dyDescent="0.25">
      <c r="A491" t="s">
        <v>582</v>
      </c>
      <c r="B491" t="s">
        <v>344</v>
      </c>
      <c r="C491" t="s">
        <v>1219</v>
      </c>
      <c r="D491" t="s">
        <v>951</v>
      </c>
      <c r="E491" t="s">
        <v>953</v>
      </c>
      <c r="F491">
        <v>4</v>
      </c>
      <c r="G491" t="s">
        <v>158</v>
      </c>
    </row>
    <row r="492" spans="1:7" x14ac:dyDescent="0.25">
      <c r="A492" t="s">
        <v>582</v>
      </c>
      <c r="B492" t="s">
        <v>344</v>
      </c>
      <c r="C492" t="s">
        <v>1220</v>
      </c>
      <c r="D492" t="s">
        <v>951</v>
      </c>
      <c r="E492" t="s">
        <v>953</v>
      </c>
      <c r="F492">
        <v>4</v>
      </c>
      <c r="G492" t="s">
        <v>158</v>
      </c>
    </row>
    <row r="493" spans="1:7" x14ac:dyDescent="0.25">
      <c r="A493" t="s">
        <v>582</v>
      </c>
      <c r="B493" t="s">
        <v>344</v>
      </c>
      <c r="C493" t="s">
        <v>1221</v>
      </c>
      <c r="D493" t="s">
        <v>951</v>
      </c>
      <c r="E493" t="s">
        <v>953</v>
      </c>
      <c r="F493">
        <v>4</v>
      </c>
      <c r="G493" t="s">
        <v>158</v>
      </c>
    </row>
    <row r="494" spans="1:7" x14ac:dyDescent="0.25">
      <c r="A494" t="s">
        <v>582</v>
      </c>
      <c r="B494" t="s">
        <v>344</v>
      </c>
      <c r="C494" t="s">
        <v>1222</v>
      </c>
      <c r="D494" t="s">
        <v>951</v>
      </c>
      <c r="E494" t="s">
        <v>953</v>
      </c>
      <c r="F494">
        <v>4</v>
      </c>
      <c r="G494" t="s">
        <v>158</v>
      </c>
    </row>
    <row r="495" spans="1:7" x14ac:dyDescent="0.25">
      <c r="A495" t="s">
        <v>582</v>
      </c>
      <c r="B495" t="s">
        <v>344</v>
      </c>
      <c r="C495" t="s">
        <v>1223</v>
      </c>
      <c r="D495" t="s">
        <v>951</v>
      </c>
      <c r="E495" t="s">
        <v>953</v>
      </c>
      <c r="F495">
        <v>4</v>
      </c>
      <c r="G495" t="s">
        <v>158</v>
      </c>
    </row>
    <row r="496" spans="1:7" x14ac:dyDescent="0.25">
      <c r="A496" t="s">
        <v>582</v>
      </c>
      <c r="B496" t="s">
        <v>344</v>
      </c>
      <c r="C496" t="s">
        <v>1224</v>
      </c>
      <c r="D496" t="s">
        <v>951</v>
      </c>
      <c r="E496" t="s">
        <v>953</v>
      </c>
      <c r="F496">
        <v>4</v>
      </c>
      <c r="G496" t="s">
        <v>158</v>
      </c>
    </row>
    <row r="497" spans="1:7" x14ac:dyDescent="0.25">
      <c r="A497" t="s">
        <v>582</v>
      </c>
      <c r="B497" t="s">
        <v>344</v>
      </c>
      <c r="C497" t="s">
        <v>1225</v>
      </c>
      <c r="D497" t="s">
        <v>951</v>
      </c>
      <c r="E497" t="s">
        <v>953</v>
      </c>
      <c r="F497">
        <v>4</v>
      </c>
      <c r="G497" t="s">
        <v>158</v>
      </c>
    </row>
    <row r="498" spans="1:7" x14ac:dyDescent="0.25">
      <c r="A498" t="s">
        <v>582</v>
      </c>
      <c r="B498" t="s">
        <v>344</v>
      </c>
      <c r="C498" t="s">
        <v>1226</v>
      </c>
      <c r="D498" t="s">
        <v>951</v>
      </c>
      <c r="E498" t="s">
        <v>953</v>
      </c>
      <c r="F498">
        <v>4</v>
      </c>
      <c r="G498" t="s">
        <v>158</v>
      </c>
    </row>
    <row r="499" spans="1:7" x14ac:dyDescent="0.25">
      <c r="A499" t="s">
        <v>582</v>
      </c>
      <c r="B499" t="s">
        <v>344</v>
      </c>
      <c r="C499" t="s">
        <v>1227</v>
      </c>
      <c r="D499" t="s">
        <v>951</v>
      </c>
      <c r="E499" t="s">
        <v>953</v>
      </c>
      <c r="F499">
        <v>4</v>
      </c>
      <c r="G499" t="s">
        <v>158</v>
      </c>
    </row>
    <row r="500" spans="1:7" x14ac:dyDescent="0.25">
      <c r="A500" t="s">
        <v>582</v>
      </c>
      <c r="B500" t="s">
        <v>344</v>
      </c>
      <c r="C500" t="s">
        <v>1228</v>
      </c>
      <c r="D500" t="s">
        <v>951</v>
      </c>
      <c r="E500" t="s">
        <v>953</v>
      </c>
      <c r="F500">
        <v>4</v>
      </c>
      <c r="G500" t="s">
        <v>158</v>
      </c>
    </row>
    <row r="501" spans="1:7" x14ac:dyDescent="0.25">
      <c r="A501" t="s">
        <v>582</v>
      </c>
      <c r="B501" t="s">
        <v>344</v>
      </c>
      <c r="C501" t="s">
        <v>1229</v>
      </c>
      <c r="D501" t="s">
        <v>951</v>
      </c>
      <c r="E501" t="s">
        <v>953</v>
      </c>
      <c r="F501">
        <v>4</v>
      </c>
      <c r="G501" t="s">
        <v>158</v>
      </c>
    </row>
    <row r="502" spans="1:7" x14ac:dyDescent="0.25">
      <c r="A502" t="s">
        <v>582</v>
      </c>
      <c r="B502" t="s">
        <v>344</v>
      </c>
      <c r="C502" t="s">
        <v>1230</v>
      </c>
      <c r="D502" t="s">
        <v>951</v>
      </c>
      <c r="E502" t="s">
        <v>953</v>
      </c>
      <c r="F502">
        <v>4</v>
      </c>
      <c r="G502" t="s">
        <v>158</v>
      </c>
    </row>
    <row r="503" spans="1:7" x14ac:dyDescent="0.25">
      <c r="A503" t="s">
        <v>582</v>
      </c>
      <c r="B503" t="s">
        <v>344</v>
      </c>
      <c r="C503" t="s">
        <v>1231</v>
      </c>
      <c r="D503" t="s">
        <v>951</v>
      </c>
      <c r="E503" t="s">
        <v>953</v>
      </c>
      <c r="F503">
        <v>4</v>
      </c>
      <c r="G503" t="s">
        <v>158</v>
      </c>
    </row>
    <row r="504" spans="1:7" x14ac:dyDescent="0.25">
      <c r="A504" t="s">
        <v>582</v>
      </c>
      <c r="B504" t="s">
        <v>344</v>
      </c>
      <c r="C504" t="s">
        <v>1232</v>
      </c>
      <c r="D504" t="s">
        <v>951</v>
      </c>
      <c r="E504" t="s">
        <v>953</v>
      </c>
      <c r="F504">
        <v>4</v>
      </c>
      <c r="G504" t="s">
        <v>158</v>
      </c>
    </row>
    <row r="505" spans="1:7" x14ac:dyDescent="0.25">
      <c r="A505" t="s">
        <v>582</v>
      </c>
      <c r="B505" t="s">
        <v>344</v>
      </c>
      <c r="C505" t="s">
        <v>1233</v>
      </c>
      <c r="D505" t="s">
        <v>951</v>
      </c>
      <c r="E505" t="s">
        <v>953</v>
      </c>
      <c r="F505">
        <v>4</v>
      </c>
      <c r="G505" t="s">
        <v>158</v>
      </c>
    </row>
    <row r="506" spans="1:7" x14ac:dyDescent="0.25">
      <c r="A506" t="s">
        <v>582</v>
      </c>
      <c r="B506" t="s">
        <v>344</v>
      </c>
      <c r="C506" t="s">
        <v>1234</v>
      </c>
      <c r="D506" t="s">
        <v>951</v>
      </c>
      <c r="E506" t="s">
        <v>953</v>
      </c>
      <c r="F506">
        <v>4</v>
      </c>
      <c r="G506" t="s">
        <v>158</v>
      </c>
    </row>
    <row r="507" spans="1:7" x14ac:dyDescent="0.25">
      <c r="A507" t="s">
        <v>582</v>
      </c>
      <c r="B507" t="s">
        <v>344</v>
      </c>
      <c r="C507" t="s">
        <v>1235</v>
      </c>
      <c r="D507" t="s">
        <v>951</v>
      </c>
      <c r="E507" t="s">
        <v>953</v>
      </c>
      <c r="F507">
        <v>4</v>
      </c>
      <c r="G507" t="s">
        <v>158</v>
      </c>
    </row>
    <row r="508" spans="1:7" x14ac:dyDescent="0.25">
      <c r="A508" t="s">
        <v>582</v>
      </c>
      <c r="B508" t="s">
        <v>344</v>
      </c>
      <c r="C508" t="s">
        <v>1236</v>
      </c>
      <c r="D508" t="s">
        <v>951</v>
      </c>
      <c r="E508" t="s">
        <v>953</v>
      </c>
      <c r="F508">
        <v>4</v>
      </c>
      <c r="G508" t="s">
        <v>158</v>
      </c>
    </row>
    <row r="509" spans="1:7" x14ac:dyDescent="0.25">
      <c r="A509" t="s">
        <v>582</v>
      </c>
      <c r="B509" t="s">
        <v>344</v>
      </c>
      <c r="C509" t="s">
        <v>1237</v>
      </c>
      <c r="D509" t="s">
        <v>951</v>
      </c>
      <c r="E509" t="s">
        <v>953</v>
      </c>
      <c r="F509">
        <v>4</v>
      </c>
      <c r="G509" t="s">
        <v>158</v>
      </c>
    </row>
    <row r="510" spans="1:7" x14ac:dyDescent="0.25">
      <c r="A510" t="s">
        <v>582</v>
      </c>
      <c r="B510" t="s">
        <v>344</v>
      </c>
      <c r="C510" t="s">
        <v>1238</v>
      </c>
      <c r="D510" t="s">
        <v>951</v>
      </c>
      <c r="E510" t="s">
        <v>953</v>
      </c>
      <c r="F510">
        <v>4</v>
      </c>
      <c r="G510" t="s">
        <v>158</v>
      </c>
    </row>
    <row r="511" spans="1:7" x14ac:dyDescent="0.25">
      <c r="A511" t="s">
        <v>582</v>
      </c>
      <c r="B511" t="s">
        <v>344</v>
      </c>
      <c r="C511" t="s">
        <v>1239</v>
      </c>
      <c r="D511" t="s">
        <v>951</v>
      </c>
      <c r="E511" t="s">
        <v>953</v>
      </c>
      <c r="F511">
        <v>4</v>
      </c>
      <c r="G511" t="s">
        <v>158</v>
      </c>
    </row>
    <row r="512" spans="1:7" x14ac:dyDescent="0.25">
      <c r="A512" t="s">
        <v>582</v>
      </c>
      <c r="B512" t="s">
        <v>344</v>
      </c>
      <c r="C512" t="s">
        <v>1240</v>
      </c>
      <c r="D512" t="s">
        <v>951</v>
      </c>
      <c r="E512" t="s">
        <v>953</v>
      </c>
      <c r="F512">
        <v>4</v>
      </c>
      <c r="G512" t="s">
        <v>158</v>
      </c>
    </row>
    <row r="513" spans="1:7" x14ac:dyDescent="0.25">
      <c r="A513" t="s">
        <v>582</v>
      </c>
      <c r="B513" t="s">
        <v>344</v>
      </c>
      <c r="C513" t="s">
        <v>1241</v>
      </c>
      <c r="D513" t="s">
        <v>951</v>
      </c>
      <c r="E513" t="s">
        <v>953</v>
      </c>
      <c r="F513">
        <v>4</v>
      </c>
      <c r="G513" t="s">
        <v>158</v>
      </c>
    </row>
    <row r="514" spans="1:7" x14ac:dyDescent="0.25">
      <c r="A514" t="s">
        <v>582</v>
      </c>
      <c r="B514" t="s">
        <v>344</v>
      </c>
      <c r="C514" t="s">
        <v>1242</v>
      </c>
      <c r="D514" t="s">
        <v>951</v>
      </c>
      <c r="E514" t="s">
        <v>953</v>
      </c>
      <c r="F514">
        <v>4</v>
      </c>
      <c r="G514" t="s">
        <v>158</v>
      </c>
    </row>
    <row r="515" spans="1:7" x14ac:dyDescent="0.25">
      <c r="A515" t="s">
        <v>582</v>
      </c>
      <c r="B515" t="s">
        <v>344</v>
      </c>
      <c r="C515" t="s">
        <v>1243</v>
      </c>
      <c r="D515" t="s">
        <v>951</v>
      </c>
      <c r="E515" t="s">
        <v>953</v>
      </c>
      <c r="F515">
        <v>4</v>
      </c>
      <c r="G515" t="s">
        <v>158</v>
      </c>
    </row>
    <row r="516" spans="1:7" x14ac:dyDescent="0.25">
      <c r="A516" t="s">
        <v>582</v>
      </c>
      <c r="B516" t="s">
        <v>344</v>
      </c>
      <c r="C516" t="s">
        <v>1244</v>
      </c>
      <c r="D516" t="s">
        <v>951</v>
      </c>
      <c r="E516" t="s">
        <v>953</v>
      </c>
      <c r="F516">
        <v>4</v>
      </c>
      <c r="G516" t="s">
        <v>158</v>
      </c>
    </row>
    <row r="517" spans="1:7" x14ac:dyDescent="0.25">
      <c r="A517" t="s">
        <v>582</v>
      </c>
      <c r="B517" t="s">
        <v>344</v>
      </c>
      <c r="C517" t="s">
        <v>1245</v>
      </c>
      <c r="D517" t="s">
        <v>951</v>
      </c>
      <c r="E517" t="s">
        <v>953</v>
      </c>
      <c r="F517">
        <v>4</v>
      </c>
      <c r="G517" t="s">
        <v>158</v>
      </c>
    </row>
    <row r="518" spans="1:7" x14ac:dyDescent="0.25">
      <c r="A518" t="s">
        <v>582</v>
      </c>
      <c r="B518" t="s">
        <v>344</v>
      </c>
      <c r="C518" t="s">
        <v>1246</v>
      </c>
      <c r="D518" t="s">
        <v>951</v>
      </c>
      <c r="E518" t="s">
        <v>953</v>
      </c>
      <c r="F518">
        <v>4</v>
      </c>
      <c r="G518" t="s">
        <v>158</v>
      </c>
    </row>
    <row r="519" spans="1:7" x14ac:dyDescent="0.25">
      <c r="A519" t="s">
        <v>582</v>
      </c>
      <c r="B519" t="s">
        <v>344</v>
      </c>
      <c r="C519" t="s">
        <v>1247</v>
      </c>
      <c r="D519" t="s">
        <v>951</v>
      </c>
      <c r="E519" t="s">
        <v>953</v>
      </c>
      <c r="F519">
        <v>4</v>
      </c>
      <c r="G519" t="s">
        <v>158</v>
      </c>
    </row>
    <row r="520" spans="1:7" x14ac:dyDescent="0.25">
      <c r="A520" t="s">
        <v>582</v>
      </c>
      <c r="B520" t="s">
        <v>344</v>
      </c>
      <c r="C520" t="s">
        <v>1248</v>
      </c>
      <c r="D520" t="s">
        <v>951</v>
      </c>
      <c r="E520" t="s">
        <v>953</v>
      </c>
      <c r="F520">
        <v>4</v>
      </c>
      <c r="G520" t="s">
        <v>158</v>
      </c>
    </row>
    <row r="521" spans="1:7" x14ac:dyDescent="0.25">
      <c r="A521" t="s">
        <v>582</v>
      </c>
      <c r="B521" t="s">
        <v>344</v>
      </c>
      <c r="C521" t="s">
        <v>1249</v>
      </c>
      <c r="D521" t="s">
        <v>951</v>
      </c>
      <c r="E521" t="s">
        <v>953</v>
      </c>
      <c r="F521">
        <v>4</v>
      </c>
      <c r="G521" t="s">
        <v>158</v>
      </c>
    </row>
    <row r="522" spans="1:7" x14ac:dyDescent="0.25">
      <c r="A522" t="s">
        <v>582</v>
      </c>
      <c r="B522" t="s">
        <v>344</v>
      </c>
      <c r="C522" t="s">
        <v>1250</v>
      </c>
      <c r="D522" t="s">
        <v>951</v>
      </c>
      <c r="E522" t="s">
        <v>953</v>
      </c>
      <c r="F522">
        <v>4</v>
      </c>
      <c r="G522" t="s">
        <v>158</v>
      </c>
    </row>
    <row r="523" spans="1:7" x14ac:dyDescent="0.25">
      <c r="A523" t="s">
        <v>582</v>
      </c>
      <c r="B523" t="s">
        <v>344</v>
      </c>
      <c r="C523" t="s">
        <v>1251</v>
      </c>
      <c r="D523" t="s">
        <v>951</v>
      </c>
      <c r="E523" t="s">
        <v>953</v>
      </c>
      <c r="F523">
        <v>4</v>
      </c>
      <c r="G523" t="s">
        <v>158</v>
      </c>
    </row>
    <row r="524" spans="1:7" x14ac:dyDescent="0.25">
      <c r="A524" t="s">
        <v>582</v>
      </c>
      <c r="B524" t="s">
        <v>344</v>
      </c>
      <c r="C524" t="s">
        <v>1252</v>
      </c>
      <c r="D524" t="s">
        <v>951</v>
      </c>
      <c r="E524" t="s">
        <v>953</v>
      </c>
      <c r="F524">
        <v>4</v>
      </c>
      <c r="G524" t="s">
        <v>158</v>
      </c>
    </row>
    <row r="525" spans="1:7" x14ac:dyDescent="0.25">
      <c r="A525" t="s">
        <v>582</v>
      </c>
      <c r="B525" t="s">
        <v>344</v>
      </c>
      <c r="C525" t="s">
        <v>1253</v>
      </c>
      <c r="D525" t="s">
        <v>951</v>
      </c>
      <c r="E525" t="s">
        <v>953</v>
      </c>
      <c r="F525">
        <v>4</v>
      </c>
      <c r="G525" t="s">
        <v>158</v>
      </c>
    </row>
    <row r="526" spans="1:7" x14ac:dyDescent="0.25">
      <c r="A526" t="s">
        <v>582</v>
      </c>
      <c r="B526" t="s">
        <v>344</v>
      </c>
      <c r="C526" t="s">
        <v>1254</v>
      </c>
      <c r="D526" t="s">
        <v>951</v>
      </c>
      <c r="E526" t="s">
        <v>953</v>
      </c>
      <c r="F526">
        <v>4</v>
      </c>
      <c r="G526" t="s">
        <v>158</v>
      </c>
    </row>
    <row r="527" spans="1:7" x14ac:dyDescent="0.25">
      <c r="A527" t="s">
        <v>582</v>
      </c>
      <c r="B527" t="s">
        <v>344</v>
      </c>
      <c r="C527" t="s">
        <v>1255</v>
      </c>
      <c r="D527" t="s">
        <v>951</v>
      </c>
      <c r="E527" t="s">
        <v>953</v>
      </c>
      <c r="F527">
        <v>4</v>
      </c>
      <c r="G527" t="s">
        <v>158</v>
      </c>
    </row>
    <row r="528" spans="1:7" x14ac:dyDescent="0.25">
      <c r="A528" t="s">
        <v>582</v>
      </c>
      <c r="B528" t="s">
        <v>344</v>
      </c>
      <c r="C528" t="s">
        <v>1256</v>
      </c>
      <c r="D528" t="s">
        <v>951</v>
      </c>
      <c r="E528" t="s">
        <v>953</v>
      </c>
      <c r="F528">
        <v>4</v>
      </c>
      <c r="G528" t="s">
        <v>158</v>
      </c>
    </row>
    <row r="529" spans="1:7" x14ac:dyDescent="0.25">
      <c r="A529" t="s">
        <v>582</v>
      </c>
      <c r="B529" t="s">
        <v>583</v>
      </c>
      <c r="C529" t="s">
        <v>1225</v>
      </c>
      <c r="D529" t="s">
        <v>951</v>
      </c>
      <c r="E529" t="s">
        <v>953</v>
      </c>
      <c r="F529">
        <v>4</v>
      </c>
      <c r="G529" t="s">
        <v>158</v>
      </c>
    </row>
    <row r="530" spans="1:7" x14ac:dyDescent="0.25">
      <c r="A530" t="s">
        <v>582</v>
      </c>
      <c r="B530" t="s">
        <v>583</v>
      </c>
      <c r="C530" t="s">
        <v>1246</v>
      </c>
      <c r="D530" t="s">
        <v>951</v>
      </c>
      <c r="E530" t="s">
        <v>953</v>
      </c>
      <c r="F530">
        <v>4</v>
      </c>
      <c r="G530" t="s">
        <v>158</v>
      </c>
    </row>
    <row r="531" spans="1:7" x14ac:dyDescent="0.25">
      <c r="A531" t="s">
        <v>582</v>
      </c>
      <c r="B531" t="s">
        <v>459</v>
      </c>
      <c r="C531" t="s">
        <v>1218</v>
      </c>
      <c r="D531" t="s">
        <v>951</v>
      </c>
      <c r="E531" t="s">
        <v>953</v>
      </c>
      <c r="F531">
        <v>4</v>
      </c>
      <c r="G531" t="s">
        <v>158</v>
      </c>
    </row>
    <row r="532" spans="1:7" x14ac:dyDescent="0.25">
      <c r="A532" t="s">
        <v>582</v>
      </c>
      <c r="B532" t="s">
        <v>459</v>
      </c>
      <c r="C532" t="s">
        <v>1251</v>
      </c>
      <c r="D532" t="s">
        <v>951</v>
      </c>
      <c r="E532" t="s">
        <v>953</v>
      </c>
      <c r="F532">
        <v>4</v>
      </c>
      <c r="G532" t="s">
        <v>158</v>
      </c>
    </row>
    <row r="533" spans="1:7" x14ac:dyDescent="0.25">
      <c r="A533" t="s">
        <v>582</v>
      </c>
      <c r="B533" t="s">
        <v>344</v>
      </c>
      <c r="C533" t="s">
        <v>1967</v>
      </c>
      <c r="D533" t="s">
        <v>951</v>
      </c>
      <c r="E533" t="s">
        <v>953</v>
      </c>
      <c r="F533">
        <v>4</v>
      </c>
      <c r="G533" t="s">
        <v>158</v>
      </c>
    </row>
    <row r="534" spans="1:7" x14ac:dyDescent="0.25">
      <c r="A534" t="s">
        <v>582</v>
      </c>
      <c r="B534" t="s">
        <v>344</v>
      </c>
      <c r="C534" t="s">
        <v>2089</v>
      </c>
      <c r="D534" t="s">
        <v>951</v>
      </c>
      <c r="E534" t="s">
        <v>953</v>
      </c>
      <c r="F534">
        <v>4</v>
      </c>
      <c r="G534" t="s">
        <v>158</v>
      </c>
    </row>
    <row r="535" spans="1:7" x14ac:dyDescent="0.25">
      <c r="A535" t="s">
        <v>582</v>
      </c>
      <c r="B535" t="s">
        <v>344</v>
      </c>
      <c r="C535" t="s">
        <v>2090</v>
      </c>
      <c r="D535" t="s">
        <v>951</v>
      </c>
      <c r="E535" t="s">
        <v>953</v>
      </c>
      <c r="F535">
        <v>4</v>
      </c>
      <c r="G535" t="s">
        <v>158</v>
      </c>
    </row>
    <row r="536" spans="1:7" x14ac:dyDescent="0.25">
      <c r="A536" t="s">
        <v>582</v>
      </c>
      <c r="B536" t="s">
        <v>583</v>
      </c>
      <c r="C536" t="s">
        <v>2091</v>
      </c>
      <c r="D536" t="s">
        <v>951</v>
      </c>
      <c r="E536" t="s">
        <v>953</v>
      </c>
      <c r="F536">
        <v>4</v>
      </c>
      <c r="G536" t="s">
        <v>158</v>
      </c>
    </row>
    <row r="537" spans="1:7" x14ac:dyDescent="0.25">
      <c r="A537" t="s">
        <v>582</v>
      </c>
      <c r="B537" t="s">
        <v>583</v>
      </c>
      <c r="C537" t="s">
        <v>2092</v>
      </c>
      <c r="D537" t="s">
        <v>951</v>
      </c>
      <c r="E537" t="s">
        <v>953</v>
      </c>
      <c r="F537">
        <v>4</v>
      </c>
      <c r="G537" t="s">
        <v>158</v>
      </c>
    </row>
    <row r="538" spans="1:7" x14ac:dyDescent="0.25">
      <c r="A538" t="s">
        <v>256</v>
      </c>
      <c r="B538" t="s">
        <v>257</v>
      </c>
      <c r="C538" t="s">
        <v>1258</v>
      </c>
      <c r="D538" t="s">
        <v>951</v>
      </c>
      <c r="E538" t="s">
        <v>953</v>
      </c>
      <c r="F538">
        <v>1</v>
      </c>
      <c r="G538" t="s">
        <v>242</v>
      </c>
    </row>
    <row r="539" spans="1:7" x14ac:dyDescent="0.25">
      <c r="A539" t="s">
        <v>256</v>
      </c>
      <c r="B539" t="s">
        <v>257</v>
      </c>
      <c r="C539" t="s">
        <v>1260</v>
      </c>
      <c r="D539" t="s">
        <v>951</v>
      </c>
      <c r="E539" t="s">
        <v>953</v>
      </c>
      <c r="F539">
        <v>1</v>
      </c>
      <c r="G539" t="s">
        <v>242</v>
      </c>
    </row>
    <row r="540" spans="1:7" x14ac:dyDescent="0.25">
      <c r="A540" t="s">
        <v>256</v>
      </c>
      <c r="B540" t="s">
        <v>257</v>
      </c>
      <c r="C540" t="s">
        <v>1261</v>
      </c>
      <c r="D540" t="s">
        <v>951</v>
      </c>
      <c r="E540" t="s">
        <v>953</v>
      </c>
      <c r="F540">
        <v>1</v>
      </c>
      <c r="G540" t="s">
        <v>242</v>
      </c>
    </row>
    <row r="541" spans="1:7" x14ac:dyDescent="0.25">
      <c r="A541" t="s">
        <v>256</v>
      </c>
      <c r="B541" t="s">
        <v>257</v>
      </c>
      <c r="C541" t="s">
        <v>1262</v>
      </c>
      <c r="D541" t="s">
        <v>951</v>
      </c>
      <c r="E541" t="s">
        <v>953</v>
      </c>
      <c r="F541">
        <v>1</v>
      </c>
      <c r="G541" t="s">
        <v>242</v>
      </c>
    </row>
    <row r="542" spans="1:7" x14ac:dyDescent="0.25">
      <c r="A542" t="s">
        <v>256</v>
      </c>
      <c r="B542" t="s">
        <v>257</v>
      </c>
      <c r="C542" t="s">
        <v>587</v>
      </c>
      <c r="D542" t="s">
        <v>951</v>
      </c>
      <c r="E542" t="s">
        <v>953</v>
      </c>
      <c r="F542">
        <v>1</v>
      </c>
      <c r="G542" t="s">
        <v>242</v>
      </c>
    </row>
    <row r="543" spans="1:7" x14ac:dyDescent="0.25">
      <c r="A543" t="s">
        <v>256</v>
      </c>
      <c r="B543" t="s">
        <v>257</v>
      </c>
      <c r="C543" t="s">
        <v>1264</v>
      </c>
      <c r="D543" t="s">
        <v>951</v>
      </c>
      <c r="E543" t="s">
        <v>953</v>
      </c>
      <c r="F543">
        <v>1</v>
      </c>
      <c r="G543" t="s">
        <v>242</v>
      </c>
    </row>
    <row r="544" spans="1:7" x14ac:dyDescent="0.25">
      <c r="A544" t="s">
        <v>256</v>
      </c>
      <c r="B544" t="s">
        <v>257</v>
      </c>
      <c r="C544" t="s">
        <v>1266</v>
      </c>
      <c r="D544" t="s">
        <v>951</v>
      </c>
      <c r="E544" t="s">
        <v>953</v>
      </c>
      <c r="F544">
        <v>1</v>
      </c>
      <c r="G544" t="s">
        <v>242</v>
      </c>
    </row>
    <row r="545" spans="1:7" x14ac:dyDescent="0.25">
      <c r="A545" t="s">
        <v>256</v>
      </c>
      <c r="B545" t="s">
        <v>257</v>
      </c>
      <c r="C545" t="s">
        <v>1268</v>
      </c>
      <c r="D545" t="s">
        <v>951</v>
      </c>
      <c r="E545" t="s">
        <v>953</v>
      </c>
      <c r="F545">
        <v>1</v>
      </c>
      <c r="G545" t="s">
        <v>242</v>
      </c>
    </row>
    <row r="546" spans="1:7" x14ac:dyDescent="0.25">
      <c r="A546" t="s">
        <v>256</v>
      </c>
      <c r="B546" t="s">
        <v>257</v>
      </c>
      <c r="C546" t="s">
        <v>1269</v>
      </c>
      <c r="D546" t="s">
        <v>951</v>
      </c>
      <c r="E546" t="s">
        <v>953</v>
      </c>
      <c r="F546">
        <v>1</v>
      </c>
      <c r="G546" t="s">
        <v>242</v>
      </c>
    </row>
    <row r="547" spans="1:7" x14ac:dyDescent="0.25">
      <c r="A547" t="s">
        <v>256</v>
      </c>
      <c r="B547" t="s">
        <v>257</v>
      </c>
      <c r="C547" t="s">
        <v>586</v>
      </c>
      <c r="D547" t="s">
        <v>951</v>
      </c>
      <c r="E547" t="s">
        <v>953</v>
      </c>
      <c r="F547">
        <v>1</v>
      </c>
      <c r="G547" t="s">
        <v>242</v>
      </c>
    </row>
    <row r="548" spans="1:7" x14ac:dyDescent="0.25">
      <c r="A548" t="s">
        <v>256</v>
      </c>
      <c r="B548" t="s">
        <v>257</v>
      </c>
      <c r="C548" t="s">
        <v>1259</v>
      </c>
      <c r="D548" t="s">
        <v>951</v>
      </c>
      <c r="E548" t="s">
        <v>953</v>
      </c>
      <c r="F548">
        <v>1</v>
      </c>
      <c r="G548" t="s">
        <v>242</v>
      </c>
    </row>
    <row r="549" spans="1:7" x14ac:dyDescent="0.25">
      <c r="A549" t="s">
        <v>256</v>
      </c>
      <c r="B549" t="s">
        <v>257</v>
      </c>
      <c r="C549" t="s">
        <v>1263</v>
      </c>
      <c r="D549" t="s">
        <v>951</v>
      </c>
      <c r="E549" t="s">
        <v>953</v>
      </c>
      <c r="F549">
        <v>1</v>
      </c>
      <c r="G549" t="s">
        <v>242</v>
      </c>
    </row>
    <row r="550" spans="1:7" x14ac:dyDescent="0.25">
      <c r="A550" t="s">
        <v>256</v>
      </c>
      <c r="B550" t="s">
        <v>257</v>
      </c>
      <c r="C550" t="s">
        <v>1265</v>
      </c>
      <c r="D550" t="s">
        <v>951</v>
      </c>
      <c r="E550" t="s">
        <v>953</v>
      </c>
      <c r="F550">
        <v>1</v>
      </c>
      <c r="G550" t="s">
        <v>242</v>
      </c>
    </row>
    <row r="551" spans="1:7" x14ac:dyDescent="0.25">
      <c r="A551" t="s">
        <v>256</v>
      </c>
      <c r="B551" t="s">
        <v>257</v>
      </c>
      <c r="C551" t="s">
        <v>1267</v>
      </c>
      <c r="D551" t="s">
        <v>951</v>
      </c>
      <c r="E551" t="s">
        <v>953</v>
      </c>
      <c r="F551">
        <v>1</v>
      </c>
      <c r="G551" t="s">
        <v>242</v>
      </c>
    </row>
    <row r="552" spans="1:7" x14ac:dyDescent="0.25">
      <c r="A552" t="s">
        <v>588</v>
      </c>
      <c r="B552" t="s">
        <v>412</v>
      </c>
      <c r="C552" t="s">
        <v>902</v>
      </c>
      <c r="D552" t="s">
        <v>951</v>
      </c>
      <c r="E552" t="s">
        <v>953</v>
      </c>
      <c r="F552">
        <v>2</v>
      </c>
      <c r="G552" t="s">
        <v>158</v>
      </c>
    </row>
    <row r="553" spans="1:7" x14ac:dyDescent="0.25">
      <c r="A553" t="s">
        <v>588</v>
      </c>
      <c r="B553" t="s">
        <v>479</v>
      </c>
      <c r="C553" t="s">
        <v>1270</v>
      </c>
      <c r="D553" t="s">
        <v>951</v>
      </c>
      <c r="E553" t="s">
        <v>953</v>
      </c>
      <c r="F553">
        <v>2</v>
      </c>
      <c r="G553" t="s">
        <v>158</v>
      </c>
    </row>
    <row r="554" spans="1:7" x14ac:dyDescent="0.25">
      <c r="A554" t="s">
        <v>588</v>
      </c>
      <c r="B554" t="s">
        <v>479</v>
      </c>
      <c r="C554" t="s">
        <v>1272</v>
      </c>
      <c r="D554" t="s">
        <v>951</v>
      </c>
      <c r="E554" t="s">
        <v>953</v>
      </c>
      <c r="F554">
        <v>2</v>
      </c>
      <c r="G554" t="s">
        <v>158</v>
      </c>
    </row>
    <row r="555" spans="1:7" x14ac:dyDescent="0.25">
      <c r="A555" t="s">
        <v>588</v>
      </c>
      <c r="B555" t="s">
        <v>479</v>
      </c>
      <c r="C555" t="s">
        <v>1271</v>
      </c>
      <c r="D555" t="s">
        <v>951</v>
      </c>
      <c r="E555" t="s">
        <v>953</v>
      </c>
      <c r="F555">
        <v>2</v>
      </c>
      <c r="G555" t="s">
        <v>158</v>
      </c>
    </row>
    <row r="556" spans="1:7" x14ac:dyDescent="0.25">
      <c r="A556" t="s">
        <v>588</v>
      </c>
      <c r="B556" t="s">
        <v>479</v>
      </c>
      <c r="C556" t="s">
        <v>1274</v>
      </c>
      <c r="D556" t="s">
        <v>951</v>
      </c>
      <c r="E556" t="s">
        <v>953</v>
      </c>
      <c r="F556">
        <v>2</v>
      </c>
      <c r="G556" t="s">
        <v>158</v>
      </c>
    </row>
    <row r="557" spans="1:7" x14ac:dyDescent="0.25">
      <c r="A557" t="s">
        <v>588</v>
      </c>
      <c r="B557" t="s">
        <v>480</v>
      </c>
      <c r="C557" t="s">
        <v>1270</v>
      </c>
      <c r="D557" t="s">
        <v>951</v>
      </c>
      <c r="E557" t="s">
        <v>953</v>
      </c>
      <c r="F557">
        <v>2</v>
      </c>
      <c r="G557" t="s">
        <v>158</v>
      </c>
    </row>
    <row r="558" spans="1:7" x14ac:dyDescent="0.25">
      <c r="A558" t="s">
        <v>588</v>
      </c>
      <c r="B558" t="s">
        <v>480</v>
      </c>
      <c r="C558" t="s">
        <v>1273</v>
      </c>
      <c r="D558" t="s">
        <v>951</v>
      </c>
      <c r="E558" t="s">
        <v>953</v>
      </c>
      <c r="F558">
        <v>2</v>
      </c>
      <c r="G558" t="s">
        <v>158</v>
      </c>
    </row>
    <row r="559" spans="1:7" x14ac:dyDescent="0.25">
      <c r="A559" t="s">
        <v>588</v>
      </c>
      <c r="B559" t="s">
        <v>481</v>
      </c>
      <c r="C559" t="s">
        <v>1270</v>
      </c>
      <c r="D559" t="s">
        <v>951</v>
      </c>
      <c r="E559" t="s">
        <v>953</v>
      </c>
      <c r="F559">
        <v>2</v>
      </c>
      <c r="G559" t="s">
        <v>158</v>
      </c>
    </row>
    <row r="560" spans="1:7" x14ac:dyDescent="0.25">
      <c r="A560" t="s">
        <v>588</v>
      </c>
      <c r="B560" t="s">
        <v>481</v>
      </c>
      <c r="C560" t="s">
        <v>1273</v>
      </c>
      <c r="D560" t="s">
        <v>951</v>
      </c>
      <c r="E560" t="s">
        <v>953</v>
      </c>
      <c r="F560">
        <v>2</v>
      </c>
      <c r="G560" t="s">
        <v>158</v>
      </c>
    </row>
    <row r="561" spans="1:7" x14ac:dyDescent="0.25">
      <c r="A561" t="s">
        <v>588</v>
      </c>
      <c r="B561" t="s">
        <v>482</v>
      </c>
      <c r="C561" t="s">
        <v>1270</v>
      </c>
      <c r="D561" t="s">
        <v>951</v>
      </c>
      <c r="E561" t="s">
        <v>953</v>
      </c>
      <c r="F561">
        <v>2</v>
      </c>
      <c r="G561" t="s">
        <v>158</v>
      </c>
    </row>
    <row r="562" spans="1:7" x14ac:dyDescent="0.25">
      <c r="A562" t="s">
        <v>588</v>
      </c>
      <c r="B562" t="s">
        <v>482</v>
      </c>
      <c r="C562" t="s">
        <v>1273</v>
      </c>
      <c r="D562" t="s">
        <v>951</v>
      </c>
      <c r="E562" t="s">
        <v>953</v>
      </c>
      <c r="F562">
        <v>2</v>
      </c>
      <c r="G562" t="s">
        <v>158</v>
      </c>
    </row>
    <row r="563" spans="1:7" x14ac:dyDescent="0.25">
      <c r="A563" t="s">
        <v>590</v>
      </c>
      <c r="B563" t="s">
        <v>257</v>
      </c>
      <c r="C563" t="s">
        <v>1275</v>
      </c>
      <c r="D563" t="s">
        <v>951</v>
      </c>
      <c r="E563" t="s">
        <v>952</v>
      </c>
      <c r="F563">
        <v>2</v>
      </c>
      <c r="G563" t="s">
        <v>242</v>
      </c>
    </row>
    <row r="564" spans="1:7" x14ac:dyDescent="0.25">
      <c r="A564" t="s">
        <v>590</v>
      </c>
      <c r="B564" t="s">
        <v>257</v>
      </c>
      <c r="C564" t="s">
        <v>1276</v>
      </c>
      <c r="D564" t="s">
        <v>951</v>
      </c>
      <c r="E564" t="s">
        <v>952</v>
      </c>
      <c r="F564">
        <v>2</v>
      </c>
      <c r="G564" t="s">
        <v>242</v>
      </c>
    </row>
    <row r="565" spans="1:7" x14ac:dyDescent="0.25">
      <c r="A565" t="s">
        <v>591</v>
      </c>
      <c r="B565" t="s">
        <v>257</v>
      </c>
      <c r="C565" t="s">
        <v>1277</v>
      </c>
      <c r="D565" t="s">
        <v>951</v>
      </c>
      <c r="E565" t="s">
        <v>952</v>
      </c>
      <c r="F565">
        <v>2</v>
      </c>
      <c r="G565" t="s">
        <v>242</v>
      </c>
    </row>
    <row r="566" spans="1:7" x14ac:dyDescent="0.25">
      <c r="A566" t="s">
        <v>591</v>
      </c>
      <c r="B566" t="s">
        <v>257</v>
      </c>
      <c r="C566" t="s">
        <v>1278</v>
      </c>
      <c r="D566" t="s">
        <v>951</v>
      </c>
      <c r="E566" t="s">
        <v>952</v>
      </c>
      <c r="F566">
        <v>2</v>
      </c>
      <c r="G566" t="s">
        <v>242</v>
      </c>
    </row>
    <row r="567" spans="1:7" x14ac:dyDescent="0.25">
      <c r="A567" t="s">
        <v>592</v>
      </c>
      <c r="B567" t="s">
        <v>257</v>
      </c>
      <c r="C567" t="s">
        <v>1279</v>
      </c>
      <c r="D567" t="s">
        <v>951</v>
      </c>
      <c r="E567" t="s">
        <v>952</v>
      </c>
      <c r="F567">
        <v>2</v>
      </c>
      <c r="G567" t="s">
        <v>158</v>
      </c>
    </row>
    <row r="568" spans="1:7" x14ac:dyDescent="0.25">
      <c r="A568" t="s">
        <v>592</v>
      </c>
      <c r="B568" t="s">
        <v>257</v>
      </c>
      <c r="C568" t="s">
        <v>1280</v>
      </c>
      <c r="D568" t="s">
        <v>951</v>
      </c>
      <c r="E568" t="s">
        <v>952</v>
      </c>
      <c r="F568">
        <v>2</v>
      </c>
      <c r="G568" t="s">
        <v>158</v>
      </c>
    </row>
    <row r="569" spans="1:7" x14ac:dyDescent="0.25">
      <c r="A569" t="s">
        <v>894</v>
      </c>
      <c r="B569" t="s">
        <v>257</v>
      </c>
      <c r="C569" t="s">
        <v>1281</v>
      </c>
      <c r="D569" t="s">
        <v>951</v>
      </c>
      <c r="E569" t="s">
        <v>952</v>
      </c>
      <c r="F569">
        <v>2</v>
      </c>
      <c r="G569" t="s">
        <v>242</v>
      </c>
    </row>
    <row r="570" spans="1:7" x14ac:dyDescent="0.25">
      <c r="A570" t="s">
        <v>894</v>
      </c>
      <c r="B570" t="s">
        <v>257</v>
      </c>
      <c r="C570" t="s">
        <v>1282</v>
      </c>
      <c r="D570" t="s">
        <v>951</v>
      </c>
      <c r="E570" t="s">
        <v>952</v>
      </c>
      <c r="F570">
        <v>2</v>
      </c>
      <c r="G570" t="s">
        <v>242</v>
      </c>
    </row>
    <row r="571" spans="1:7" x14ac:dyDescent="0.25">
      <c r="A571" t="s">
        <v>258</v>
      </c>
      <c r="B571" t="s">
        <v>584</v>
      </c>
      <c r="C571" t="s">
        <v>593</v>
      </c>
      <c r="D571" t="s">
        <v>951</v>
      </c>
      <c r="E571" t="s">
        <v>950</v>
      </c>
      <c r="F571">
        <v>2</v>
      </c>
      <c r="G571" t="s">
        <v>242</v>
      </c>
    </row>
    <row r="572" spans="1:7" x14ac:dyDescent="0.25">
      <c r="A572" t="s">
        <v>258</v>
      </c>
      <c r="B572" t="s">
        <v>257</v>
      </c>
      <c r="C572" t="s">
        <v>1283</v>
      </c>
      <c r="D572" t="s">
        <v>951</v>
      </c>
      <c r="E572" t="s">
        <v>950</v>
      </c>
      <c r="F572">
        <v>2</v>
      </c>
      <c r="G572" t="s">
        <v>242</v>
      </c>
    </row>
    <row r="573" spans="1:7" x14ac:dyDescent="0.25">
      <c r="A573" t="s">
        <v>258</v>
      </c>
      <c r="B573" t="s">
        <v>257</v>
      </c>
      <c r="C573" t="s">
        <v>1284</v>
      </c>
      <c r="D573" t="s">
        <v>951</v>
      </c>
      <c r="E573" t="s">
        <v>950</v>
      </c>
      <c r="F573">
        <v>2</v>
      </c>
      <c r="G573" t="s">
        <v>242</v>
      </c>
    </row>
    <row r="574" spans="1:7" x14ac:dyDescent="0.25">
      <c r="A574" t="s">
        <v>594</v>
      </c>
      <c r="B574" t="s">
        <v>584</v>
      </c>
      <c r="C574">
        <v>310</v>
      </c>
      <c r="D574" t="s">
        <v>951</v>
      </c>
      <c r="E574" t="s">
        <v>950</v>
      </c>
      <c r="F574">
        <v>2</v>
      </c>
      <c r="G574" t="s">
        <v>242</v>
      </c>
    </row>
    <row r="575" spans="1:7" x14ac:dyDescent="0.25">
      <c r="A575" t="s">
        <v>594</v>
      </c>
      <c r="B575" t="s">
        <v>257</v>
      </c>
      <c r="C575">
        <v>310</v>
      </c>
      <c r="D575" t="s">
        <v>951</v>
      </c>
      <c r="E575" t="s">
        <v>950</v>
      </c>
      <c r="F575">
        <v>2</v>
      </c>
      <c r="G575" t="s">
        <v>242</v>
      </c>
    </row>
    <row r="576" spans="1:7" x14ac:dyDescent="0.25">
      <c r="A576" t="s">
        <v>594</v>
      </c>
      <c r="B576" t="s">
        <v>257</v>
      </c>
      <c r="C576" t="s">
        <v>597</v>
      </c>
      <c r="D576" t="s">
        <v>951</v>
      </c>
      <c r="E576" t="s">
        <v>950</v>
      </c>
      <c r="F576">
        <v>2</v>
      </c>
      <c r="G576" t="s">
        <v>242</v>
      </c>
    </row>
    <row r="577" spans="1:7" x14ac:dyDescent="0.25">
      <c r="A577" t="s">
        <v>594</v>
      </c>
      <c r="B577" t="s">
        <v>257</v>
      </c>
      <c r="C577" t="s">
        <v>596</v>
      </c>
      <c r="D577" t="s">
        <v>951</v>
      </c>
      <c r="E577" t="s">
        <v>950</v>
      </c>
      <c r="F577">
        <v>2</v>
      </c>
      <c r="G577" t="s">
        <v>242</v>
      </c>
    </row>
    <row r="578" spans="1:7" x14ac:dyDescent="0.25">
      <c r="A578" t="s">
        <v>594</v>
      </c>
      <c r="B578" t="s">
        <v>257</v>
      </c>
      <c r="C578" t="s">
        <v>595</v>
      </c>
      <c r="D578" t="s">
        <v>951</v>
      </c>
      <c r="E578" t="s">
        <v>950</v>
      </c>
      <c r="F578">
        <v>2</v>
      </c>
      <c r="G578" t="s">
        <v>242</v>
      </c>
    </row>
    <row r="579" spans="1:7" x14ac:dyDescent="0.25">
      <c r="A579" t="s">
        <v>594</v>
      </c>
      <c r="B579" t="s">
        <v>568</v>
      </c>
      <c r="C579" t="s">
        <v>1104</v>
      </c>
      <c r="D579" t="s">
        <v>951</v>
      </c>
      <c r="E579" t="s">
        <v>950</v>
      </c>
      <c r="F579">
        <v>2</v>
      </c>
      <c r="G579" t="s">
        <v>242</v>
      </c>
    </row>
    <row r="580" spans="1:7" x14ac:dyDescent="0.25">
      <c r="A580" t="s">
        <v>594</v>
      </c>
      <c r="B580" t="s">
        <v>568</v>
      </c>
      <c r="C580" t="s">
        <v>1285</v>
      </c>
      <c r="D580" t="s">
        <v>951</v>
      </c>
      <c r="E580" t="s">
        <v>950</v>
      </c>
      <c r="F580">
        <v>2</v>
      </c>
      <c r="G580" t="s">
        <v>242</v>
      </c>
    </row>
    <row r="581" spans="1:7" x14ac:dyDescent="0.25">
      <c r="A581" t="s">
        <v>594</v>
      </c>
      <c r="B581" t="s">
        <v>589</v>
      </c>
      <c r="C581">
        <v>65</v>
      </c>
      <c r="D581" t="s">
        <v>951</v>
      </c>
      <c r="E581" t="s">
        <v>950</v>
      </c>
      <c r="F581">
        <v>2</v>
      </c>
      <c r="G581" t="s">
        <v>242</v>
      </c>
    </row>
    <row r="582" spans="1:7" x14ac:dyDescent="0.25">
      <c r="A582" t="s">
        <v>594</v>
      </c>
      <c r="B582" t="s">
        <v>589</v>
      </c>
      <c r="C582" t="s">
        <v>765</v>
      </c>
      <c r="D582" t="s">
        <v>951</v>
      </c>
      <c r="E582" t="s">
        <v>950</v>
      </c>
      <c r="F582">
        <v>2</v>
      </c>
      <c r="G582" t="s">
        <v>242</v>
      </c>
    </row>
    <row r="583" spans="1:7" x14ac:dyDescent="0.25">
      <c r="A583" t="s">
        <v>594</v>
      </c>
      <c r="B583" t="s">
        <v>589</v>
      </c>
      <c r="C583" t="s">
        <v>1286</v>
      </c>
      <c r="D583" t="s">
        <v>951</v>
      </c>
      <c r="E583" t="s">
        <v>950</v>
      </c>
      <c r="F583">
        <v>2</v>
      </c>
      <c r="G583" t="s">
        <v>242</v>
      </c>
    </row>
    <row r="584" spans="1:7" x14ac:dyDescent="0.25">
      <c r="A584" t="s">
        <v>594</v>
      </c>
      <c r="B584" t="s">
        <v>589</v>
      </c>
      <c r="C584" t="s">
        <v>1287</v>
      </c>
      <c r="D584" t="s">
        <v>951</v>
      </c>
      <c r="E584" t="s">
        <v>950</v>
      </c>
      <c r="F584">
        <v>2</v>
      </c>
      <c r="G584" t="s">
        <v>242</v>
      </c>
    </row>
    <row r="585" spans="1:7" x14ac:dyDescent="0.25">
      <c r="A585" t="s">
        <v>594</v>
      </c>
      <c r="B585" t="s">
        <v>589</v>
      </c>
      <c r="C585" t="s">
        <v>1288</v>
      </c>
      <c r="D585" t="s">
        <v>951</v>
      </c>
      <c r="E585" t="s">
        <v>950</v>
      </c>
      <c r="F585">
        <v>2</v>
      </c>
      <c r="G585" t="s">
        <v>242</v>
      </c>
    </row>
    <row r="586" spans="1:7" x14ac:dyDescent="0.25">
      <c r="A586" t="s">
        <v>259</v>
      </c>
      <c r="B586" t="s">
        <v>257</v>
      </c>
      <c r="C586">
        <v>335</v>
      </c>
      <c r="D586" t="s">
        <v>951</v>
      </c>
      <c r="E586" t="s">
        <v>950</v>
      </c>
      <c r="F586">
        <v>2</v>
      </c>
      <c r="G586" t="s">
        <v>242</v>
      </c>
    </row>
    <row r="587" spans="1:7" x14ac:dyDescent="0.25">
      <c r="A587" t="s">
        <v>598</v>
      </c>
      <c r="B587" t="s">
        <v>584</v>
      </c>
      <c r="C587">
        <v>337</v>
      </c>
      <c r="D587" t="s">
        <v>951</v>
      </c>
      <c r="E587" t="s">
        <v>950</v>
      </c>
      <c r="F587">
        <v>2</v>
      </c>
      <c r="G587" t="s">
        <v>242</v>
      </c>
    </row>
    <row r="588" spans="1:7" x14ac:dyDescent="0.25">
      <c r="A588" t="s">
        <v>598</v>
      </c>
      <c r="B588" t="s">
        <v>257</v>
      </c>
      <c r="C588" t="s">
        <v>1290</v>
      </c>
      <c r="D588" t="s">
        <v>951</v>
      </c>
      <c r="E588" t="s">
        <v>950</v>
      </c>
      <c r="F588">
        <v>2</v>
      </c>
      <c r="G588" t="s">
        <v>242</v>
      </c>
    </row>
    <row r="589" spans="1:7" x14ac:dyDescent="0.25">
      <c r="A589" t="s">
        <v>598</v>
      </c>
      <c r="B589" t="s">
        <v>257</v>
      </c>
      <c r="C589" t="s">
        <v>1295</v>
      </c>
      <c r="D589" t="s">
        <v>951</v>
      </c>
      <c r="E589" t="s">
        <v>950</v>
      </c>
      <c r="F589">
        <v>2</v>
      </c>
      <c r="G589" t="s">
        <v>242</v>
      </c>
    </row>
    <row r="590" spans="1:7" x14ac:dyDescent="0.25">
      <c r="A590" t="s">
        <v>598</v>
      </c>
      <c r="B590" t="s">
        <v>257</v>
      </c>
      <c r="C590" t="s">
        <v>1296</v>
      </c>
      <c r="D590" t="s">
        <v>951</v>
      </c>
      <c r="E590" t="s">
        <v>950</v>
      </c>
      <c r="F590">
        <v>2</v>
      </c>
      <c r="G590" t="s">
        <v>242</v>
      </c>
    </row>
    <row r="591" spans="1:7" x14ac:dyDescent="0.25">
      <c r="A591" t="s">
        <v>598</v>
      </c>
      <c r="B591" t="s">
        <v>257</v>
      </c>
      <c r="C591" t="s">
        <v>1298</v>
      </c>
      <c r="D591" t="s">
        <v>951</v>
      </c>
      <c r="E591" t="s">
        <v>950</v>
      </c>
      <c r="F591">
        <v>2</v>
      </c>
      <c r="G591" t="s">
        <v>242</v>
      </c>
    </row>
    <row r="592" spans="1:7" x14ac:dyDescent="0.25">
      <c r="A592" t="s">
        <v>598</v>
      </c>
      <c r="B592" t="s">
        <v>257</v>
      </c>
      <c r="C592" t="s">
        <v>1301</v>
      </c>
      <c r="D592" t="s">
        <v>951</v>
      </c>
      <c r="E592" t="s">
        <v>950</v>
      </c>
      <c r="F592">
        <v>2</v>
      </c>
      <c r="G592" t="s">
        <v>242</v>
      </c>
    </row>
    <row r="593" spans="1:7" x14ac:dyDescent="0.25">
      <c r="A593" t="s">
        <v>598</v>
      </c>
      <c r="B593" t="s">
        <v>257</v>
      </c>
      <c r="C593" t="s">
        <v>1302</v>
      </c>
      <c r="D593" t="s">
        <v>951</v>
      </c>
      <c r="E593" t="s">
        <v>950</v>
      </c>
      <c r="F593">
        <v>2</v>
      </c>
      <c r="G593" t="s">
        <v>242</v>
      </c>
    </row>
    <row r="594" spans="1:7" x14ac:dyDescent="0.25">
      <c r="A594" t="s">
        <v>598</v>
      </c>
      <c r="B594" t="s">
        <v>257</v>
      </c>
      <c r="C594" t="s">
        <v>1303</v>
      </c>
      <c r="D594" t="s">
        <v>951</v>
      </c>
      <c r="E594" t="s">
        <v>950</v>
      </c>
      <c r="F594">
        <v>2</v>
      </c>
      <c r="G594" t="s">
        <v>242</v>
      </c>
    </row>
    <row r="595" spans="1:7" x14ac:dyDescent="0.25">
      <c r="A595" t="s">
        <v>598</v>
      </c>
      <c r="B595" t="s">
        <v>257</v>
      </c>
      <c r="C595" t="s">
        <v>1304</v>
      </c>
      <c r="D595" t="s">
        <v>951</v>
      </c>
      <c r="E595" t="s">
        <v>950</v>
      </c>
      <c r="F595">
        <v>2</v>
      </c>
      <c r="G595" t="s">
        <v>242</v>
      </c>
    </row>
    <row r="596" spans="1:7" x14ac:dyDescent="0.25">
      <c r="A596" t="s">
        <v>598</v>
      </c>
      <c r="B596" t="s">
        <v>257</v>
      </c>
      <c r="C596" t="s">
        <v>1305</v>
      </c>
      <c r="D596" t="s">
        <v>951</v>
      </c>
      <c r="E596" t="s">
        <v>950</v>
      </c>
      <c r="F596">
        <v>2</v>
      </c>
      <c r="G596" t="s">
        <v>242</v>
      </c>
    </row>
    <row r="597" spans="1:7" x14ac:dyDescent="0.25">
      <c r="A597" t="s">
        <v>598</v>
      </c>
      <c r="B597" t="s">
        <v>257</v>
      </c>
      <c r="C597" t="s">
        <v>1306</v>
      </c>
      <c r="D597" t="s">
        <v>951</v>
      </c>
      <c r="E597" t="s">
        <v>950</v>
      </c>
      <c r="F597">
        <v>2</v>
      </c>
      <c r="G597" t="s">
        <v>242</v>
      </c>
    </row>
    <row r="598" spans="1:7" x14ac:dyDescent="0.25">
      <c r="A598" t="s">
        <v>598</v>
      </c>
      <c r="B598" t="s">
        <v>257</v>
      </c>
      <c r="C598" t="s">
        <v>1307</v>
      </c>
      <c r="D598" t="s">
        <v>951</v>
      </c>
      <c r="E598" t="s">
        <v>950</v>
      </c>
      <c r="F598">
        <v>2</v>
      </c>
      <c r="G598" t="s">
        <v>242</v>
      </c>
    </row>
    <row r="599" spans="1:7" x14ac:dyDescent="0.25">
      <c r="A599" t="s">
        <v>598</v>
      </c>
      <c r="B599" t="s">
        <v>257</v>
      </c>
      <c r="C599" t="s">
        <v>1308</v>
      </c>
      <c r="D599" t="s">
        <v>951</v>
      </c>
      <c r="E599" t="s">
        <v>950</v>
      </c>
      <c r="F599">
        <v>2</v>
      </c>
      <c r="G599" t="s">
        <v>242</v>
      </c>
    </row>
    <row r="600" spans="1:7" x14ac:dyDescent="0.25">
      <c r="A600" t="s">
        <v>598</v>
      </c>
      <c r="B600" t="s">
        <v>585</v>
      </c>
      <c r="C600" t="s">
        <v>1291</v>
      </c>
      <c r="D600" t="s">
        <v>951</v>
      </c>
      <c r="E600" t="s">
        <v>950</v>
      </c>
      <c r="F600">
        <v>2</v>
      </c>
      <c r="G600" t="s">
        <v>242</v>
      </c>
    </row>
    <row r="601" spans="1:7" x14ac:dyDescent="0.25">
      <c r="A601" t="s">
        <v>598</v>
      </c>
      <c r="B601" t="s">
        <v>585</v>
      </c>
      <c r="C601" t="s">
        <v>1292</v>
      </c>
      <c r="D601" t="s">
        <v>951</v>
      </c>
      <c r="E601" t="s">
        <v>950</v>
      </c>
      <c r="F601">
        <v>2</v>
      </c>
      <c r="G601" t="s">
        <v>242</v>
      </c>
    </row>
    <row r="602" spans="1:7" x14ac:dyDescent="0.25">
      <c r="A602" t="s">
        <v>598</v>
      </c>
      <c r="B602" t="s">
        <v>585</v>
      </c>
      <c r="C602" t="s">
        <v>1293</v>
      </c>
      <c r="D602" t="s">
        <v>951</v>
      </c>
      <c r="E602" t="s">
        <v>950</v>
      </c>
      <c r="F602">
        <v>2</v>
      </c>
      <c r="G602" t="s">
        <v>242</v>
      </c>
    </row>
    <row r="603" spans="1:7" x14ac:dyDescent="0.25">
      <c r="A603" t="s">
        <v>598</v>
      </c>
      <c r="B603" t="s">
        <v>585</v>
      </c>
      <c r="C603" t="s">
        <v>1294</v>
      </c>
      <c r="D603" t="s">
        <v>951</v>
      </c>
      <c r="E603" t="s">
        <v>950</v>
      </c>
      <c r="F603">
        <v>2</v>
      </c>
      <c r="G603" t="s">
        <v>242</v>
      </c>
    </row>
    <row r="604" spans="1:7" x14ac:dyDescent="0.25">
      <c r="A604" t="s">
        <v>598</v>
      </c>
      <c r="B604" t="s">
        <v>585</v>
      </c>
      <c r="C604" t="s">
        <v>1297</v>
      </c>
      <c r="D604" t="s">
        <v>951</v>
      </c>
      <c r="E604" t="s">
        <v>950</v>
      </c>
      <c r="F604">
        <v>2</v>
      </c>
      <c r="G604" t="s">
        <v>242</v>
      </c>
    </row>
    <row r="605" spans="1:7" x14ac:dyDescent="0.25">
      <c r="A605" t="s">
        <v>598</v>
      </c>
      <c r="B605" t="s">
        <v>585</v>
      </c>
      <c r="C605" t="s">
        <v>1301</v>
      </c>
      <c r="D605" t="s">
        <v>951</v>
      </c>
      <c r="E605" t="s">
        <v>950</v>
      </c>
      <c r="F605">
        <v>2</v>
      </c>
      <c r="G605" t="s">
        <v>242</v>
      </c>
    </row>
    <row r="606" spans="1:7" x14ac:dyDescent="0.25">
      <c r="A606" t="s">
        <v>598</v>
      </c>
      <c r="B606" t="s">
        <v>585</v>
      </c>
      <c r="C606" t="s">
        <v>1308</v>
      </c>
      <c r="D606" t="s">
        <v>951</v>
      </c>
      <c r="E606" t="s">
        <v>950</v>
      </c>
      <c r="F606">
        <v>2</v>
      </c>
      <c r="G606" t="s">
        <v>242</v>
      </c>
    </row>
    <row r="607" spans="1:7" x14ac:dyDescent="0.25">
      <c r="A607" t="s">
        <v>598</v>
      </c>
      <c r="B607" t="s">
        <v>599</v>
      </c>
      <c r="C607" t="s">
        <v>1299</v>
      </c>
      <c r="D607" t="s">
        <v>951</v>
      </c>
      <c r="E607" t="s">
        <v>950</v>
      </c>
      <c r="F607">
        <v>2</v>
      </c>
      <c r="G607" t="s">
        <v>242</v>
      </c>
    </row>
    <row r="608" spans="1:7" x14ac:dyDescent="0.25">
      <c r="A608" t="s">
        <v>598</v>
      </c>
      <c r="B608" t="s">
        <v>599</v>
      </c>
      <c r="C608" t="s">
        <v>1300</v>
      </c>
      <c r="D608" t="s">
        <v>951</v>
      </c>
      <c r="E608" t="s">
        <v>950</v>
      </c>
      <c r="F608">
        <v>2</v>
      </c>
      <c r="G608" t="s">
        <v>242</v>
      </c>
    </row>
    <row r="609" spans="1:7" x14ac:dyDescent="0.25">
      <c r="A609" t="s">
        <v>260</v>
      </c>
      <c r="B609" t="s">
        <v>584</v>
      </c>
      <c r="C609">
        <v>340</v>
      </c>
      <c r="D609" t="s">
        <v>951</v>
      </c>
      <c r="E609" t="s">
        <v>950</v>
      </c>
      <c r="F609">
        <v>2</v>
      </c>
      <c r="G609" t="s">
        <v>242</v>
      </c>
    </row>
    <row r="610" spans="1:7" x14ac:dyDescent="0.25">
      <c r="A610" t="s">
        <v>260</v>
      </c>
      <c r="B610" t="s">
        <v>257</v>
      </c>
      <c r="C610">
        <v>340</v>
      </c>
      <c r="D610" t="s">
        <v>951</v>
      </c>
      <c r="E610" t="s">
        <v>950</v>
      </c>
      <c r="F610">
        <v>2</v>
      </c>
      <c r="G610" t="s">
        <v>242</v>
      </c>
    </row>
    <row r="611" spans="1:7" x14ac:dyDescent="0.25">
      <c r="A611" t="s">
        <v>260</v>
      </c>
      <c r="B611" t="s">
        <v>589</v>
      </c>
      <c r="C611" t="s">
        <v>1309</v>
      </c>
      <c r="D611" t="s">
        <v>951</v>
      </c>
      <c r="E611" t="s">
        <v>950</v>
      </c>
      <c r="F611">
        <v>2</v>
      </c>
      <c r="G611" t="s">
        <v>242</v>
      </c>
    </row>
    <row r="612" spans="1:7" x14ac:dyDescent="0.25">
      <c r="A612" t="s">
        <v>260</v>
      </c>
      <c r="B612" t="s">
        <v>589</v>
      </c>
      <c r="C612" t="s">
        <v>1310</v>
      </c>
      <c r="D612" t="s">
        <v>951</v>
      </c>
      <c r="E612" t="s">
        <v>950</v>
      </c>
      <c r="F612">
        <v>2</v>
      </c>
      <c r="G612" t="s">
        <v>242</v>
      </c>
    </row>
    <row r="613" spans="1:7" x14ac:dyDescent="0.25">
      <c r="A613" t="s">
        <v>261</v>
      </c>
      <c r="B613" t="s">
        <v>584</v>
      </c>
      <c r="C613">
        <v>402</v>
      </c>
      <c r="D613" t="s">
        <v>951</v>
      </c>
      <c r="E613" t="s">
        <v>950</v>
      </c>
      <c r="F613">
        <v>2</v>
      </c>
      <c r="G613" t="s">
        <v>242</v>
      </c>
    </row>
    <row r="614" spans="1:7" x14ac:dyDescent="0.25">
      <c r="A614" t="s">
        <v>261</v>
      </c>
      <c r="B614" t="s">
        <v>257</v>
      </c>
      <c r="C614">
        <v>401</v>
      </c>
      <c r="D614" t="s">
        <v>951</v>
      </c>
      <c r="E614" t="s">
        <v>950</v>
      </c>
      <c r="F614">
        <v>2</v>
      </c>
      <c r="G614" t="s">
        <v>242</v>
      </c>
    </row>
    <row r="615" spans="1:7" x14ac:dyDescent="0.25">
      <c r="A615" t="s">
        <v>261</v>
      </c>
      <c r="B615" t="s">
        <v>257</v>
      </c>
      <c r="C615">
        <v>402</v>
      </c>
      <c r="D615" t="s">
        <v>951</v>
      </c>
      <c r="E615" t="s">
        <v>950</v>
      </c>
      <c r="F615">
        <v>2</v>
      </c>
      <c r="G615" t="s">
        <v>242</v>
      </c>
    </row>
    <row r="616" spans="1:7" x14ac:dyDescent="0.25">
      <c r="A616" t="s">
        <v>261</v>
      </c>
      <c r="B616" t="s">
        <v>257</v>
      </c>
      <c r="C616" t="s">
        <v>1312</v>
      </c>
      <c r="D616" t="s">
        <v>951</v>
      </c>
      <c r="E616" t="s">
        <v>950</v>
      </c>
      <c r="F616">
        <v>2</v>
      </c>
      <c r="G616" t="s">
        <v>242</v>
      </c>
    </row>
    <row r="617" spans="1:7" x14ac:dyDescent="0.25">
      <c r="A617" t="s">
        <v>261</v>
      </c>
      <c r="B617" t="s">
        <v>257</v>
      </c>
      <c r="C617" t="s">
        <v>1313</v>
      </c>
      <c r="D617" t="s">
        <v>951</v>
      </c>
      <c r="E617" t="s">
        <v>950</v>
      </c>
      <c r="F617">
        <v>2</v>
      </c>
      <c r="G617" t="s">
        <v>242</v>
      </c>
    </row>
    <row r="618" spans="1:7" x14ac:dyDescent="0.25">
      <c r="A618" t="s">
        <v>261</v>
      </c>
      <c r="B618" t="s">
        <v>257</v>
      </c>
      <c r="C618" t="s">
        <v>1314</v>
      </c>
      <c r="D618" t="s">
        <v>951</v>
      </c>
      <c r="E618" t="s">
        <v>950</v>
      </c>
      <c r="F618">
        <v>2</v>
      </c>
      <c r="G618" t="s">
        <v>242</v>
      </c>
    </row>
    <row r="619" spans="1:7" x14ac:dyDescent="0.25">
      <c r="A619" t="s">
        <v>261</v>
      </c>
      <c r="B619" t="s">
        <v>257</v>
      </c>
      <c r="C619" t="s">
        <v>1315</v>
      </c>
      <c r="D619" t="s">
        <v>951</v>
      </c>
      <c r="E619" t="s">
        <v>950</v>
      </c>
      <c r="F619">
        <v>2</v>
      </c>
      <c r="G619" t="s">
        <v>242</v>
      </c>
    </row>
    <row r="620" spans="1:7" x14ac:dyDescent="0.25">
      <c r="A620" t="s">
        <v>262</v>
      </c>
      <c r="B620" t="s">
        <v>257</v>
      </c>
      <c r="C620" t="s">
        <v>1316</v>
      </c>
      <c r="D620" t="s">
        <v>951</v>
      </c>
      <c r="E620" t="s">
        <v>950</v>
      </c>
      <c r="F620">
        <v>2</v>
      </c>
      <c r="G620" t="s">
        <v>242</v>
      </c>
    </row>
    <row r="621" spans="1:7" x14ac:dyDescent="0.25">
      <c r="A621" t="s">
        <v>262</v>
      </c>
      <c r="B621" t="s">
        <v>257</v>
      </c>
      <c r="C621" t="s">
        <v>782</v>
      </c>
      <c r="D621" t="s">
        <v>951</v>
      </c>
      <c r="E621" t="s">
        <v>950</v>
      </c>
      <c r="F621">
        <v>2</v>
      </c>
      <c r="G621" t="s">
        <v>242</v>
      </c>
    </row>
    <row r="622" spans="1:7" x14ac:dyDescent="0.25">
      <c r="A622" t="s">
        <v>263</v>
      </c>
      <c r="B622" t="s">
        <v>584</v>
      </c>
      <c r="C622">
        <v>414</v>
      </c>
      <c r="D622" t="s">
        <v>951</v>
      </c>
      <c r="E622" t="s">
        <v>950</v>
      </c>
      <c r="F622">
        <v>2</v>
      </c>
      <c r="G622" t="s">
        <v>242</v>
      </c>
    </row>
    <row r="623" spans="1:7" x14ac:dyDescent="0.25">
      <c r="A623" t="s">
        <v>263</v>
      </c>
      <c r="B623" t="s">
        <v>257</v>
      </c>
      <c r="C623">
        <v>414</v>
      </c>
      <c r="D623" t="s">
        <v>951</v>
      </c>
      <c r="E623" t="s">
        <v>950</v>
      </c>
      <c r="F623">
        <v>2</v>
      </c>
      <c r="G623" t="s">
        <v>242</v>
      </c>
    </row>
    <row r="624" spans="1:7" x14ac:dyDescent="0.25">
      <c r="A624" t="s">
        <v>263</v>
      </c>
      <c r="B624" t="s">
        <v>257</v>
      </c>
      <c r="C624" t="s">
        <v>1317</v>
      </c>
      <c r="D624" t="s">
        <v>951</v>
      </c>
      <c r="E624" t="s">
        <v>950</v>
      </c>
      <c r="F624">
        <v>2</v>
      </c>
      <c r="G624" t="s">
        <v>242</v>
      </c>
    </row>
    <row r="625" spans="1:7" x14ac:dyDescent="0.25">
      <c r="A625" t="s">
        <v>263</v>
      </c>
      <c r="B625" t="s">
        <v>257</v>
      </c>
      <c r="C625" t="s">
        <v>1318</v>
      </c>
      <c r="D625" t="s">
        <v>951</v>
      </c>
      <c r="E625" t="s">
        <v>950</v>
      </c>
      <c r="F625">
        <v>2</v>
      </c>
      <c r="G625" t="s">
        <v>242</v>
      </c>
    </row>
    <row r="626" spans="1:7" x14ac:dyDescent="0.25">
      <c r="A626" t="s">
        <v>263</v>
      </c>
      <c r="B626" t="s">
        <v>589</v>
      </c>
      <c r="C626" t="s">
        <v>1319</v>
      </c>
      <c r="D626" t="s">
        <v>951</v>
      </c>
      <c r="E626" t="s">
        <v>950</v>
      </c>
      <c r="F626">
        <v>2</v>
      </c>
      <c r="G626" t="s">
        <v>242</v>
      </c>
    </row>
    <row r="627" spans="1:7" x14ac:dyDescent="0.25">
      <c r="A627" t="s">
        <v>264</v>
      </c>
      <c r="B627" t="s">
        <v>257</v>
      </c>
      <c r="C627">
        <v>421</v>
      </c>
      <c r="D627" t="s">
        <v>951</v>
      </c>
      <c r="E627" t="s">
        <v>950</v>
      </c>
      <c r="F627">
        <v>2</v>
      </c>
      <c r="G627" t="s">
        <v>242</v>
      </c>
    </row>
    <row r="628" spans="1:7" x14ac:dyDescent="0.25">
      <c r="A628" t="s">
        <v>264</v>
      </c>
      <c r="B628" t="s">
        <v>257</v>
      </c>
      <c r="C628" t="s">
        <v>1320</v>
      </c>
      <c r="D628" t="s">
        <v>951</v>
      </c>
      <c r="E628" t="s">
        <v>950</v>
      </c>
      <c r="F628">
        <v>2</v>
      </c>
      <c r="G628" t="s">
        <v>242</v>
      </c>
    </row>
    <row r="629" spans="1:7" x14ac:dyDescent="0.25">
      <c r="A629" t="s">
        <v>264</v>
      </c>
      <c r="B629" t="s">
        <v>257</v>
      </c>
      <c r="C629" t="s">
        <v>1321</v>
      </c>
      <c r="D629" t="s">
        <v>951</v>
      </c>
      <c r="E629" t="s">
        <v>950</v>
      </c>
      <c r="F629">
        <v>2</v>
      </c>
      <c r="G629" t="s">
        <v>242</v>
      </c>
    </row>
    <row r="630" spans="1:7" x14ac:dyDescent="0.25">
      <c r="A630" t="s">
        <v>264</v>
      </c>
      <c r="B630" t="s">
        <v>257</v>
      </c>
      <c r="C630" t="s">
        <v>1322</v>
      </c>
      <c r="D630" t="s">
        <v>951</v>
      </c>
      <c r="E630" t="s">
        <v>950</v>
      </c>
      <c r="F630">
        <v>2</v>
      </c>
      <c r="G630" t="s">
        <v>242</v>
      </c>
    </row>
    <row r="631" spans="1:7" x14ac:dyDescent="0.25">
      <c r="A631" t="s">
        <v>264</v>
      </c>
      <c r="B631" t="s">
        <v>257</v>
      </c>
      <c r="C631" t="s">
        <v>1323</v>
      </c>
      <c r="D631" t="s">
        <v>951</v>
      </c>
      <c r="E631" t="s">
        <v>950</v>
      </c>
      <c r="F631">
        <v>2</v>
      </c>
      <c r="G631" t="s">
        <v>242</v>
      </c>
    </row>
    <row r="632" spans="1:7" x14ac:dyDescent="0.25">
      <c r="A632" t="s">
        <v>265</v>
      </c>
      <c r="B632" t="s">
        <v>257</v>
      </c>
      <c r="C632" t="s">
        <v>1324</v>
      </c>
      <c r="D632" t="s">
        <v>951</v>
      </c>
      <c r="E632" t="s">
        <v>953</v>
      </c>
      <c r="F632">
        <v>2</v>
      </c>
      <c r="G632" t="s">
        <v>242</v>
      </c>
    </row>
    <row r="633" spans="1:7" x14ac:dyDescent="0.25">
      <c r="A633" t="s">
        <v>265</v>
      </c>
      <c r="B633" t="s">
        <v>257</v>
      </c>
      <c r="C633" t="s">
        <v>1325</v>
      </c>
      <c r="D633" t="s">
        <v>951</v>
      </c>
      <c r="E633" t="s">
        <v>953</v>
      </c>
      <c r="F633">
        <v>2</v>
      </c>
      <c r="G633" t="s">
        <v>242</v>
      </c>
    </row>
    <row r="634" spans="1:7" x14ac:dyDescent="0.25">
      <c r="A634" t="s">
        <v>265</v>
      </c>
      <c r="B634" t="s">
        <v>257</v>
      </c>
      <c r="C634" t="s">
        <v>1326</v>
      </c>
      <c r="D634" t="s">
        <v>951</v>
      </c>
      <c r="E634" t="s">
        <v>953</v>
      </c>
      <c r="F634">
        <v>2</v>
      </c>
      <c r="G634" t="s">
        <v>242</v>
      </c>
    </row>
    <row r="635" spans="1:7" x14ac:dyDescent="0.25">
      <c r="A635" t="s">
        <v>265</v>
      </c>
      <c r="B635" t="s">
        <v>257</v>
      </c>
      <c r="C635" t="s">
        <v>1327</v>
      </c>
      <c r="D635" t="s">
        <v>951</v>
      </c>
      <c r="E635" t="s">
        <v>953</v>
      </c>
      <c r="F635">
        <v>2</v>
      </c>
      <c r="G635" t="s">
        <v>242</v>
      </c>
    </row>
    <row r="636" spans="1:7" x14ac:dyDescent="0.25">
      <c r="A636" t="s">
        <v>266</v>
      </c>
      <c r="B636" t="s">
        <v>257</v>
      </c>
      <c r="C636" t="s">
        <v>1328</v>
      </c>
      <c r="D636" t="s">
        <v>951</v>
      </c>
      <c r="E636" t="s">
        <v>953</v>
      </c>
      <c r="F636">
        <v>2</v>
      </c>
      <c r="G636" t="s">
        <v>242</v>
      </c>
    </row>
    <row r="637" spans="1:7" x14ac:dyDescent="0.25">
      <c r="A637" t="s">
        <v>266</v>
      </c>
      <c r="B637" t="s">
        <v>257</v>
      </c>
      <c r="C637" t="s">
        <v>1329</v>
      </c>
      <c r="D637" t="s">
        <v>951</v>
      </c>
      <c r="E637" t="s">
        <v>953</v>
      </c>
      <c r="F637">
        <v>2</v>
      </c>
      <c r="G637" t="s">
        <v>242</v>
      </c>
    </row>
    <row r="638" spans="1:7" x14ac:dyDescent="0.25">
      <c r="A638" t="s">
        <v>266</v>
      </c>
      <c r="B638" t="s">
        <v>257</v>
      </c>
      <c r="C638" t="s">
        <v>1330</v>
      </c>
      <c r="D638" t="s">
        <v>951</v>
      </c>
      <c r="E638" t="s">
        <v>953</v>
      </c>
      <c r="F638">
        <v>2</v>
      </c>
      <c r="G638" t="s">
        <v>242</v>
      </c>
    </row>
    <row r="639" spans="1:7" x14ac:dyDescent="0.25">
      <c r="A639" t="s">
        <v>266</v>
      </c>
      <c r="B639" t="s">
        <v>257</v>
      </c>
      <c r="C639" t="s">
        <v>1331</v>
      </c>
      <c r="D639" t="s">
        <v>951</v>
      </c>
      <c r="E639" t="s">
        <v>953</v>
      </c>
      <c r="F639">
        <v>2</v>
      </c>
      <c r="G639" t="s">
        <v>242</v>
      </c>
    </row>
    <row r="640" spans="1:7" x14ac:dyDescent="0.25">
      <c r="A640" t="s">
        <v>267</v>
      </c>
      <c r="B640" t="s">
        <v>257</v>
      </c>
      <c r="C640" t="s">
        <v>1333</v>
      </c>
      <c r="D640" t="s">
        <v>951</v>
      </c>
      <c r="E640" t="s">
        <v>952</v>
      </c>
      <c r="F640">
        <v>2</v>
      </c>
      <c r="G640" t="s">
        <v>242</v>
      </c>
    </row>
    <row r="641" spans="1:7" x14ac:dyDescent="0.25">
      <c r="A641" t="s">
        <v>267</v>
      </c>
      <c r="B641" t="s">
        <v>257</v>
      </c>
      <c r="C641" t="s">
        <v>1334</v>
      </c>
      <c r="D641" t="s">
        <v>951</v>
      </c>
      <c r="E641" t="s">
        <v>952</v>
      </c>
      <c r="F641">
        <v>2</v>
      </c>
      <c r="G641" t="s">
        <v>242</v>
      </c>
    </row>
    <row r="642" spans="1:7" x14ac:dyDescent="0.25">
      <c r="A642" t="s">
        <v>267</v>
      </c>
      <c r="B642" t="s">
        <v>257</v>
      </c>
      <c r="C642" t="s">
        <v>1335</v>
      </c>
      <c r="D642" t="s">
        <v>951</v>
      </c>
      <c r="E642" t="s">
        <v>952</v>
      </c>
      <c r="F642">
        <v>2</v>
      </c>
      <c r="G642" t="s">
        <v>242</v>
      </c>
    </row>
    <row r="643" spans="1:7" x14ac:dyDescent="0.25">
      <c r="A643" t="s">
        <v>267</v>
      </c>
      <c r="B643" t="s">
        <v>257</v>
      </c>
      <c r="C643" t="s">
        <v>1336</v>
      </c>
      <c r="D643" t="s">
        <v>951</v>
      </c>
      <c r="E643" t="s">
        <v>952</v>
      </c>
      <c r="F643">
        <v>2</v>
      </c>
      <c r="G643" t="s">
        <v>242</v>
      </c>
    </row>
    <row r="644" spans="1:7" x14ac:dyDescent="0.25">
      <c r="A644" t="s">
        <v>268</v>
      </c>
      <c r="B644" t="s">
        <v>257</v>
      </c>
      <c r="C644" t="s">
        <v>1337</v>
      </c>
      <c r="D644" t="s">
        <v>951</v>
      </c>
      <c r="E644" t="s">
        <v>952</v>
      </c>
      <c r="F644">
        <v>2</v>
      </c>
      <c r="G644" t="s">
        <v>242</v>
      </c>
    </row>
    <row r="645" spans="1:7" x14ac:dyDescent="0.25">
      <c r="A645" t="s">
        <v>268</v>
      </c>
      <c r="B645" t="s">
        <v>257</v>
      </c>
      <c r="C645" t="s">
        <v>1338</v>
      </c>
      <c r="D645" t="s">
        <v>951</v>
      </c>
      <c r="E645" t="s">
        <v>952</v>
      </c>
      <c r="F645">
        <v>2</v>
      </c>
      <c r="G645" t="s">
        <v>242</v>
      </c>
    </row>
    <row r="646" spans="1:7" x14ac:dyDescent="0.25">
      <c r="A646" t="s">
        <v>269</v>
      </c>
      <c r="B646" t="s">
        <v>257</v>
      </c>
      <c r="C646" t="s">
        <v>1339</v>
      </c>
      <c r="D646" t="s">
        <v>951</v>
      </c>
      <c r="E646" t="s">
        <v>952</v>
      </c>
      <c r="F646">
        <v>2</v>
      </c>
      <c r="G646" t="s">
        <v>242</v>
      </c>
    </row>
    <row r="647" spans="1:7" x14ac:dyDescent="0.25">
      <c r="A647" t="s">
        <v>269</v>
      </c>
      <c r="B647" t="s">
        <v>257</v>
      </c>
      <c r="C647" t="s">
        <v>1340</v>
      </c>
      <c r="D647" t="s">
        <v>951</v>
      </c>
      <c r="E647" t="s">
        <v>952</v>
      </c>
      <c r="F647">
        <v>2</v>
      </c>
      <c r="G647" t="s">
        <v>242</v>
      </c>
    </row>
    <row r="648" spans="1:7" x14ac:dyDescent="0.25">
      <c r="A648" t="s">
        <v>270</v>
      </c>
      <c r="B648" t="s">
        <v>257</v>
      </c>
      <c r="C648" t="s">
        <v>1341</v>
      </c>
      <c r="D648" t="s">
        <v>951</v>
      </c>
      <c r="E648" t="s">
        <v>952</v>
      </c>
      <c r="F648">
        <v>2</v>
      </c>
      <c r="G648" t="s">
        <v>242</v>
      </c>
    </row>
    <row r="649" spans="1:7" x14ac:dyDescent="0.25">
      <c r="A649" t="s">
        <v>270</v>
      </c>
      <c r="B649" t="s">
        <v>257</v>
      </c>
      <c r="C649" t="s">
        <v>1342</v>
      </c>
      <c r="D649" t="s">
        <v>951</v>
      </c>
      <c r="E649" t="s">
        <v>952</v>
      </c>
      <c r="F649">
        <v>2</v>
      </c>
      <c r="G649" t="s">
        <v>242</v>
      </c>
    </row>
    <row r="650" spans="1:7" x14ac:dyDescent="0.25">
      <c r="A650" t="s">
        <v>270</v>
      </c>
      <c r="B650" t="s">
        <v>257</v>
      </c>
      <c r="C650" t="s">
        <v>1343</v>
      </c>
      <c r="D650" t="s">
        <v>951</v>
      </c>
      <c r="E650" t="s">
        <v>952</v>
      </c>
      <c r="F650">
        <v>2</v>
      </c>
      <c r="G650" t="s">
        <v>242</v>
      </c>
    </row>
    <row r="651" spans="1:7" x14ac:dyDescent="0.25">
      <c r="A651" t="s">
        <v>270</v>
      </c>
      <c r="B651" t="s">
        <v>257</v>
      </c>
      <c r="C651" t="s">
        <v>1344</v>
      </c>
      <c r="D651" t="s">
        <v>951</v>
      </c>
      <c r="E651" t="s">
        <v>952</v>
      </c>
      <c r="F651">
        <v>2</v>
      </c>
      <c r="G651" t="s">
        <v>242</v>
      </c>
    </row>
    <row r="652" spans="1:7" x14ac:dyDescent="0.25">
      <c r="A652" t="s">
        <v>271</v>
      </c>
      <c r="B652" t="s">
        <v>257</v>
      </c>
      <c r="C652" t="s">
        <v>1345</v>
      </c>
      <c r="D652" t="s">
        <v>951</v>
      </c>
      <c r="E652" t="s">
        <v>952</v>
      </c>
      <c r="F652">
        <v>2</v>
      </c>
      <c r="G652" t="s">
        <v>242</v>
      </c>
    </row>
    <row r="653" spans="1:7" x14ac:dyDescent="0.25">
      <c r="A653" t="s">
        <v>271</v>
      </c>
      <c r="B653" t="s">
        <v>257</v>
      </c>
      <c r="C653" t="s">
        <v>1346</v>
      </c>
      <c r="D653" t="s">
        <v>951</v>
      </c>
      <c r="E653" t="s">
        <v>952</v>
      </c>
      <c r="F653">
        <v>2</v>
      </c>
      <c r="G653" t="s">
        <v>242</v>
      </c>
    </row>
    <row r="654" spans="1:7" x14ac:dyDescent="0.25">
      <c r="A654" t="s">
        <v>271</v>
      </c>
      <c r="B654" t="s">
        <v>257</v>
      </c>
      <c r="C654" t="s">
        <v>1347</v>
      </c>
      <c r="D654" t="s">
        <v>951</v>
      </c>
      <c r="E654" t="s">
        <v>952</v>
      </c>
      <c r="F654">
        <v>2</v>
      </c>
      <c r="G654" t="s">
        <v>242</v>
      </c>
    </row>
    <row r="655" spans="1:7" x14ac:dyDescent="0.25">
      <c r="A655" t="s">
        <v>271</v>
      </c>
      <c r="B655" t="s">
        <v>257</v>
      </c>
      <c r="C655" t="s">
        <v>1348</v>
      </c>
      <c r="D655" t="s">
        <v>951</v>
      </c>
      <c r="E655" t="s">
        <v>952</v>
      </c>
      <c r="F655">
        <v>2</v>
      </c>
      <c r="G655" t="s">
        <v>242</v>
      </c>
    </row>
    <row r="656" spans="1:7" x14ac:dyDescent="0.25">
      <c r="A656" t="s">
        <v>272</v>
      </c>
      <c r="B656" t="s">
        <v>257</v>
      </c>
      <c r="C656" t="s">
        <v>1349</v>
      </c>
      <c r="D656" t="s">
        <v>951</v>
      </c>
      <c r="E656" t="s">
        <v>952</v>
      </c>
      <c r="F656">
        <v>2</v>
      </c>
      <c r="G656" t="s">
        <v>242</v>
      </c>
    </row>
    <row r="657" spans="1:7" x14ac:dyDescent="0.25">
      <c r="A657" t="s">
        <v>272</v>
      </c>
      <c r="B657" t="s">
        <v>257</v>
      </c>
      <c r="C657" t="s">
        <v>1350</v>
      </c>
      <c r="D657" t="s">
        <v>951</v>
      </c>
      <c r="E657" t="s">
        <v>952</v>
      </c>
      <c r="F657">
        <v>2</v>
      </c>
      <c r="G657" t="s">
        <v>242</v>
      </c>
    </row>
    <row r="658" spans="1:7" x14ac:dyDescent="0.25">
      <c r="A658" t="s">
        <v>273</v>
      </c>
      <c r="B658" t="s">
        <v>257</v>
      </c>
      <c r="C658" t="s">
        <v>1351</v>
      </c>
      <c r="D658" t="s">
        <v>951</v>
      </c>
      <c r="E658" t="s">
        <v>952</v>
      </c>
      <c r="F658">
        <v>2</v>
      </c>
      <c r="G658" t="s">
        <v>158</v>
      </c>
    </row>
    <row r="659" spans="1:7" x14ac:dyDescent="0.25">
      <c r="A659" t="s">
        <v>273</v>
      </c>
      <c r="B659" t="s">
        <v>257</v>
      </c>
      <c r="C659" t="s">
        <v>1352</v>
      </c>
      <c r="D659" t="s">
        <v>951</v>
      </c>
      <c r="E659" t="s">
        <v>952</v>
      </c>
      <c r="F659">
        <v>2</v>
      </c>
      <c r="G659" t="s">
        <v>158</v>
      </c>
    </row>
    <row r="660" spans="1:7" x14ac:dyDescent="0.25">
      <c r="A660" t="s">
        <v>273</v>
      </c>
      <c r="B660" t="s">
        <v>257</v>
      </c>
      <c r="C660" t="s">
        <v>1353</v>
      </c>
      <c r="D660" t="s">
        <v>951</v>
      </c>
      <c r="E660" t="s">
        <v>952</v>
      </c>
      <c r="F660">
        <v>2</v>
      </c>
      <c r="G660" t="s">
        <v>158</v>
      </c>
    </row>
    <row r="661" spans="1:7" x14ac:dyDescent="0.25">
      <c r="A661" t="s">
        <v>273</v>
      </c>
      <c r="B661" t="s">
        <v>257</v>
      </c>
      <c r="C661" t="s">
        <v>1354</v>
      </c>
      <c r="D661" t="s">
        <v>951</v>
      </c>
      <c r="E661" t="s">
        <v>952</v>
      </c>
      <c r="F661">
        <v>2</v>
      </c>
      <c r="G661" t="s">
        <v>158</v>
      </c>
    </row>
    <row r="662" spans="1:7" x14ac:dyDescent="0.25">
      <c r="A662" t="s">
        <v>273</v>
      </c>
      <c r="B662" t="s">
        <v>257</v>
      </c>
      <c r="C662" t="s">
        <v>1355</v>
      </c>
      <c r="D662" t="s">
        <v>951</v>
      </c>
      <c r="E662" t="s">
        <v>952</v>
      </c>
      <c r="F662">
        <v>2</v>
      </c>
      <c r="G662" t="s">
        <v>158</v>
      </c>
    </row>
    <row r="663" spans="1:7" x14ac:dyDescent="0.25">
      <c r="A663" t="s">
        <v>273</v>
      </c>
      <c r="B663" t="s">
        <v>257</v>
      </c>
      <c r="C663" t="s">
        <v>1356</v>
      </c>
      <c r="D663" t="s">
        <v>951</v>
      </c>
      <c r="E663" t="s">
        <v>952</v>
      </c>
      <c r="F663">
        <v>2</v>
      </c>
      <c r="G663" t="s">
        <v>158</v>
      </c>
    </row>
    <row r="664" spans="1:7" x14ac:dyDescent="0.25">
      <c r="A664" t="s">
        <v>273</v>
      </c>
      <c r="B664" t="s">
        <v>257</v>
      </c>
      <c r="C664" t="s">
        <v>1357</v>
      </c>
      <c r="D664" t="s">
        <v>951</v>
      </c>
      <c r="E664" t="s">
        <v>952</v>
      </c>
      <c r="F664">
        <v>2</v>
      </c>
      <c r="G664" t="s">
        <v>158</v>
      </c>
    </row>
    <row r="665" spans="1:7" x14ac:dyDescent="0.25">
      <c r="A665" t="s">
        <v>273</v>
      </c>
      <c r="B665" t="s">
        <v>257</v>
      </c>
      <c r="C665" t="s">
        <v>1358</v>
      </c>
      <c r="D665" t="s">
        <v>951</v>
      </c>
      <c r="E665" t="s">
        <v>952</v>
      </c>
      <c r="F665">
        <v>2</v>
      </c>
      <c r="G665" t="s">
        <v>158</v>
      </c>
    </row>
    <row r="666" spans="1:7" x14ac:dyDescent="0.25">
      <c r="A666" t="s">
        <v>273</v>
      </c>
      <c r="B666" t="s">
        <v>257</v>
      </c>
      <c r="C666" t="s">
        <v>1359</v>
      </c>
      <c r="D666" t="s">
        <v>951</v>
      </c>
      <c r="E666" t="s">
        <v>952</v>
      </c>
      <c r="F666">
        <v>2</v>
      </c>
      <c r="G666" t="s">
        <v>158</v>
      </c>
    </row>
    <row r="667" spans="1:7" x14ac:dyDescent="0.25">
      <c r="A667" t="s">
        <v>274</v>
      </c>
      <c r="B667" t="s">
        <v>257</v>
      </c>
      <c r="C667" t="s">
        <v>1360</v>
      </c>
      <c r="D667" t="s">
        <v>951</v>
      </c>
      <c r="E667" t="s">
        <v>952</v>
      </c>
      <c r="F667">
        <v>2</v>
      </c>
      <c r="G667" t="s">
        <v>158</v>
      </c>
    </row>
    <row r="668" spans="1:7" x14ac:dyDescent="0.25">
      <c r="A668" t="s">
        <v>274</v>
      </c>
      <c r="B668" t="s">
        <v>257</v>
      </c>
      <c r="C668" t="s">
        <v>1361</v>
      </c>
      <c r="D668" t="s">
        <v>951</v>
      </c>
      <c r="E668" t="s">
        <v>952</v>
      </c>
      <c r="F668">
        <v>2</v>
      </c>
      <c r="G668" t="s">
        <v>158</v>
      </c>
    </row>
    <row r="669" spans="1:7" x14ac:dyDescent="0.25">
      <c r="A669" t="s">
        <v>274</v>
      </c>
      <c r="B669" t="s">
        <v>257</v>
      </c>
      <c r="C669" t="s">
        <v>1362</v>
      </c>
      <c r="D669" t="s">
        <v>951</v>
      </c>
      <c r="E669" t="s">
        <v>952</v>
      </c>
      <c r="F669">
        <v>2</v>
      </c>
      <c r="G669" t="s">
        <v>158</v>
      </c>
    </row>
    <row r="670" spans="1:7" x14ac:dyDescent="0.25">
      <c r="A670" t="s">
        <v>274</v>
      </c>
      <c r="B670" t="s">
        <v>257</v>
      </c>
      <c r="C670" t="s">
        <v>1363</v>
      </c>
      <c r="D670" t="s">
        <v>951</v>
      </c>
      <c r="E670" t="s">
        <v>952</v>
      </c>
      <c r="F670">
        <v>2</v>
      </c>
      <c r="G670" t="s">
        <v>158</v>
      </c>
    </row>
    <row r="671" spans="1:7" x14ac:dyDescent="0.25">
      <c r="A671" t="s">
        <v>275</v>
      </c>
      <c r="B671" t="s">
        <v>257</v>
      </c>
      <c r="C671" t="s">
        <v>1364</v>
      </c>
      <c r="D671" t="s">
        <v>951</v>
      </c>
      <c r="E671" t="s">
        <v>952</v>
      </c>
      <c r="F671">
        <v>2</v>
      </c>
      <c r="G671" t="s">
        <v>158</v>
      </c>
    </row>
    <row r="672" spans="1:7" x14ac:dyDescent="0.25">
      <c r="A672" t="s">
        <v>275</v>
      </c>
      <c r="B672" t="s">
        <v>257</v>
      </c>
      <c r="C672" t="s">
        <v>1365</v>
      </c>
      <c r="D672" t="s">
        <v>951</v>
      </c>
      <c r="E672" t="s">
        <v>952</v>
      </c>
      <c r="F672">
        <v>2</v>
      </c>
      <c r="G672" t="s">
        <v>158</v>
      </c>
    </row>
    <row r="673" spans="1:7" x14ac:dyDescent="0.25">
      <c r="A673" t="s">
        <v>275</v>
      </c>
      <c r="B673" t="s">
        <v>257</v>
      </c>
      <c r="C673" t="s">
        <v>1366</v>
      </c>
      <c r="D673" t="s">
        <v>951</v>
      </c>
      <c r="E673" t="s">
        <v>952</v>
      </c>
      <c r="F673">
        <v>2</v>
      </c>
      <c r="G673" t="s">
        <v>158</v>
      </c>
    </row>
    <row r="674" spans="1:7" x14ac:dyDescent="0.25">
      <c r="A674" t="s">
        <v>275</v>
      </c>
      <c r="B674" t="s">
        <v>257</v>
      </c>
      <c r="C674" t="s">
        <v>1367</v>
      </c>
      <c r="D674" t="s">
        <v>951</v>
      </c>
      <c r="E674" t="s">
        <v>952</v>
      </c>
      <c r="F674">
        <v>2</v>
      </c>
      <c r="G674" t="s">
        <v>158</v>
      </c>
    </row>
    <row r="675" spans="1:7" x14ac:dyDescent="0.25">
      <c r="A675" t="s">
        <v>275</v>
      </c>
      <c r="B675" t="s">
        <v>257</v>
      </c>
      <c r="C675" t="s">
        <v>1368</v>
      </c>
      <c r="D675" t="s">
        <v>951</v>
      </c>
      <c r="E675" t="s">
        <v>952</v>
      </c>
      <c r="F675">
        <v>2</v>
      </c>
      <c r="G675" t="s">
        <v>158</v>
      </c>
    </row>
    <row r="676" spans="1:7" x14ac:dyDescent="0.25">
      <c r="A676" t="s">
        <v>275</v>
      </c>
      <c r="B676" t="s">
        <v>257</v>
      </c>
      <c r="C676" t="s">
        <v>1369</v>
      </c>
      <c r="D676" t="s">
        <v>951</v>
      </c>
      <c r="E676" t="s">
        <v>952</v>
      </c>
      <c r="F676">
        <v>2</v>
      </c>
      <c r="G676" t="s">
        <v>158</v>
      </c>
    </row>
    <row r="677" spans="1:7" x14ac:dyDescent="0.25">
      <c r="A677" t="s">
        <v>276</v>
      </c>
      <c r="B677" t="s">
        <v>257</v>
      </c>
      <c r="C677" t="s">
        <v>1370</v>
      </c>
      <c r="D677" t="s">
        <v>951</v>
      </c>
      <c r="E677" t="s">
        <v>952</v>
      </c>
      <c r="F677">
        <v>2</v>
      </c>
      <c r="G677" t="s">
        <v>158</v>
      </c>
    </row>
    <row r="678" spans="1:7" x14ac:dyDescent="0.25">
      <c r="A678" t="s">
        <v>276</v>
      </c>
      <c r="B678" t="s">
        <v>257</v>
      </c>
      <c r="C678" t="s">
        <v>1371</v>
      </c>
      <c r="D678" t="s">
        <v>951</v>
      </c>
      <c r="E678" t="s">
        <v>952</v>
      </c>
      <c r="F678">
        <v>2</v>
      </c>
      <c r="G678" t="s">
        <v>158</v>
      </c>
    </row>
    <row r="679" spans="1:7" x14ac:dyDescent="0.25">
      <c r="A679" t="s">
        <v>911</v>
      </c>
      <c r="B679" t="s">
        <v>257</v>
      </c>
      <c r="C679" t="s">
        <v>1372</v>
      </c>
      <c r="D679" t="s">
        <v>951</v>
      </c>
      <c r="E679" t="s">
        <v>952</v>
      </c>
      <c r="F679">
        <v>2</v>
      </c>
      <c r="G679" t="s">
        <v>158</v>
      </c>
    </row>
    <row r="680" spans="1:7" x14ac:dyDescent="0.25">
      <c r="A680" t="s">
        <v>911</v>
      </c>
      <c r="B680" t="s">
        <v>257</v>
      </c>
      <c r="C680" t="s">
        <v>1373</v>
      </c>
      <c r="D680" t="s">
        <v>951</v>
      </c>
      <c r="E680" t="s">
        <v>952</v>
      </c>
      <c r="F680">
        <v>2</v>
      </c>
      <c r="G680" t="s">
        <v>158</v>
      </c>
    </row>
    <row r="681" spans="1:7" x14ac:dyDescent="0.25">
      <c r="A681" t="s">
        <v>947</v>
      </c>
      <c r="B681" t="s">
        <v>257</v>
      </c>
      <c r="C681" t="s">
        <v>1374</v>
      </c>
      <c r="D681" t="s">
        <v>951</v>
      </c>
      <c r="E681" t="s">
        <v>952</v>
      </c>
      <c r="F681">
        <v>2</v>
      </c>
      <c r="G681" t="s">
        <v>158</v>
      </c>
    </row>
    <row r="682" spans="1:7" x14ac:dyDescent="0.25">
      <c r="A682" t="s">
        <v>947</v>
      </c>
      <c r="B682" t="s">
        <v>257</v>
      </c>
      <c r="C682" t="s">
        <v>1375</v>
      </c>
      <c r="D682" t="s">
        <v>951</v>
      </c>
      <c r="E682" t="s">
        <v>952</v>
      </c>
      <c r="F682">
        <v>2</v>
      </c>
      <c r="G682" t="s">
        <v>158</v>
      </c>
    </row>
    <row r="683" spans="1:7" x14ac:dyDescent="0.25">
      <c r="A683" t="s">
        <v>277</v>
      </c>
      <c r="B683" t="s">
        <v>257</v>
      </c>
      <c r="C683" t="s">
        <v>1376</v>
      </c>
      <c r="D683" t="s">
        <v>951</v>
      </c>
      <c r="E683" t="s">
        <v>952</v>
      </c>
      <c r="F683">
        <v>2</v>
      </c>
      <c r="G683" t="s">
        <v>158</v>
      </c>
    </row>
    <row r="684" spans="1:7" x14ac:dyDescent="0.25">
      <c r="A684" t="s">
        <v>277</v>
      </c>
      <c r="B684" t="s">
        <v>257</v>
      </c>
      <c r="C684" t="s">
        <v>1377</v>
      </c>
      <c r="D684" t="s">
        <v>951</v>
      </c>
      <c r="E684" t="s">
        <v>952</v>
      </c>
      <c r="F684">
        <v>2</v>
      </c>
      <c r="G684" t="s">
        <v>158</v>
      </c>
    </row>
    <row r="685" spans="1:7" x14ac:dyDescent="0.25">
      <c r="A685" t="s">
        <v>601</v>
      </c>
      <c r="B685" t="s">
        <v>281</v>
      </c>
      <c r="C685" t="s">
        <v>603</v>
      </c>
      <c r="D685" t="s">
        <v>963</v>
      </c>
      <c r="E685" t="s">
        <v>953</v>
      </c>
      <c r="F685">
        <v>2</v>
      </c>
      <c r="G685" t="s">
        <v>158</v>
      </c>
    </row>
    <row r="686" spans="1:7" x14ac:dyDescent="0.25">
      <c r="A686" t="s">
        <v>601</v>
      </c>
      <c r="B686" t="s">
        <v>281</v>
      </c>
      <c r="C686" t="s">
        <v>602</v>
      </c>
      <c r="D686" t="s">
        <v>963</v>
      </c>
      <c r="E686" t="s">
        <v>953</v>
      </c>
      <c r="F686">
        <v>2</v>
      </c>
      <c r="G686" t="s">
        <v>158</v>
      </c>
    </row>
    <row r="687" spans="1:7" x14ac:dyDescent="0.25">
      <c r="A687" t="s">
        <v>601</v>
      </c>
      <c r="B687" t="s">
        <v>281</v>
      </c>
      <c r="C687" t="s">
        <v>1380</v>
      </c>
      <c r="D687" t="s">
        <v>963</v>
      </c>
      <c r="E687" t="s">
        <v>953</v>
      </c>
      <c r="F687">
        <v>2</v>
      </c>
      <c r="G687" t="s">
        <v>158</v>
      </c>
    </row>
    <row r="688" spans="1:7" x14ac:dyDescent="0.25">
      <c r="A688" t="s">
        <v>601</v>
      </c>
      <c r="B688" t="s">
        <v>281</v>
      </c>
      <c r="C688" t="s">
        <v>1381</v>
      </c>
      <c r="D688" t="s">
        <v>963</v>
      </c>
      <c r="E688" t="s">
        <v>953</v>
      </c>
      <c r="F688">
        <v>2</v>
      </c>
      <c r="G688" t="s">
        <v>158</v>
      </c>
    </row>
    <row r="689" spans="1:7" x14ac:dyDescent="0.25">
      <c r="A689" t="s">
        <v>279</v>
      </c>
      <c r="B689" t="s">
        <v>238</v>
      </c>
      <c r="C689" t="s">
        <v>1382</v>
      </c>
      <c r="D689" t="s">
        <v>951</v>
      </c>
      <c r="E689" t="s">
        <v>952</v>
      </c>
      <c r="F689">
        <v>2</v>
      </c>
      <c r="G689" t="s">
        <v>158</v>
      </c>
    </row>
    <row r="690" spans="1:7" x14ac:dyDescent="0.25">
      <c r="A690" t="s">
        <v>279</v>
      </c>
      <c r="B690" t="s">
        <v>238</v>
      </c>
      <c r="C690" t="s">
        <v>1383</v>
      </c>
      <c r="D690" t="s">
        <v>951</v>
      </c>
      <c r="E690" t="s">
        <v>952</v>
      </c>
      <c r="F690">
        <v>2</v>
      </c>
      <c r="G690" t="s">
        <v>158</v>
      </c>
    </row>
    <row r="691" spans="1:7" x14ac:dyDescent="0.25">
      <c r="A691" t="s">
        <v>280</v>
      </c>
      <c r="B691" t="s">
        <v>281</v>
      </c>
      <c r="C691" t="s">
        <v>1384</v>
      </c>
      <c r="D691" t="s">
        <v>951</v>
      </c>
      <c r="E691" t="s">
        <v>952</v>
      </c>
      <c r="F691">
        <v>2</v>
      </c>
      <c r="G691" t="s">
        <v>158</v>
      </c>
    </row>
    <row r="692" spans="1:7" x14ac:dyDescent="0.25">
      <c r="A692" t="s">
        <v>280</v>
      </c>
      <c r="B692" t="s">
        <v>281</v>
      </c>
      <c r="C692" t="s">
        <v>1385</v>
      </c>
      <c r="D692" t="s">
        <v>951</v>
      </c>
      <c r="E692" t="s">
        <v>952</v>
      </c>
      <c r="F692">
        <v>2</v>
      </c>
      <c r="G692" t="s">
        <v>158</v>
      </c>
    </row>
    <row r="693" spans="1:7" x14ac:dyDescent="0.25">
      <c r="A693" t="s">
        <v>280</v>
      </c>
      <c r="B693" t="s">
        <v>281</v>
      </c>
      <c r="C693" t="s">
        <v>1386</v>
      </c>
      <c r="D693" t="s">
        <v>951</v>
      </c>
      <c r="E693" t="s">
        <v>952</v>
      </c>
      <c r="F693">
        <v>2</v>
      </c>
      <c r="G693" t="s">
        <v>158</v>
      </c>
    </row>
    <row r="694" spans="1:7" x14ac:dyDescent="0.25">
      <c r="A694" t="s">
        <v>280</v>
      </c>
      <c r="B694" t="s">
        <v>281</v>
      </c>
      <c r="C694" t="s">
        <v>1387</v>
      </c>
      <c r="D694" t="s">
        <v>951</v>
      </c>
      <c r="E694" t="s">
        <v>952</v>
      </c>
      <c r="F694">
        <v>2</v>
      </c>
      <c r="G694" t="s">
        <v>158</v>
      </c>
    </row>
    <row r="695" spans="1:7" x14ac:dyDescent="0.25">
      <c r="A695" t="s">
        <v>280</v>
      </c>
      <c r="B695" t="s">
        <v>281</v>
      </c>
      <c r="C695" t="s">
        <v>1388</v>
      </c>
      <c r="D695" t="s">
        <v>951</v>
      </c>
      <c r="E695" t="s">
        <v>952</v>
      </c>
      <c r="F695">
        <v>2</v>
      </c>
      <c r="G695" t="s">
        <v>158</v>
      </c>
    </row>
    <row r="696" spans="1:7" x14ac:dyDescent="0.25">
      <c r="A696" t="s">
        <v>280</v>
      </c>
      <c r="B696" t="s">
        <v>281</v>
      </c>
      <c r="C696" t="s">
        <v>1389</v>
      </c>
      <c r="D696" t="s">
        <v>951</v>
      </c>
      <c r="E696" t="s">
        <v>952</v>
      </c>
      <c r="F696">
        <v>2</v>
      </c>
      <c r="G696" t="s">
        <v>158</v>
      </c>
    </row>
    <row r="697" spans="1:7" x14ac:dyDescent="0.25">
      <c r="A697" t="s">
        <v>280</v>
      </c>
      <c r="B697" t="s">
        <v>281</v>
      </c>
      <c r="C697" t="s">
        <v>1390</v>
      </c>
      <c r="D697" t="s">
        <v>951</v>
      </c>
      <c r="E697" t="s">
        <v>952</v>
      </c>
      <c r="F697">
        <v>2</v>
      </c>
      <c r="G697" t="s">
        <v>158</v>
      </c>
    </row>
    <row r="698" spans="1:7" x14ac:dyDescent="0.25">
      <c r="A698" t="s">
        <v>280</v>
      </c>
      <c r="B698" t="s">
        <v>281</v>
      </c>
      <c r="C698" t="s">
        <v>1391</v>
      </c>
      <c r="D698" t="s">
        <v>951</v>
      </c>
      <c r="E698" t="s">
        <v>952</v>
      </c>
      <c r="F698">
        <v>2</v>
      </c>
      <c r="G698" t="s">
        <v>158</v>
      </c>
    </row>
    <row r="699" spans="1:7" x14ac:dyDescent="0.25">
      <c r="A699" t="s">
        <v>280</v>
      </c>
      <c r="B699" t="s">
        <v>281</v>
      </c>
      <c r="C699" t="s">
        <v>1393</v>
      </c>
      <c r="D699" t="s">
        <v>951</v>
      </c>
      <c r="E699" t="s">
        <v>952</v>
      </c>
      <c r="F699">
        <v>2</v>
      </c>
      <c r="G699" t="s">
        <v>158</v>
      </c>
    </row>
    <row r="700" spans="1:7" x14ac:dyDescent="0.25">
      <c r="A700" t="s">
        <v>280</v>
      </c>
      <c r="B700" t="s">
        <v>281</v>
      </c>
      <c r="C700" t="s">
        <v>1394</v>
      </c>
      <c r="D700" t="s">
        <v>951</v>
      </c>
      <c r="E700" t="s">
        <v>952</v>
      </c>
      <c r="F700">
        <v>2</v>
      </c>
      <c r="G700" t="s">
        <v>158</v>
      </c>
    </row>
    <row r="701" spans="1:7" x14ac:dyDescent="0.25">
      <c r="A701" t="s">
        <v>280</v>
      </c>
      <c r="B701" t="s">
        <v>281</v>
      </c>
      <c r="C701" t="s">
        <v>1395</v>
      </c>
      <c r="D701" t="s">
        <v>951</v>
      </c>
      <c r="E701" t="s">
        <v>952</v>
      </c>
      <c r="F701">
        <v>2</v>
      </c>
      <c r="G701" t="s">
        <v>158</v>
      </c>
    </row>
    <row r="702" spans="1:7" x14ac:dyDescent="0.25">
      <c r="A702" t="s">
        <v>280</v>
      </c>
      <c r="B702" t="s">
        <v>281</v>
      </c>
      <c r="C702" t="s">
        <v>1396</v>
      </c>
      <c r="D702" t="s">
        <v>951</v>
      </c>
      <c r="E702" t="s">
        <v>952</v>
      </c>
      <c r="F702">
        <v>2</v>
      </c>
      <c r="G702" t="s">
        <v>158</v>
      </c>
    </row>
    <row r="703" spans="1:7" x14ac:dyDescent="0.25">
      <c r="A703" t="s">
        <v>280</v>
      </c>
      <c r="B703" t="s">
        <v>238</v>
      </c>
      <c r="C703" t="s">
        <v>1397</v>
      </c>
      <c r="D703" t="s">
        <v>951</v>
      </c>
      <c r="E703" t="s">
        <v>952</v>
      </c>
      <c r="F703">
        <v>2</v>
      </c>
      <c r="G703" t="s">
        <v>158</v>
      </c>
    </row>
    <row r="704" spans="1:7" x14ac:dyDescent="0.25">
      <c r="A704" t="s">
        <v>280</v>
      </c>
      <c r="B704" t="s">
        <v>238</v>
      </c>
      <c r="C704" t="s">
        <v>1392</v>
      </c>
      <c r="D704" t="s">
        <v>951</v>
      </c>
      <c r="E704" t="s">
        <v>952</v>
      </c>
      <c r="F704">
        <v>2</v>
      </c>
      <c r="G704" t="s">
        <v>158</v>
      </c>
    </row>
    <row r="705" spans="1:7" x14ac:dyDescent="0.25">
      <c r="A705" t="s">
        <v>605</v>
      </c>
      <c r="B705" t="s">
        <v>903</v>
      </c>
      <c r="C705" t="s">
        <v>604</v>
      </c>
      <c r="D705" t="s">
        <v>951</v>
      </c>
      <c r="E705" t="s">
        <v>953</v>
      </c>
      <c r="F705">
        <v>2</v>
      </c>
      <c r="G705" t="s">
        <v>158</v>
      </c>
    </row>
    <row r="706" spans="1:7" x14ac:dyDescent="0.25">
      <c r="A706" t="s">
        <v>605</v>
      </c>
      <c r="B706" t="s">
        <v>903</v>
      </c>
      <c r="C706" t="s">
        <v>1398</v>
      </c>
      <c r="D706" t="s">
        <v>951</v>
      </c>
      <c r="E706" t="s">
        <v>953</v>
      </c>
      <c r="F706">
        <v>2</v>
      </c>
      <c r="G706" t="s">
        <v>158</v>
      </c>
    </row>
    <row r="707" spans="1:7" x14ac:dyDescent="0.25">
      <c r="A707" t="s">
        <v>605</v>
      </c>
      <c r="B707" t="s">
        <v>903</v>
      </c>
      <c r="C707" t="s">
        <v>1401</v>
      </c>
      <c r="D707" t="s">
        <v>951</v>
      </c>
      <c r="E707" t="s">
        <v>953</v>
      </c>
      <c r="F707">
        <v>2</v>
      </c>
      <c r="G707" t="s">
        <v>158</v>
      </c>
    </row>
    <row r="708" spans="1:7" x14ac:dyDescent="0.25">
      <c r="A708" t="s">
        <v>605</v>
      </c>
      <c r="B708" t="s">
        <v>479</v>
      </c>
      <c r="C708" t="s">
        <v>604</v>
      </c>
      <c r="D708" t="s">
        <v>951</v>
      </c>
      <c r="E708" t="s">
        <v>953</v>
      </c>
      <c r="F708">
        <v>2</v>
      </c>
      <c r="G708" t="s">
        <v>158</v>
      </c>
    </row>
    <row r="709" spans="1:7" x14ac:dyDescent="0.25">
      <c r="A709" t="s">
        <v>605</v>
      </c>
      <c r="B709" t="s">
        <v>479</v>
      </c>
      <c r="C709" t="s">
        <v>1398</v>
      </c>
      <c r="D709" t="s">
        <v>951</v>
      </c>
      <c r="E709" t="s">
        <v>953</v>
      </c>
      <c r="F709">
        <v>2</v>
      </c>
      <c r="G709" t="s">
        <v>158</v>
      </c>
    </row>
    <row r="710" spans="1:7" x14ac:dyDescent="0.25">
      <c r="A710" t="s">
        <v>605</v>
      </c>
      <c r="B710" t="s">
        <v>479</v>
      </c>
      <c r="C710" t="s">
        <v>1402</v>
      </c>
      <c r="D710" t="s">
        <v>951</v>
      </c>
      <c r="E710" t="s">
        <v>953</v>
      </c>
      <c r="F710">
        <v>2</v>
      </c>
      <c r="G710" t="s">
        <v>158</v>
      </c>
    </row>
    <row r="711" spans="1:7" x14ac:dyDescent="0.25">
      <c r="A711" t="s">
        <v>605</v>
      </c>
      <c r="B711" t="s">
        <v>480</v>
      </c>
      <c r="C711" t="s">
        <v>604</v>
      </c>
      <c r="D711" t="s">
        <v>951</v>
      </c>
      <c r="E711" t="s">
        <v>953</v>
      </c>
      <c r="F711">
        <v>2</v>
      </c>
      <c r="G711" t="s">
        <v>158</v>
      </c>
    </row>
    <row r="712" spans="1:7" x14ac:dyDescent="0.25">
      <c r="A712" t="s">
        <v>605</v>
      </c>
      <c r="B712" t="s">
        <v>481</v>
      </c>
      <c r="C712" t="s">
        <v>604</v>
      </c>
      <c r="D712" t="s">
        <v>951</v>
      </c>
      <c r="E712" t="s">
        <v>953</v>
      </c>
      <c r="F712">
        <v>2</v>
      </c>
      <c r="G712" t="s">
        <v>158</v>
      </c>
    </row>
    <row r="713" spans="1:7" x14ac:dyDescent="0.25">
      <c r="A713" t="s">
        <v>605</v>
      </c>
      <c r="B713" t="s">
        <v>482</v>
      </c>
      <c r="C713" t="s">
        <v>604</v>
      </c>
      <c r="D713" t="s">
        <v>951</v>
      </c>
      <c r="E713" t="s">
        <v>953</v>
      </c>
      <c r="F713">
        <v>2</v>
      </c>
      <c r="G713" t="s">
        <v>158</v>
      </c>
    </row>
    <row r="714" spans="1:7" x14ac:dyDescent="0.25">
      <c r="A714" t="s">
        <v>605</v>
      </c>
      <c r="B714" t="s">
        <v>410</v>
      </c>
      <c r="C714" t="s">
        <v>604</v>
      </c>
      <c r="D714" t="s">
        <v>951</v>
      </c>
      <c r="E714" t="s">
        <v>953</v>
      </c>
      <c r="F714">
        <v>2</v>
      </c>
      <c r="G714" t="s">
        <v>158</v>
      </c>
    </row>
    <row r="715" spans="1:7" x14ac:dyDescent="0.25">
      <c r="A715" t="s">
        <v>605</v>
      </c>
      <c r="B715" t="s">
        <v>410</v>
      </c>
      <c r="C715" t="s">
        <v>1398</v>
      </c>
      <c r="D715" t="s">
        <v>951</v>
      </c>
      <c r="E715" t="s">
        <v>953</v>
      </c>
      <c r="F715">
        <v>2</v>
      </c>
      <c r="G715" t="s">
        <v>158</v>
      </c>
    </row>
    <row r="716" spans="1:7" x14ac:dyDescent="0.25">
      <c r="A716" t="s">
        <v>605</v>
      </c>
      <c r="B716" t="s">
        <v>479</v>
      </c>
      <c r="C716" t="s">
        <v>1399</v>
      </c>
      <c r="D716" t="s">
        <v>951</v>
      </c>
      <c r="E716" t="s">
        <v>953</v>
      </c>
      <c r="F716">
        <v>2</v>
      </c>
      <c r="G716" t="s">
        <v>158</v>
      </c>
    </row>
    <row r="717" spans="1:7" x14ac:dyDescent="0.25">
      <c r="A717" t="s">
        <v>605</v>
      </c>
      <c r="B717" t="s">
        <v>479</v>
      </c>
      <c r="C717" t="s">
        <v>1400</v>
      </c>
      <c r="D717" t="s">
        <v>951</v>
      </c>
      <c r="E717" t="s">
        <v>953</v>
      </c>
      <c r="F717">
        <v>2</v>
      </c>
      <c r="G717" t="s">
        <v>158</v>
      </c>
    </row>
    <row r="718" spans="1:7" x14ac:dyDescent="0.25">
      <c r="A718" t="s">
        <v>605</v>
      </c>
      <c r="B718" t="s">
        <v>410</v>
      </c>
      <c r="C718" t="s">
        <v>1401</v>
      </c>
      <c r="D718" t="s">
        <v>951</v>
      </c>
      <c r="E718" t="s">
        <v>953</v>
      </c>
      <c r="F718">
        <v>2</v>
      </c>
      <c r="G718" t="s">
        <v>158</v>
      </c>
    </row>
    <row r="719" spans="1:7" x14ac:dyDescent="0.25">
      <c r="A719" t="s">
        <v>605</v>
      </c>
      <c r="B719" t="s">
        <v>412</v>
      </c>
      <c r="C719" t="s">
        <v>604</v>
      </c>
      <c r="D719" t="s">
        <v>951</v>
      </c>
      <c r="E719" t="s">
        <v>953</v>
      </c>
      <c r="F719">
        <v>2</v>
      </c>
      <c r="G719" t="s">
        <v>158</v>
      </c>
    </row>
    <row r="720" spans="1:7" x14ac:dyDescent="0.25">
      <c r="A720" t="s">
        <v>605</v>
      </c>
      <c r="B720" t="s">
        <v>412</v>
      </c>
      <c r="C720" t="s">
        <v>1398</v>
      </c>
      <c r="D720" t="s">
        <v>951</v>
      </c>
      <c r="E720" t="s">
        <v>953</v>
      </c>
      <c r="F720">
        <v>2</v>
      </c>
      <c r="G720" t="s">
        <v>158</v>
      </c>
    </row>
    <row r="721" spans="1:7" x14ac:dyDescent="0.25">
      <c r="A721" t="s">
        <v>605</v>
      </c>
      <c r="B721" t="s">
        <v>412</v>
      </c>
      <c r="C721" t="s">
        <v>1402</v>
      </c>
      <c r="D721" t="s">
        <v>951</v>
      </c>
      <c r="E721" t="s">
        <v>953</v>
      </c>
      <c r="F721">
        <v>2</v>
      </c>
      <c r="G721" t="s">
        <v>158</v>
      </c>
    </row>
    <row r="722" spans="1:7" x14ac:dyDescent="0.25">
      <c r="A722" t="s">
        <v>605</v>
      </c>
      <c r="B722" t="s">
        <v>412</v>
      </c>
      <c r="C722" t="s">
        <v>1399</v>
      </c>
      <c r="D722" t="s">
        <v>951</v>
      </c>
      <c r="E722" t="s">
        <v>953</v>
      </c>
      <c r="F722">
        <v>2</v>
      </c>
      <c r="G722" t="s">
        <v>158</v>
      </c>
    </row>
    <row r="723" spans="1:7" x14ac:dyDescent="0.25">
      <c r="A723" t="s">
        <v>605</v>
      </c>
      <c r="B723" t="s">
        <v>412</v>
      </c>
      <c r="C723" t="s">
        <v>1400</v>
      </c>
      <c r="D723" t="s">
        <v>951</v>
      </c>
      <c r="E723" t="s">
        <v>953</v>
      </c>
      <c r="F723">
        <v>2</v>
      </c>
      <c r="G723" t="s">
        <v>158</v>
      </c>
    </row>
    <row r="724" spans="1:7" x14ac:dyDescent="0.25">
      <c r="A724" t="s">
        <v>606</v>
      </c>
      <c r="B724" t="s">
        <v>281</v>
      </c>
      <c r="C724" t="s">
        <v>1403</v>
      </c>
      <c r="D724" t="s">
        <v>951</v>
      </c>
      <c r="E724" t="s">
        <v>952</v>
      </c>
      <c r="F724">
        <v>2</v>
      </c>
      <c r="G724" t="s">
        <v>158</v>
      </c>
    </row>
    <row r="725" spans="1:7" x14ac:dyDescent="0.25">
      <c r="A725" t="s">
        <v>606</v>
      </c>
      <c r="B725" t="s">
        <v>281</v>
      </c>
      <c r="C725" t="s">
        <v>1404</v>
      </c>
      <c r="D725" t="s">
        <v>951</v>
      </c>
      <c r="E725" t="s">
        <v>952</v>
      </c>
      <c r="F725">
        <v>2</v>
      </c>
      <c r="G725" t="s">
        <v>158</v>
      </c>
    </row>
    <row r="726" spans="1:7" x14ac:dyDescent="0.25">
      <c r="A726" t="s">
        <v>606</v>
      </c>
      <c r="B726" t="s">
        <v>281</v>
      </c>
      <c r="C726" t="s">
        <v>1405</v>
      </c>
      <c r="D726" t="s">
        <v>951</v>
      </c>
      <c r="E726" t="s">
        <v>952</v>
      </c>
      <c r="F726">
        <v>2</v>
      </c>
      <c r="G726" t="s">
        <v>158</v>
      </c>
    </row>
    <row r="727" spans="1:7" x14ac:dyDescent="0.25">
      <c r="A727" t="s">
        <v>606</v>
      </c>
      <c r="B727" t="s">
        <v>281</v>
      </c>
      <c r="C727" t="s">
        <v>1406</v>
      </c>
      <c r="D727" t="s">
        <v>951</v>
      </c>
      <c r="E727" t="s">
        <v>952</v>
      </c>
      <c r="F727">
        <v>2</v>
      </c>
      <c r="G727" t="s">
        <v>158</v>
      </c>
    </row>
    <row r="728" spans="1:7" x14ac:dyDescent="0.25">
      <c r="A728" t="s">
        <v>607</v>
      </c>
      <c r="B728" t="s">
        <v>281</v>
      </c>
      <c r="C728" t="s">
        <v>1407</v>
      </c>
      <c r="D728" t="s">
        <v>951</v>
      </c>
      <c r="E728" t="s">
        <v>952</v>
      </c>
      <c r="F728">
        <v>2</v>
      </c>
      <c r="G728" t="s">
        <v>158</v>
      </c>
    </row>
    <row r="729" spans="1:7" x14ac:dyDescent="0.25">
      <c r="A729" t="s">
        <v>607</v>
      </c>
      <c r="B729" t="s">
        <v>281</v>
      </c>
      <c r="C729" t="s">
        <v>1408</v>
      </c>
      <c r="D729" t="s">
        <v>951</v>
      </c>
      <c r="E729" t="s">
        <v>952</v>
      </c>
      <c r="F729">
        <v>2</v>
      </c>
      <c r="G729" t="s">
        <v>158</v>
      </c>
    </row>
    <row r="730" spans="1:7" x14ac:dyDescent="0.25">
      <c r="A730" t="s">
        <v>607</v>
      </c>
      <c r="B730" t="s">
        <v>281</v>
      </c>
      <c r="C730" t="s">
        <v>1409</v>
      </c>
      <c r="D730" t="s">
        <v>951</v>
      </c>
      <c r="E730" t="s">
        <v>952</v>
      </c>
      <c r="F730">
        <v>2</v>
      </c>
      <c r="G730" t="s">
        <v>158</v>
      </c>
    </row>
    <row r="731" spans="1:7" x14ac:dyDescent="0.25">
      <c r="A731" t="s">
        <v>607</v>
      </c>
      <c r="B731" t="s">
        <v>281</v>
      </c>
      <c r="C731" t="s">
        <v>1410</v>
      </c>
      <c r="D731" t="s">
        <v>951</v>
      </c>
      <c r="E731" t="s">
        <v>952</v>
      </c>
      <c r="F731">
        <v>2</v>
      </c>
      <c r="G731" t="s">
        <v>158</v>
      </c>
    </row>
    <row r="732" spans="1:7" x14ac:dyDescent="0.25">
      <c r="A732" t="s">
        <v>607</v>
      </c>
      <c r="B732" t="s">
        <v>281</v>
      </c>
      <c r="C732" t="s">
        <v>1411</v>
      </c>
      <c r="D732" t="s">
        <v>951</v>
      </c>
      <c r="E732" t="s">
        <v>952</v>
      </c>
      <c r="F732">
        <v>2</v>
      </c>
      <c r="G732" t="s">
        <v>158</v>
      </c>
    </row>
    <row r="733" spans="1:7" x14ac:dyDescent="0.25">
      <c r="A733" t="s">
        <v>607</v>
      </c>
      <c r="B733" t="s">
        <v>281</v>
      </c>
      <c r="C733" t="s">
        <v>1412</v>
      </c>
      <c r="D733" t="s">
        <v>951</v>
      </c>
      <c r="E733" t="s">
        <v>952</v>
      </c>
      <c r="F733">
        <v>2</v>
      </c>
      <c r="G733" t="s">
        <v>158</v>
      </c>
    </row>
    <row r="734" spans="1:7" x14ac:dyDescent="0.25">
      <c r="A734" t="s">
        <v>607</v>
      </c>
      <c r="B734" t="s">
        <v>281</v>
      </c>
      <c r="C734" t="s">
        <v>1413</v>
      </c>
      <c r="D734" t="s">
        <v>951</v>
      </c>
      <c r="E734" t="s">
        <v>952</v>
      </c>
      <c r="F734">
        <v>2</v>
      </c>
      <c r="G734" t="s">
        <v>158</v>
      </c>
    </row>
    <row r="735" spans="1:7" x14ac:dyDescent="0.25">
      <c r="A735" t="s">
        <v>607</v>
      </c>
      <c r="B735" t="s">
        <v>281</v>
      </c>
      <c r="C735" t="s">
        <v>1414</v>
      </c>
      <c r="D735" t="s">
        <v>951</v>
      </c>
      <c r="E735" t="s">
        <v>952</v>
      </c>
      <c r="F735">
        <v>2</v>
      </c>
      <c r="G735" t="s">
        <v>158</v>
      </c>
    </row>
    <row r="736" spans="1:7" x14ac:dyDescent="0.25">
      <c r="A736" t="s">
        <v>607</v>
      </c>
      <c r="B736" t="s">
        <v>281</v>
      </c>
      <c r="C736" t="s">
        <v>1415</v>
      </c>
      <c r="D736" t="s">
        <v>951</v>
      </c>
      <c r="E736" t="s">
        <v>952</v>
      </c>
      <c r="F736">
        <v>2</v>
      </c>
      <c r="G736" t="s">
        <v>158</v>
      </c>
    </row>
    <row r="737" spans="1:7" x14ac:dyDescent="0.25">
      <c r="A737" t="s">
        <v>607</v>
      </c>
      <c r="B737" t="s">
        <v>281</v>
      </c>
      <c r="C737" t="s">
        <v>1416</v>
      </c>
      <c r="D737" t="s">
        <v>951</v>
      </c>
      <c r="E737" t="s">
        <v>952</v>
      </c>
      <c r="F737">
        <v>2</v>
      </c>
      <c r="G737" t="s">
        <v>158</v>
      </c>
    </row>
    <row r="738" spans="1:7" x14ac:dyDescent="0.25">
      <c r="A738" t="s">
        <v>607</v>
      </c>
      <c r="B738" t="s">
        <v>281</v>
      </c>
      <c r="C738" t="s">
        <v>1417</v>
      </c>
      <c r="D738" t="s">
        <v>951</v>
      </c>
      <c r="E738" t="s">
        <v>952</v>
      </c>
      <c r="F738">
        <v>2</v>
      </c>
      <c r="G738" t="s">
        <v>158</v>
      </c>
    </row>
    <row r="739" spans="1:7" x14ac:dyDescent="0.25">
      <c r="A739" t="s">
        <v>607</v>
      </c>
      <c r="B739" t="s">
        <v>281</v>
      </c>
      <c r="C739" t="s">
        <v>1418</v>
      </c>
      <c r="D739" t="s">
        <v>951</v>
      </c>
      <c r="E739" t="s">
        <v>952</v>
      </c>
      <c r="F739">
        <v>2</v>
      </c>
      <c r="G739" t="s">
        <v>158</v>
      </c>
    </row>
    <row r="740" spans="1:7" x14ac:dyDescent="0.25">
      <c r="A740" t="s">
        <v>607</v>
      </c>
      <c r="B740" t="s">
        <v>281</v>
      </c>
      <c r="C740" t="s">
        <v>1419</v>
      </c>
      <c r="D740" t="s">
        <v>951</v>
      </c>
      <c r="E740" t="s">
        <v>952</v>
      </c>
      <c r="F740">
        <v>2</v>
      </c>
      <c r="G740" t="s">
        <v>158</v>
      </c>
    </row>
    <row r="741" spans="1:7" x14ac:dyDescent="0.25">
      <c r="A741" t="s">
        <v>607</v>
      </c>
      <c r="B741" t="s">
        <v>281</v>
      </c>
      <c r="C741" t="s">
        <v>1420</v>
      </c>
      <c r="D741" t="s">
        <v>951</v>
      </c>
      <c r="E741" t="s">
        <v>952</v>
      </c>
      <c r="F741">
        <v>2</v>
      </c>
      <c r="G741" t="s">
        <v>158</v>
      </c>
    </row>
    <row r="742" spans="1:7" x14ac:dyDescent="0.25">
      <c r="A742" t="s">
        <v>283</v>
      </c>
      <c r="B742" t="s">
        <v>281</v>
      </c>
      <c r="C742" t="s">
        <v>1421</v>
      </c>
      <c r="D742" t="s">
        <v>951</v>
      </c>
      <c r="E742" t="s">
        <v>952</v>
      </c>
      <c r="F742">
        <v>2</v>
      </c>
      <c r="G742" t="s">
        <v>158</v>
      </c>
    </row>
    <row r="743" spans="1:7" x14ac:dyDescent="0.25">
      <c r="A743" t="s">
        <v>283</v>
      </c>
      <c r="B743" t="s">
        <v>281</v>
      </c>
      <c r="C743" t="s">
        <v>1422</v>
      </c>
      <c r="D743" t="s">
        <v>951</v>
      </c>
      <c r="E743" t="s">
        <v>952</v>
      </c>
      <c r="F743">
        <v>2</v>
      </c>
      <c r="G743" t="s">
        <v>158</v>
      </c>
    </row>
    <row r="744" spans="1:7" x14ac:dyDescent="0.25">
      <c r="A744" t="s">
        <v>283</v>
      </c>
      <c r="B744" t="s">
        <v>281</v>
      </c>
      <c r="C744" t="s">
        <v>1423</v>
      </c>
      <c r="D744" t="s">
        <v>951</v>
      </c>
      <c r="E744" t="s">
        <v>952</v>
      </c>
      <c r="F744">
        <v>2</v>
      </c>
      <c r="G744" t="s">
        <v>158</v>
      </c>
    </row>
    <row r="745" spans="1:7" x14ac:dyDescent="0.25">
      <c r="A745" t="s">
        <v>283</v>
      </c>
      <c r="B745" t="s">
        <v>281</v>
      </c>
      <c r="C745" t="s">
        <v>1424</v>
      </c>
      <c r="D745" t="s">
        <v>951</v>
      </c>
      <c r="E745" t="s">
        <v>952</v>
      </c>
      <c r="F745">
        <v>2</v>
      </c>
      <c r="G745" t="s">
        <v>158</v>
      </c>
    </row>
    <row r="746" spans="1:7" x14ac:dyDescent="0.25">
      <c r="A746" t="s">
        <v>283</v>
      </c>
      <c r="B746" t="s">
        <v>281</v>
      </c>
      <c r="C746" t="s">
        <v>1425</v>
      </c>
      <c r="D746" t="s">
        <v>951</v>
      </c>
      <c r="E746" t="s">
        <v>952</v>
      </c>
      <c r="F746">
        <v>2</v>
      </c>
      <c r="G746" t="s">
        <v>158</v>
      </c>
    </row>
    <row r="747" spans="1:7" x14ac:dyDescent="0.25">
      <c r="A747" t="s">
        <v>283</v>
      </c>
      <c r="B747" t="s">
        <v>281</v>
      </c>
      <c r="C747" t="s">
        <v>1426</v>
      </c>
      <c r="D747" t="s">
        <v>951</v>
      </c>
      <c r="E747" t="s">
        <v>952</v>
      </c>
      <c r="F747">
        <v>2</v>
      </c>
      <c r="G747" t="s">
        <v>158</v>
      </c>
    </row>
    <row r="748" spans="1:7" x14ac:dyDescent="0.25">
      <c r="A748" t="s">
        <v>283</v>
      </c>
      <c r="B748" t="s">
        <v>238</v>
      </c>
      <c r="C748" t="s">
        <v>1976</v>
      </c>
      <c r="D748" t="s">
        <v>951</v>
      </c>
      <c r="E748" t="s">
        <v>952</v>
      </c>
      <c r="F748">
        <v>2</v>
      </c>
      <c r="G748" t="s">
        <v>158</v>
      </c>
    </row>
    <row r="749" spans="1:7" x14ac:dyDescent="0.25">
      <c r="A749" t="s">
        <v>283</v>
      </c>
      <c r="B749" t="s">
        <v>238</v>
      </c>
      <c r="C749" t="s">
        <v>2093</v>
      </c>
      <c r="D749" t="s">
        <v>951</v>
      </c>
      <c r="E749" t="s">
        <v>952</v>
      </c>
      <c r="F749">
        <v>2</v>
      </c>
      <c r="G749" t="s">
        <v>158</v>
      </c>
    </row>
    <row r="750" spans="1:7" x14ac:dyDescent="0.25">
      <c r="A750" t="s">
        <v>285</v>
      </c>
      <c r="B750" t="s">
        <v>281</v>
      </c>
      <c r="C750" t="s">
        <v>1427</v>
      </c>
      <c r="D750" t="s">
        <v>951</v>
      </c>
      <c r="E750" t="s">
        <v>952</v>
      </c>
      <c r="F750">
        <v>2</v>
      </c>
      <c r="G750" t="s">
        <v>158</v>
      </c>
    </row>
    <row r="751" spans="1:7" x14ac:dyDescent="0.25">
      <c r="A751" t="s">
        <v>285</v>
      </c>
      <c r="B751" t="s">
        <v>281</v>
      </c>
      <c r="C751" t="s">
        <v>1428</v>
      </c>
      <c r="D751" t="s">
        <v>951</v>
      </c>
      <c r="E751" t="s">
        <v>952</v>
      </c>
      <c r="F751">
        <v>2</v>
      </c>
      <c r="G751" t="s">
        <v>158</v>
      </c>
    </row>
    <row r="752" spans="1:7" x14ac:dyDescent="0.25">
      <c r="A752" t="s">
        <v>285</v>
      </c>
      <c r="B752" t="s">
        <v>281</v>
      </c>
      <c r="C752" t="s">
        <v>1429</v>
      </c>
      <c r="D752" t="s">
        <v>951</v>
      </c>
      <c r="E752" t="s">
        <v>952</v>
      </c>
      <c r="F752">
        <v>2</v>
      </c>
      <c r="G752" t="s">
        <v>158</v>
      </c>
    </row>
    <row r="753" spans="1:7" x14ac:dyDescent="0.25">
      <c r="A753" t="s">
        <v>285</v>
      </c>
      <c r="B753" t="s">
        <v>281</v>
      </c>
      <c r="C753" t="s">
        <v>1430</v>
      </c>
      <c r="D753" t="s">
        <v>951</v>
      </c>
      <c r="E753" t="s">
        <v>952</v>
      </c>
      <c r="F753">
        <v>2</v>
      </c>
      <c r="G753" t="s">
        <v>158</v>
      </c>
    </row>
    <row r="754" spans="1:7" x14ac:dyDescent="0.25">
      <c r="A754" t="s">
        <v>285</v>
      </c>
      <c r="B754" t="s">
        <v>281</v>
      </c>
      <c r="C754" t="s">
        <v>1431</v>
      </c>
      <c r="D754" t="s">
        <v>951</v>
      </c>
      <c r="E754" t="s">
        <v>952</v>
      </c>
      <c r="F754">
        <v>2</v>
      </c>
      <c r="G754" t="s">
        <v>158</v>
      </c>
    </row>
    <row r="755" spans="1:7" x14ac:dyDescent="0.25">
      <c r="A755" t="s">
        <v>285</v>
      </c>
      <c r="B755" t="s">
        <v>281</v>
      </c>
      <c r="C755" t="s">
        <v>1432</v>
      </c>
      <c r="D755" t="s">
        <v>951</v>
      </c>
      <c r="E755" t="s">
        <v>952</v>
      </c>
      <c r="F755">
        <v>2</v>
      </c>
      <c r="G755" t="s">
        <v>158</v>
      </c>
    </row>
    <row r="756" spans="1:7" x14ac:dyDescent="0.25">
      <c r="A756" t="s">
        <v>608</v>
      </c>
      <c r="B756" t="s">
        <v>238</v>
      </c>
      <c r="C756" t="s">
        <v>1433</v>
      </c>
      <c r="D756" t="s">
        <v>951</v>
      </c>
      <c r="E756" t="s">
        <v>952</v>
      </c>
      <c r="F756">
        <v>2</v>
      </c>
      <c r="G756" t="s">
        <v>158</v>
      </c>
    </row>
    <row r="757" spans="1:7" x14ac:dyDescent="0.25">
      <c r="A757" t="s">
        <v>608</v>
      </c>
      <c r="B757" t="s">
        <v>238</v>
      </c>
      <c r="C757" t="s">
        <v>1434</v>
      </c>
      <c r="D757" t="s">
        <v>951</v>
      </c>
      <c r="E757" t="s">
        <v>952</v>
      </c>
      <c r="F757">
        <v>2</v>
      </c>
      <c r="G757" t="s">
        <v>158</v>
      </c>
    </row>
    <row r="758" spans="1:7" x14ac:dyDescent="0.25">
      <c r="A758" t="s">
        <v>610</v>
      </c>
      <c r="B758" t="s">
        <v>281</v>
      </c>
      <c r="C758" t="s">
        <v>1435</v>
      </c>
      <c r="D758" t="s">
        <v>951</v>
      </c>
      <c r="E758" t="s">
        <v>953</v>
      </c>
      <c r="F758">
        <v>2</v>
      </c>
      <c r="G758" t="s">
        <v>158</v>
      </c>
    </row>
    <row r="759" spans="1:7" x14ac:dyDescent="0.25">
      <c r="A759" t="s">
        <v>610</v>
      </c>
      <c r="B759" t="s">
        <v>281</v>
      </c>
      <c r="C759" t="s">
        <v>611</v>
      </c>
      <c r="D759" t="s">
        <v>951</v>
      </c>
      <c r="E759" t="s">
        <v>953</v>
      </c>
      <c r="F759">
        <v>2</v>
      </c>
      <c r="G759" t="s">
        <v>158</v>
      </c>
    </row>
    <row r="760" spans="1:7" x14ac:dyDescent="0.25">
      <c r="A760" t="s">
        <v>610</v>
      </c>
      <c r="B760" t="s">
        <v>281</v>
      </c>
      <c r="C760" t="s">
        <v>1436</v>
      </c>
      <c r="D760" t="s">
        <v>951</v>
      </c>
      <c r="E760" t="s">
        <v>953</v>
      </c>
      <c r="F760">
        <v>2</v>
      </c>
      <c r="G760" t="s">
        <v>158</v>
      </c>
    </row>
    <row r="761" spans="1:7" x14ac:dyDescent="0.25">
      <c r="A761" t="s">
        <v>610</v>
      </c>
      <c r="B761" t="s">
        <v>281</v>
      </c>
      <c r="C761" t="s">
        <v>609</v>
      </c>
      <c r="D761" t="s">
        <v>951</v>
      </c>
      <c r="E761" t="s">
        <v>953</v>
      </c>
      <c r="F761">
        <v>2</v>
      </c>
      <c r="G761" t="s">
        <v>158</v>
      </c>
    </row>
    <row r="762" spans="1:7" x14ac:dyDescent="0.25">
      <c r="A762" t="s">
        <v>610</v>
      </c>
      <c r="B762" t="s">
        <v>508</v>
      </c>
      <c r="C762" t="s">
        <v>614</v>
      </c>
      <c r="D762" t="s">
        <v>951</v>
      </c>
      <c r="E762" t="s">
        <v>953</v>
      </c>
      <c r="F762">
        <v>2</v>
      </c>
      <c r="G762" t="s">
        <v>158</v>
      </c>
    </row>
    <row r="763" spans="1:7" x14ac:dyDescent="0.25">
      <c r="A763" t="s">
        <v>610</v>
      </c>
      <c r="B763" t="s">
        <v>508</v>
      </c>
      <c r="C763" t="s">
        <v>609</v>
      </c>
      <c r="D763" t="s">
        <v>951</v>
      </c>
      <c r="E763" t="s">
        <v>953</v>
      </c>
      <c r="F763">
        <v>2</v>
      </c>
      <c r="G763" t="s">
        <v>158</v>
      </c>
    </row>
    <row r="764" spans="1:7" x14ac:dyDescent="0.25">
      <c r="A764" t="s">
        <v>610</v>
      </c>
      <c r="B764" t="s">
        <v>508</v>
      </c>
      <c r="C764" t="s">
        <v>612</v>
      </c>
      <c r="D764" t="s">
        <v>951</v>
      </c>
      <c r="E764" t="s">
        <v>953</v>
      </c>
      <c r="F764">
        <v>2</v>
      </c>
      <c r="G764" t="s">
        <v>158</v>
      </c>
    </row>
    <row r="765" spans="1:7" x14ac:dyDescent="0.25">
      <c r="A765" t="s">
        <v>610</v>
      </c>
      <c r="B765" t="s">
        <v>508</v>
      </c>
      <c r="C765" t="s">
        <v>613</v>
      </c>
      <c r="D765" t="s">
        <v>951</v>
      </c>
      <c r="E765" t="s">
        <v>953</v>
      </c>
      <c r="F765">
        <v>2</v>
      </c>
      <c r="G765" t="s">
        <v>158</v>
      </c>
    </row>
    <row r="766" spans="1:7" x14ac:dyDescent="0.25">
      <c r="A766" t="s">
        <v>610</v>
      </c>
      <c r="B766" t="s">
        <v>615</v>
      </c>
      <c r="C766" t="s">
        <v>616</v>
      </c>
      <c r="D766" t="s">
        <v>951</v>
      </c>
      <c r="E766" t="s">
        <v>953</v>
      </c>
      <c r="F766">
        <v>2</v>
      </c>
      <c r="G766" t="s">
        <v>158</v>
      </c>
    </row>
    <row r="767" spans="1:7" x14ac:dyDescent="0.25">
      <c r="A767" t="s">
        <v>617</v>
      </c>
      <c r="B767" t="s">
        <v>580</v>
      </c>
      <c r="C767">
        <v>228</v>
      </c>
      <c r="D767" t="s">
        <v>951</v>
      </c>
      <c r="E767" t="s">
        <v>953</v>
      </c>
      <c r="F767">
        <v>2</v>
      </c>
      <c r="G767" t="s">
        <v>242</v>
      </c>
    </row>
    <row r="768" spans="1:7" x14ac:dyDescent="0.25">
      <c r="A768" t="s">
        <v>617</v>
      </c>
      <c r="B768" t="s">
        <v>618</v>
      </c>
      <c r="C768">
        <v>228</v>
      </c>
      <c r="D768" t="s">
        <v>951</v>
      </c>
      <c r="E768" t="s">
        <v>953</v>
      </c>
      <c r="F768">
        <v>2</v>
      </c>
      <c r="G768" t="s">
        <v>242</v>
      </c>
    </row>
    <row r="769" spans="1:7" x14ac:dyDescent="0.25">
      <c r="A769" t="s">
        <v>617</v>
      </c>
      <c r="B769" t="s">
        <v>453</v>
      </c>
      <c r="C769">
        <v>228</v>
      </c>
      <c r="D769" t="s">
        <v>951</v>
      </c>
      <c r="E769" t="s">
        <v>953</v>
      </c>
      <c r="F769">
        <v>2</v>
      </c>
      <c r="G769" t="s">
        <v>242</v>
      </c>
    </row>
    <row r="770" spans="1:7" x14ac:dyDescent="0.25">
      <c r="A770" t="s">
        <v>617</v>
      </c>
      <c r="B770" t="s">
        <v>483</v>
      </c>
      <c r="C770" t="s">
        <v>1438</v>
      </c>
      <c r="D770" t="s">
        <v>951</v>
      </c>
      <c r="E770" t="s">
        <v>953</v>
      </c>
      <c r="F770">
        <v>2</v>
      </c>
      <c r="G770" t="s">
        <v>242</v>
      </c>
    </row>
    <row r="771" spans="1:7" x14ac:dyDescent="0.25">
      <c r="A771" t="s">
        <v>619</v>
      </c>
      <c r="B771" t="s">
        <v>580</v>
      </c>
      <c r="C771">
        <v>328</v>
      </c>
      <c r="D771" t="s">
        <v>951</v>
      </c>
      <c r="E771" t="s">
        <v>953</v>
      </c>
      <c r="F771">
        <v>2</v>
      </c>
      <c r="G771" t="s">
        <v>158</v>
      </c>
    </row>
    <row r="772" spans="1:7" x14ac:dyDescent="0.25">
      <c r="A772" t="s">
        <v>619</v>
      </c>
      <c r="B772" t="s">
        <v>618</v>
      </c>
      <c r="C772">
        <v>328</v>
      </c>
      <c r="D772" t="s">
        <v>951</v>
      </c>
      <c r="E772" t="s">
        <v>953</v>
      </c>
      <c r="F772">
        <v>2</v>
      </c>
      <c r="G772" t="s">
        <v>158</v>
      </c>
    </row>
    <row r="773" spans="1:7" x14ac:dyDescent="0.25">
      <c r="A773" t="s">
        <v>619</v>
      </c>
      <c r="B773" t="s">
        <v>580</v>
      </c>
      <c r="C773" t="s">
        <v>2094</v>
      </c>
      <c r="D773" t="s">
        <v>951</v>
      </c>
      <c r="E773" t="s">
        <v>953</v>
      </c>
      <c r="F773">
        <v>2</v>
      </c>
      <c r="G773" t="s">
        <v>158</v>
      </c>
    </row>
    <row r="774" spans="1:7" x14ac:dyDescent="0.25">
      <c r="A774" t="s">
        <v>619</v>
      </c>
      <c r="B774" t="s">
        <v>580</v>
      </c>
      <c r="C774" t="s">
        <v>2095</v>
      </c>
      <c r="D774" t="s">
        <v>951</v>
      </c>
      <c r="E774" t="s">
        <v>953</v>
      </c>
      <c r="F774">
        <v>2</v>
      </c>
      <c r="G774" t="s">
        <v>158</v>
      </c>
    </row>
    <row r="775" spans="1:7" x14ac:dyDescent="0.25">
      <c r="A775" t="s">
        <v>621</v>
      </c>
      <c r="B775" t="s">
        <v>620</v>
      </c>
      <c r="C775" t="s">
        <v>1441</v>
      </c>
      <c r="D775" t="s">
        <v>951</v>
      </c>
      <c r="E775" t="s">
        <v>950</v>
      </c>
      <c r="F775">
        <v>2</v>
      </c>
      <c r="G775" t="s">
        <v>242</v>
      </c>
    </row>
    <row r="776" spans="1:7" x14ac:dyDescent="0.25">
      <c r="A776" t="s">
        <v>621</v>
      </c>
      <c r="B776" t="s">
        <v>620</v>
      </c>
      <c r="C776" t="s">
        <v>1444</v>
      </c>
      <c r="D776" t="s">
        <v>951</v>
      </c>
      <c r="E776" t="s">
        <v>950</v>
      </c>
      <c r="F776">
        <v>2</v>
      </c>
      <c r="G776" t="s">
        <v>242</v>
      </c>
    </row>
    <row r="777" spans="1:7" x14ac:dyDescent="0.25">
      <c r="A777" t="s">
        <v>621</v>
      </c>
      <c r="B777" t="s">
        <v>620</v>
      </c>
      <c r="C777" t="s">
        <v>1440</v>
      </c>
      <c r="D777" t="s">
        <v>951</v>
      </c>
      <c r="E777" t="s">
        <v>950</v>
      </c>
      <c r="F777">
        <v>2</v>
      </c>
      <c r="G777" t="s">
        <v>242</v>
      </c>
    </row>
    <row r="778" spans="1:7" x14ac:dyDescent="0.25">
      <c r="A778" t="s">
        <v>621</v>
      </c>
      <c r="B778" t="s">
        <v>620</v>
      </c>
      <c r="C778" t="s">
        <v>1443</v>
      </c>
      <c r="D778" t="s">
        <v>951</v>
      </c>
      <c r="E778" t="s">
        <v>950</v>
      </c>
      <c r="F778">
        <v>2</v>
      </c>
      <c r="G778" t="s">
        <v>242</v>
      </c>
    </row>
    <row r="779" spans="1:7" x14ac:dyDescent="0.25">
      <c r="A779" t="s">
        <v>621</v>
      </c>
      <c r="B779" t="s">
        <v>620</v>
      </c>
      <c r="C779" t="s">
        <v>1442</v>
      </c>
      <c r="D779" t="s">
        <v>951</v>
      </c>
      <c r="E779" t="s">
        <v>950</v>
      </c>
      <c r="F779">
        <v>2</v>
      </c>
      <c r="G779" t="s">
        <v>242</v>
      </c>
    </row>
    <row r="780" spans="1:7" x14ac:dyDescent="0.25">
      <c r="A780" t="s">
        <v>621</v>
      </c>
      <c r="B780" t="s">
        <v>620</v>
      </c>
      <c r="C780" t="s">
        <v>1445</v>
      </c>
      <c r="D780" t="s">
        <v>951</v>
      </c>
      <c r="E780" t="s">
        <v>950</v>
      </c>
      <c r="F780">
        <v>2</v>
      </c>
      <c r="G780" t="s">
        <v>242</v>
      </c>
    </row>
    <row r="781" spans="1:7" x14ac:dyDescent="0.25">
      <c r="A781" t="s">
        <v>286</v>
      </c>
      <c r="B781" t="s">
        <v>197</v>
      </c>
      <c r="C781" t="s">
        <v>622</v>
      </c>
      <c r="D781" t="s">
        <v>951</v>
      </c>
      <c r="E781" t="s">
        <v>952</v>
      </c>
      <c r="F781">
        <v>3</v>
      </c>
      <c r="G781" t="s">
        <v>162</v>
      </c>
    </row>
    <row r="782" spans="1:7" x14ac:dyDescent="0.25">
      <c r="A782" t="s">
        <v>286</v>
      </c>
      <c r="B782" t="s">
        <v>287</v>
      </c>
      <c r="C782" t="s">
        <v>623</v>
      </c>
      <c r="D782" t="s">
        <v>951</v>
      </c>
      <c r="E782" t="s">
        <v>952</v>
      </c>
      <c r="F782">
        <v>3</v>
      </c>
      <c r="G782" t="s">
        <v>162</v>
      </c>
    </row>
    <row r="783" spans="1:7" x14ac:dyDescent="0.25">
      <c r="A783" t="s">
        <v>286</v>
      </c>
      <c r="B783" t="s">
        <v>287</v>
      </c>
      <c r="C783" t="s">
        <v>1446</v>
      </c>
      <c r="D783" t="s">
        <v>951</v>
      </c>
      <c r="E783" t="s">
        <v>952</v>
      </c>
      <c r="F783">
        <v>3</v>
      </c>
      <c r="G783" t="s">
        <v>162</v>
      </c>
    </row>
    <row r="784" spans="1:7" x14ac:dyDescent="0.25">
      <c r="A784" t="s">
        <v>286</v>
      </c>
      <c r="B784" t="s">
        <v>287</v>
      </c>
      <c r="C784" t="s">
        <v>1447</v>
      </c>
      <c r="D784" t="s">
        <v>951</v>
      </c>
      <c r="E784" t="s">
        <v>952</v>
      </c>
      <c r="F784">
        <v>3</v>
      </c>
      <c r="G784" t="s">
        <v>162</v>
      </c>
    </row>
    <row r="785" spans="1:7" x14ac:dyDescent="0.25">
      <c r="A785" t="s">
        <v>286</v>
      </c>
      <c r="B785" t="s">
        <v>287</v>
      </c>
      <c r="C785" t="s">
        <v>624</v>
      </c>
      <c r="D785" t="s">
        <v>951</v>
      </c>
      <c r="E785" t="s">
        <v>952</v>
      </c>
      <c r="F785">
        <v>3</v>
      </c>
      <c r="G785" t="s">
        <v>162</v>
      </c>
    </row>
    <row r="786" spans="1:7" x14ac:dyDescent="0.25">
      <c r="A786" t="s">
        <v>286</v>
      </c>
      <c r="B786" t="s">
        <v>287</v>
      </c>
      <c r="C786" t="s">
        <v>622</v>
      </c>
      <c r="D786" t="s">
        <v>951</v>
      </c>
      <c r="E786" t="s">
        <v>952</v>
      </c>
      <c r="F786">
        <v>3</v>
      </c>
      <c r="G786" t="s">
        <v>162</v>
      </c>
    </row>
    <row r="787" spans="1:7" x14ac:dyDescent="0.25">
      <c r="A787" t="s">
        <v>288</v>
      </c>
      <c r="B787" t="s">
        <v>289</v>
      </c>
      <c r="C787" t="s">
        <v>1448</v>
      </c>
      <c r="D787" t="s">
        <v>951</v>
      </c>
      <c r="E787" t="s">
        <v>950</v>
      </c>
      <c r="F787">
        <v>2</v>
      </c>
      <c r="G787" t="s">
        <v>158</v>
      </c>
    </row>
    <row r="788" spans="1:7" x14ac:dyDescent="0.25">
      <c r="A788" t="s">
        <v>288</v>
      </c>
      <c r="B788" t="s">
        <v>289</v>
      </c>
      <c r="C788" t="s">
        <v>627</v>
      </c>
      <c r="D788" t="s">
        <v>951</v>
      </c>
      <c r="E788" t="s">
        <v>950</v>
      </c>
      <c r="F788">
        <v>2</v>
      </c>
      <c r="G788" t="s">
        <v>158</v>
      </c>
    </row>
    <row r="789" spans="1:7" x14ac:dyDescent="0.25">
      <c r="A789" t="s">
        <v>288</v>
      </c>
      <c r="B789" t="s">
        <v>289</v>
      </c>
      <c r="C789" t="s">
        <v>1452</v>
      </c>
      <c r="D789" t="s">
        <v>951</v>
      </c>
      <c r="E789" t="s">
        <v>950</v>
      </c>
      <c r="F789">
        <v>2</v>
      </c>
      <c r="G789" t="s">
        <v>158</v>
      </c>
    </row>
    <row r="790" spans="1:7" x14ac:dyDescent="0.25">
      <c r="A790" t="s">
        <v>288</v>
      </c>
      <c r="B790" t="s">
        <v>289</v>
      </c>
      <c r="C790" t="s">
        <v>1453</v>
      </c>
      <c r="D790" t="s">
        <v>951</v>
      </c>
      <c r="E790" t="s">
        <v>950</v>
      </c>
      <c r="F790">
        <v>2</v>
      </c>
      <c r="G790" t="s">
        <v>158</v>
      </c>
    </row>
    <row r="791" spans="1:7" x14ac:dyDescent="0.25">
      <c r="A791" t="s">
        <v>288</v>
      </c>
      <c r="B791" t="s">
        <v>289</v>
      </c>
      <c r="C791" t="s">
        <v>1449</v>
      </c>
      <c r="D791" t="s">
        <v>951</v>
      </c>
      <c r="E791" t="s">
        <v>950</v>
      </c>
      <c r="F791">
        <v>2</v>
      </c>
      <c r="G791" t="s">
        <v>158</v>
      </c>
    </row>
    <row r="792" spans="1:7" x14ac:dyDescent="0.25">
      <c r="A792" t="s">
        <v>288</v>
      </c>
      <c r="B792" t="s">
        <v>289</v>
      </c>
      <c r="C792" t="s">
        <v>1450</v>
      </c>
      <c r="D792" t="s">
        <v>951</v>
      </c>
      <c r="E792" t="s">
        <v>950</v>
      </c>
      <c r="F792">
        <v>2</v>
      </c>
      <c r="G792" t="s">
        <v>158</v>
      </c>
    </row>
    <row r="793" spans="1:7" x14ac:dyDescent="0.25">
      <c r="A793" t="s">
        <v>288</v>
      </c>
      <c r="B793" t="s">
        <v>289</v>
      </c>
      <c r="C793" t="s">
        <v>1451</v>
      </c>
      <c r="D793" t="s">
        <v>951</v>
      </c>
      <c r="E793" t="s">
        <v>950</v>
      </c>
      <c r="F793">
        <v>2</v>
      </c>
      <c r="G793" t="s">
        <v>158</v>
      </c>
    </row>
    <row r="794" spans="1:7" x14ac:dyDescent="0.25">
      <c r="A794" t="s">
        <v>288</v>
      </c>
      <c r="B794" t="s">
        <v>289</v>
      </c>
      <c r="C794" t="s">
        <v>1454</v>
      </c>
      <c r="D794" t="s">
        <v>951</v>
      </c>
      <c r="E794" t="s">
        <v>950</v>
      </c>
      <c r="F794">
        <v>2</v>
      </c>
      <c r="G794" t="s">
        <v>158</v>
      </c>
    </row>
    <row r="795" spans="1:7" x14ac:dyDescent="0.25">
      <c r="A795" t="s">
        <v>288</v>
      </c>
      <c r="B795" t="s">
        <v>289</v>
      </c>
      <c r="C795" t="s">
        <v>626</v>
      </c>
      <c r="D795" t="s">
        <v>951</v>
      </c>
      <c r="E795" t="s">
        <v>950</v>
      </c>
      <c r="F795">
        <v>2</v>
      </c>
      <c r="G795" t="s">
        <v>158</v>
      </c>
    </row>
    <row r="796" spans="1:7" x14ac:dyDescent="0.25">
      <c r="A796" t="s">
        <v>288</v>
      </c>
      <c r="B796" t="s">
        <v>289</v>
      </c>
      <c r="C796" t="s">
        <v>625</v>
      </c>
      <c r="D796" t="s">
        <v>951</v>
      </c>
      <c r="E796" t="s">
        <v>950</v>
      </c>
      <c r="F796">
        <v>2</v>
      </c>
      <c r="G796" t="s">
        <v>158</v>
      </c>
    </row>
    <row r="797" spans="1:7" x14ac:dyDescent="0.25">
      <c r="A797" t="s">
        <v>288</v>
      </c>
      <c r="B797" t="s">
        <v>289</v>
      </c>
      <c r="C797" t="s">
        <v>1455</v>
      </c>
      <c r="D797" t="s">
        <v>951</v>
      </c>
      <c r="E797" t="s">
        <v>950</v>
      </c>
      <c r="F797">
        <v>2</v>
      </c>
      <c r="G797" t="s">
        <v>158</v>
      </c>
    </row>
    <row r="798" spans="1:7" x14ac:dyDescent="0.25">
      <c r="A798" t="s">
        <v>288</v>
      </c>
      <c r="B798" t="s">
        <v>289</v>
      </c>
      <c r="C798" t="s">
        <v>1456</v>
      </c>
      <c r="D798" t="s">
        <v>951</v>
      </c>
      <c r="E798" t="s">
        <v>950</v>
      </c>
      <c r="F798">
        <v>2</v>
      </c>
      <c r="G798" t="s">
        <v>158</v>
      </c>
    </row>
    <row r="799" spans="1:7" x14ac:dyDescent="0.25">
      <c r="A799" t="s">
        <v>288</v>
      </c>
      <c r="B799" t="s">
        <v>289</v>
      </c>
      <c r="C799" t="s">
        <v>1457</v>
      </c>
      <c r="D799" t="s">
        <v>951</v>
      </c>
      <c r="E799" t="s">
        <v>950</v>
      </c>
      <c r="F799">
        <v>2</v>
      </c>
      <c r="G799" t="s">
        <v>158</v>
      </c>
    </row>
    <row r="800" spans="1:7" x14ac:dyDescent="0.25">
      <c r="A800" t="s">
        <v>288</v>
      </c>
      <c r="B800" t="s">
        <v>289</v>
      </c>
      <c r="C800" t="s">
        <v>1459</v>
      </c>
      <c r="D800" t="s">
        <v>951</v>
      </c>
      <c r="E800" t="s">
        <v>950</v>
      </c>
      <c r="F800">
        <v>2</v>
      </c>
      <c r="G800" t="s">
        <v>158</v>
      </c>
    </row>
    <row r="801" spans="1:7" x14ac:dyDescent="0.25">
      <c r="A801" t="s">
        <v>288</v>
      </c>
      <c r="B801" t="s">
        <v>289</v>
      </c>
      <c r="C801" t="s">
        <v>1460</v>
      </c>
      <c r="D801" t="s">
        <v>951</v>
      </c>
      <c r="E801" t="s">
        <v>950</v>
      </c>
      <c r="F801">
        <v>2</v>
      </c>
      <c r="G801" t="s">
        <v>158</v>
      </c>
    </row>
    <row r="802" spans="1:7" x14ac:dyDescent="0.25">
      <c r="A802" t="s">
        <v>288</v>
      </c>
      <c r="B802" t="s">
        <v>289</v>
      </c>
      <c r="C802" t="s">
        <v>1461</v>
      </c>
      <c r="D802" t="s">
        <v>951</v>
      </c>
      <c r="E802" t="s">
        <v>950</v>
      </c>
      <c r="F802">
        <v>2</v>
      </c>
      <c r="G802" t="s">
        <v>158</v>
      </c>
    </row>
    <row r="803" spans="1:7" x14ac:dyDescent="0.25">
      <c r="A803" t="s">
        <v>288</v>
      </c>
      <c r="B803" t="s">
        <v>289</v>
      </c>
      <c r="C803" t="s">
        <v>1462</v>
      </c>
      <c r="D803" t="s">
        <v>951</v>
      </c>
      <c r="E803" t="s">
        <v>950</v>
      </c>
      <c r="F803">
        <v>2</v>
      </c>
      <c r="G803" t="s">
        <v>158</v>
      </c>
    </row>
    <row r="804" spans="1:7" x14ac:dyDescent="0.25">
      <c r="A804" t="s">
        <v>288</v>
      </c>
      <c r="B804" t="s">
        <v>289</v>
      </c>
      <c r="C804" t="s">
        <v>1463</v>
      </c>
      <c r="D804" t="s">
        <v>951</v>
      </c>
      <c r="E804" t="s">
        <v>950</v>
      </c>
      <c r="F804">
        <v>2</v>
      </c>
      <c r="G804" t="s">
        <v>158</v>
      </c>
    </row>
    <row r="805" spans="1:7" x14ac:dyDescent="0.25">
      <c r="A805" t="s">
        <v>288</v>
      </c>
      <c r="B805" t="s">
        <v>289</v>
      </c>
      <c r="C805" t="s">
        <v>1464</v>
      </c>
      <c r="D805" t="s">
        <v>951</v>
      </c>
      <c r="E805" t="s">
        <v>950</v>
      </c>
      <c r="F805">
        <v>2</v>
      </c>
      <c r="G805" t="s">
        <v>158</v>
      </c>
    </row>
    <row r="806" spans="1:7" x14ac:dyDescent="0.25">
      <c r="A806" t="s">
        <v>288</v>
      </c>
      <c r="B806" t="s">
        <v>289</v>
      </c>
      <c r="C806" t="s">
        <v>1465</v>
      </c>
      <c r="D806" t="s">
        <v>951</v>
      </c>
      <c r="E806" t="s">
        <v>950</v>
      </c>
      <c r="F806">
        <v>2</v>
      </c>
      <c r="G806" t="s">
        <v>158</v>
      </c>
    </row>
    <row r="807" spans="1:7" x14ac:dyDescent="0.25">
      <c r="A807" t="s">
        <v>288</v>
      </c>
      <c r="B807" t="s">
        <v>289</v>
      </c>
      <c r="C807" t="s">
        <v>1466</v>
      </c>
      <c r="D807" t="s">
        <v>951</v>
      </c>
      <c r="E807" t="s">
        <v>950</v>
      </c>
      <c r="F807">
        <v>2</v>
      </c>
      <c r="G807" t="s">
        <v>158</v>
      </c>
    </row>
    <row r="808" spans="1:7" x14ac:dyDescent="0.25">
      <c r="A808" t="s">
        <v>288</v>
      </c>
      <c r="B808" t="s">
        <v>289</v>
      </c>
      <c r="C808" t="s">
        <v>1467</v>
      </c>
      <c r="D808" t="s">
        <v>951</v>
      </c>
      <c r="E808" t="s">
        <v>950</v>
      </c>
      <c r="F808">
        <v>2</v>
      </c>
      <c r="G808" t="s">
        <v>158</v>
      </c>
    </row>
    <row r="809" spans="1:7" x14ac:dyDescent="0.25">
      <c r="A809" t="s">
        <v>288</v>
      </c>
      <c r="B809" t="s">
        <v>289</v>
      </c>
      <c r="C809" t="s">
        <v>1468</v>
      </c>
      <c r="D809" t="s">
        <v>951</v>
      </c>
      <c r="E809" t="s">
        <v>950</v>
      </c>
      <c r="F809">
        <v>2</v>
      </c>
      <c r="G809" t="s">
        <v>158</v>
      </c>
    </row>
    <row r="810" spans="1:7" x14ac:dyDescent="0.25">
      <c r="A810" t="s">
        <v>288</v>
      </c>
      <c r="B810" t="s">
        <v>628</v>
      </c>
      <c r="C810" t="s">
        <v>1458</v>
      </c>
      <c r="D810" t="s">
        <v>951</v>
      </c>
      <c r="E810" t="s">
        <v>950</v>
      </c>
      <c r="F810">
        <v>2</v>
      </c>
      <c r="G810" t="s">
        <v>158</v>
      </c>
    </row>
    <row r="811" spans="1:7" x14ac:dyDescent="0.25">
      <c r="A811" t="s">
        <v>288</v>
      </c>
      <c r="B811" t="s">
        <v>289</v>
      </c>
      <c r="C811" t="s">
        <v>2096</v>
      </c>
      <c r="D811" t="s">
        <v>951</v>
      </c>
      <c r="E811" t="s">
        <v>950</v>
      </c>
      <c r="F811">
        <v>2</v>
      </c>
      <c r="G811" t="s">
        <v>158</v>
      </c>
    </row>
    <row r="812" spans="1:7" x14ac:dyDescent="0.25">
      <c r="A812" t="s">
        <v>290</v>
      </c>
      <c r="B812" t="s">
        <v>289</v>
      </c>
      <c r="C812" t="s">
        <v>1469</v>
      </c>
      <c r="D812" t="s">
        <v>951</v>
      </c>
      <c r="E812" t="s">
        <v>950</v>
      </c>
      <c r="F812">
        <v>4</v>
      </c>
      <c r="G812" t="s">
        <v>158</v>
      </c>
    </row>
    <row r="813" spans="1:7" x14ac:dyDescent="0.25">
      <c r="A813" t="s">
        <v>290</v>
      </c>
      <c r="B813" t="s">
        <v>289</v>
      </c>
      <c r="C813" t="s">
        <v>600</v>
      </c>
      <c r="D813" t="s">
        <v>951</v>
      </c>
      <c r="E813" t="s">
        <v>950</v>
      </c>
      <c r="F813">
        <v>4</v>
      </c>
      <c r="G813" t="s">
        <v>158</v>
      </c>
    </row>
    <row r="814" spans="1:7" x14ac:dyDescent="0.25">
      <c r="A814" t="s">
        <v>290</v>
      </c>
      <c r="B814" t="s">
        <v>289</v>
      </c>
      <c r="C814" t="s">
        <v>1470</v>
      </c>
      <c r="D814" t="s">
        <v>951</v>
      </c>
      <c r="E814" t="s">
        <v>950</v>
      </c>
      <c r="F814">
        <v>4</v>
      </c>
      <c r="G814" t="s">
        <v>158</v>
      </c>
    </row>
    <row r="815" spans="1:7" x14ac:dyDescent="0.25">
      <c r="A815" t="s">
        <v>290</v>
      </c>
      <c r="B815" t="s">
        <v>289</v>
      </c>
      <c r="C815" t="s">
        <v>1471</v>
      </c>
      <c r="D815" t="s">
        <v>951</v>
      </c>
      <c r="E815" t="s">
        <v>950</v>
      </c>
      <c r="F815">
        <v>4</v>
      </c>
      <c r="G815" t="s">
        <v>158</v>
      </c>
    </row>
    <row r="816" spans="1:7" x14ac:dyDescent="0.25">
      <c r="A816" t="s">
        <v>290</v>
      </c>
      <c r="B816" t="s">
        <v>289</v>
      </c>
      <c r="C816" t="s">
        <v>1472</v>
      </c>
      <c r="D816" t="s">
        <v>951</v>
      </c>
      <c r="E816" t="s">
        <v>950</v>
      </c>
      <c r="F816">
        <v>4</v>
      </c>
      <c r="G816" t="s">
        <v>158</v>
      </c>
    </row>
    <row r="817" spans="1:7" x14ac:dyDescent="0.25">
      <c r="A817" t="s">
        <v>631</v>
      </c>
      <c r="B817" t="s">
        <v>289</v>
      </c>
      <c r="C817" t="s">
        <v>630</v>
      </c>
      <c r="D817" t="s">
        <v>951</v>
      </c>
      <c r="E817" t="s">
        <v>952</v>
      </c>
      <c r="F817">
        <v>4</v>
      </c>
      <c r="G817" t="s">
        <v>162</v>
      </c>
    </row>
    <row r="818" spans="1:7" x14ac:dyDescent="0.25">
      <c r="A818" t="s">
        <v>631</v>
      </c>
      <c r="B818" t="s">
        <v>287</v>
      </c>
      <c r="C818" t="s">
        <v>630</v>
      </c>
      <c r="D818" t="s">
        <v>951</v>
      </c>
      <c r="E818" t="s">
        <v>952</v>
      </c>
      <c r="F818">
        <v>4</v>
      </c>
      <c r="G818" t="s">
        <v>162</v>
      </c>
    </row>
    <row r="819" spans="1:7" x14ac:dyDescent="0.25">
      <c r="A819" t="s">
        <v>291</v>
      </c>
      <c r="B819" t="s">
        <v>289</v>
      </c>
      <c r="C819" t="s">
        <v>632</v>
      </c>
      <c r="D819" t="s">
        <v>951</v>
      </c>
      <c r="E819" t="s">
        <v>952</v>
      </c>
      <c r="F819">
        <v>4</v>
      </c>
      <c r="G819" t="s">
        <v>162</v>
      </c>
    </row>
    <row r="820" spans="1:7" x14ac:dyDescent="0.25">
      <c r="A820" t="s">
        <v>291</v>
      </c>
      <c r="B820" t="s">
        <v>287</v>
      </c>
      <c r="C820" t="s">
        <v>632</v>
      </c>
      <c r="D820" t="s">
        <v>951</v>
      </c>
      <c r="E820" t="s">
        <v>952</v>
      </c>
      <c r="F820">
        <v>4</v>
      </c>
      <c r="G820" t="s">
        <v>162</v>
      </c>
    </row>
    <row r="821" spans="1:7" x14ac:dyDescent="0.25">
      <c r="A821" t="s">
        <v>634</v>
      </c>
      <c r="B821" t="s">
        <v>289</v>
      </c>
      <c r="C821" t="s">
        <v>633</v>
      </c>
      <c r="D821" t="s">
        <v>951</v>
      </c>
      <c r="E821" t="s">
        <v>952</v>
      </c>
      <c r="F821">
        <v>2</v>
      </c>
      <c r="G821" t="s">
        <v>158</v>
      </c>
    </row>
    <row r="822" spans="1:7" x14ac:dyDescent="0.25">
      <c r="A822" t="s">
        <v>634</v>
      </c>
      <c r="B822" t="s">
        <v>287</v>
      </c>
      <c r="C822" t="s">
        <v>1473</v>
      </c>
      <c r="D822" t="s">
        <v>951</v>
      </c>
      <c r="E822" t="s">
        <v>952</v>
      </c>
      <c r="F822">
        <v>2</v>
      </c>
      <c r="G822" t="s">
        <v>158</v>
      </c>
    </row>
    <row r="823" spans="1:7" x14ac:dyDescent="0.25">
      <c r="A823" t="s">
        <v>634</v>
      </c>
      <c r="B823" t="s">
        <v>287</v>
      </c>
      <c r="C823" t="s">
        <v>1474</v>
      </c>
      <c r="D823" t="s">
        <v>951</v>
      </c>
      <c r="E823" t="s">
        <v>952</v>
      </c>
      <c r="F823">
        <v>2</v>
      </c>
      <c r="G823" t="s">
        <v>158</v>
      </c>
    </row>
    <row r="824" spans="1:7" x14ac:dyDescent="0.25">
      <c r="A824" t="s">
        <v>634</v>
      </c>
      <c r="B824" t="s">
        <v>287</v>
      </c>
      <c r="C824" t="s">
        <v>633</v>
      </c>
      <c r="D824" t="s">
        <v>951</v>
      </c>
      <c r="E824" t="s">
        <v>952</v>
      </c>
      <c r="F824">
        <v>2</v>
      </c>
      <c r="G824" t="s">
        <v>158</v>
      </c>
    </row>
    <row r="825" spans="1:7" x14ac:dyDescent="0.25">
      <c r="A825" t="s">
        <v>634</v>
      </c>
      <c r="B825" t="s">
        <v>287</v>
      </c>
      <c r="C825" t="s">
        <v>1475</v>
      </c>
      <c r="D825" t="s">
        <v>951</v>
      </c>
      <c r="E825" t="s">
        <v>952</v>
      </c>
      <c r="F825">
        <v>2</v>
      </c>
      <c r="G825" t="s">
        <v>158</v>
      </c>
    </row>
    <row r="826" spans="1:7" x14ac:dyDescent="0.25">
      <c r="A826" t="s">
        <v>634</v>
      </c>
      <c r="B826" t="s">
        <v>287</v>
      </c>
      <c r="C826" t="s">
        <v>1476</v>
      </c>
      <c r="D826" t="s">
        <v>951</v>
      </c>
      <c r="E826" t="s">
        <v>952</v>
      </c>
      <c r="F826">
        <v>2</v>
      </c>
      <c r="G826" t="s">
        <v>158</v>
      </c>
    </row>
    <row r="827" spans="1:7" x14ac:dyDescent="0.25">
      <c r="A827" t="s">
        <v>634</v>
      </c>
      <c r="B827" t="s">
        <v>287</v>
      </c>
      <c r="C827" t="s">
        <v>635</v>
      </c>
      <c r="D827" t="s">
        <v>951</v>
      </c>
      <c r="E827" t="s">
        <v>952</v>
      </c>
      <c r="F827">
        <v>2</v>
      </c>
      <c r="G827" t="s">
        <v>158</v>
      </c>
    </row>
    <row r="828" spans="1:7" x14ac:dyDescent="0.25">
      <c r="A828" t="s">
        <v>637</v>
      </c>
      <c r="B828" t="s">
        <v>289</v>
      </c>
      <c r="C828" t="s">
        <v>636</v>
      </c>
      <c r="D828" t="s">
        <v>951</v>
      </c>
      <c r="E828" t="s">
        <v>952</v>
      </c>
      <c r="F828">
        <v>2</v>
      </c>
      <c r="G828" t="s">
        <v>158</v>
      </c>
    </row>
    <row r="829" spans="1:7" x14ac:dyDescent="0.25">
      <c r="A829" t="s">
        <v>637</v>
      </c>
      <c r="B829" t="s">
        <v>287</v>
      </c>
      <c r="C829" t="s">
        <v>636</v>
      </c>
      <c r="D829" t="s">
        <v>951</v>
      </c>
      <c r="E829" t="s">
        <v>952</v>
      </c>
      <c r="F829">
        <v>2</v>
      </c>
      <c r="G829" t="s">
        <v>158</v>
      </c>
    </row>
    <row r="830" spans="1:7" x14ac:dyDescent="0.25">
      <c r="A830" t="s">
        <v>638</v>
      </c>
      <c r="B830" t="s">
        <v>292</v>
      </c>
      <c r="C830" t="s">
        <v>1477</v>
      </c>
      <c r="D830" t="s">
        <v>951</v>
      </c>
      <c r="E830" t="s">
        <v>953</v>
      </c>
      <c r="F830">
        <v>2</v>
      </c>
      <c r="G830" t="s">
        <v>158</v>
      </c>
    </row>
    <row r="831" spans="1:7" x14ac:dyDescent="0.25">
      <c r="A831" t="s">
        <v>638</v>
      </c>
      <c r="B831" t="s">
        <v>292</v>
      </c>
      <c r="C831" t="s">
        <v>1478</v>
      </c>
      <c r="D831" t="s">
        <v>951</v>
      </c>
      <c r="E831" t="s">
        <v>953</v>
      </c>
      <c r="F831">
        <v>2</v>
      </c>
      <c r="G831" t="s">
        <v>158</v>
      </c>
    </row>
    <row r="832" spans="1:7" x14ac:dyDescent="0.25">
      <c r="A832" t="s">
        <v>638</v>
      </c>
      <c r="B832" t="s">
        <v>292</v>
      </c>
      <c r="C832" t="s">
        <v>1479</v>
      </c>
      <c r="D832" t="s">
        <v>951</v>
      </c>
      <c r="E832" t="s">
        <v>953</v>
      </c>
      <c r="F832">
        <v>2</v>
      </c>
      <c r="G832" t="s">
        <v>158</v>
      </c>
    </row>
    <row r="833" spans="1:7" x14ac:dyDescent="0.25">
      <c r="A833" t="s">
        <v>638</v>
      </c>
      <c r="B833" t="s">
        <v>292</v>
      </c>
      <c r="C833" t="s">
        <v>1480</v>
      </c>
      <c r="D833" t="s">
        <v>951</v>
      </c>
      <c r="E833" t="s">
        <v>953</v>
      </c>
      <c r="F833">
        <v>2</v>
      </c>
      <c r="G833" t="s">
        <v>158</v>
      </c>
    </row>
    <row r="834" spans="1:7" x14ac:dyDescent="0.25">
      <c r="A834" t="s">
        <v>638</v>
      </c>
      <c r="B834" t="s">
        <v>238</v>
      </c>
      <c r="C834" t="s">
        <v>1479</v>
      </c>
      <c r="D834" t="s">
        <v>951</v>
      </c>
      <c r="E834" t="s">
        <v>953</v>
      </c>
      <c r="F834">
        <v>2</v>
      </c>
      <c r="G834" t="s">
        <v>158</v>
      </c>
    </row>
    <row r="835" spans="1:7" x14ac:dyDescent="0.25">
      <c r="A835" t="s">
        <v>638</v>
      </c>
      <c r="B835" t="s">
        <v>238</v>
      </c>
      <c r="C835" t="s">
        <v>1478</v>
      </c>
      <c r="D835" t="s">
        <v>951</v>
      </c>
      <c r="E835" t="s">
        <v>953</v>
      </c>
      <c r="F835">
        <v>2</v>
      </c>
      <c r="G835" t="s">
        <v>158</v>
      </c>
    </row>
    <row r="836" spans="1:7" x14ac:dyDescent="0.25">
      <c r="A836" t="s">
        <v>639</v>
      </c>
      <c r="B836" t="s">
        <v>292</v>
      </c>
      <c r="C836" t="s">
        <v>1481</v>
      </c>
      <c r="D836" t="s">
        <v>951</v>
      </c>
      <c r="E836" t="s">
        <v>953</v>
      </c>
      <c r="F836">
        <v>2</v>
      </c>
      <c r="G836" t="s">
        <v>158</v>
      </c>
    </row>
    <row r="837" spans="1:7" x14ac:dyDescent="0.25">
      <c r="A837" t="s">
        <v>639</v>
      </c>
      <c r="B837" t="s">
        <v>292</v>
      </c>
      <c r="C837" t="s">
        <v>1482</v>
      </c>
      <c r="D837" t="s">
        <v>951</v>
      </c>
      <c r="E837" t="s">
        <v>953</v>
      </c>
      <c r="F837">
        <v>2</v>
      </c>
      <c r="G837" t="s">
        <v>158</v>
      </c>
    </row>
    <row r="838" spans="1:7" x14ac:dyDescent="0.25">
      <c r="A838" t="s">
        <v>639</v>
      </c>
      <c r="B838" t="s">
        <v>238</v>
      </c>
      <c r="C838" t="s">
        <v>1482</v>
      </c>
      <c r="D838" t="s">
        <v>951</v>
      </c>
      <c r="E838" t="s">
        <v>953</v>
      </c>
      <c r="F838">
        <v>2</v>
      </c>
      <c r="G838" t="s">
        <v>158</v>
      </c>
    </row>
    <row r="839" spans="1:7" x14ac:dyDescent="0.25">
      <c r="A839" t="s">
        <v>639</v>
      </c>
      <c r="B839" t="s">
        <v>292</v>
      </c>
      <c r="C839" t="s">
        <v>2097</v>
      </c>
      <c r="D839" t="s">
        <v>951</v>
      </c>
      <c r="E839" t="s">
        <v>953</v>
      </c>
      <c r="F839">
        <v>2</v>
      </c>
      <c r="G839" t="s">
        <v>158</v>
      </c>
    </row>
    <row r="840" spans="1:7" x14ac:dyDescent="0.25">
      <c r="A840" t="s">
        <v>639</v>
      </c>
      <c r="B840" t="s">
        <v>238</v>
      </c>
      <c r="C840" t="s">
        <v>1481</v>
      </c>
      <c r="D840" t="s">
        <v>951</v>
      </c>
      <c r="E840" t="s">
        <v>953</v>
      </c>
      <c r="F840">
        <v>2</v>
      </c>
      <c r="G840" t="s">
        <v>158</v>
      </c>
    </row>
    <row r="841" spans="1:7" x14ac:dyDescent="0.25">
      <c r="A841" t="s">
        <v>294</v>
      </c>
      <c r="B841" t="s">
        <v>292</v>
      </c>
      <c r="C841" t="s">
        <v>1483</v>
      </c>
      <c r="D841" t="s">
        <v>951</v>
      </c>
      <c r="E841" t="s">
        <v>953</v>
      </c>
      <c r="F841">
        <v>2</v>
      </c>
      <c r="G841" t="s">
        <v>158</v>
      </c>
    </row>
    <row r="842" spans="1:7" x14ac:dyDescent="0.25">
      <c r="A842" t="s">
        <v>294</v>
      </c>
      <c r="B842" t="s">
        <v>292</v>
      </c>
      <c r="C842" t="s">
        <v>1484</v>
      </c>
      <c r="D842" t="s">
        <v>951</v>
      </c>
      <c r="E842" t="s">
        <v>953</v>
      </c>
      <c r="F842">
        <v>2</v>
      </c>
      <c r="G842" t="s">
        <v>158</v>
      </c>
    </row>
    <row r="843" spans="1:7" x14ac:dyDescent="0.25">
      <c r="A843" t="s">
        <v>294</v>
      </c>
      <c r="B843" t="s">
        <v>238</v>
      </c>
      <c r="C843" t="s">
        <v>1484</v>
      </c>
      <c r="D843" t="s">
        <v>951</v>
      </c>
      <c r="E843" t="s">
        <v>953</v>
      </c>
      <c r="F843">
        <v>2</v>
      </c>
      <c r="G843" t="s">
        <v>158</v>
      </c>
    </row>
    <row r="844" spans="1:7" x14ac:dyDescent="0.25">
      <c r="A844" t="s">
        <v>294</v>
      </c>
      <c r="B844" t="s">
        <v>292</v>
      </c>
      <c r="C844" t="s">
        <v>2098</v>
      </c>
      <c r="D844" t="s">
        <v>951</v>
      </c>
      <c r="E844" t="s">
        <v>953</v>
      </c>
      <c r="F844">
        <v>2</v>
      </c>
      <c r="G844" t="s">
        <v>158</v>
      </c>
    </row>
    <row r="845" spans="1:7" x14ac:dyDescent="0.25">
      <c r="A845" t="s">
        <v>294</v>
      </c>
      <c r="B845" t="s">
        <v>238</v>
      </c>
      <c r="C845" t="s">
        <v>1483</v>
      </c>
      <c r="D845" t="s">
        <v>951</v>
      </c>
      <c r="E845" t="s">
        <v>953</v>
      </c>
      <c r="F845">
        <v>2</v>
      </c>
      <c r="G845" t="s">
        <v>158</v>
      </c>
    </row>
    <row r="846" spans="1:7" x14ac:dyDescent="0.25">
      <c r="A846" t="s">
        <v>294</v>
      </c>
      <c r="B846" t="s">
        <v>292</v>
      </c>
      <c r="C846" t="s">
        <v>2099</v>
      </c>
      <c r="D846" t="s">
        <v>951</v>
      </c>
      <c r="E846" t="s">
        <v>953</v>
      </c>
      <c r="F846">
        <v>2</v>
      </c>
      <c r="G846" t="s">
        <v>158</v>
      </c>
    </row>
    <row r="847" spans="1:7" x14ac:dyDescent="0.25">
      <c r="A847" t="s">
        <v>294</v>
      </c>
      <c r="B847" t="s">
        <v>238</v>
      </c>
      <c r="C847" t="s">
        <v>2099</v>
      </c>
      <c r="D847" t="s">
        <v>951</v>
      </c>
      <c r="E847" t="s">
        <v>953</v>
      </c>
      <c r="F847">
        <v>2</v>
      </c>
      <c r="G847" t="s">
        <v>158</v>
      </c>
    </row>
    <row r="848" spans="1:7" x14ac:dyDescent="0.25">
      <c r="A848" t="s">
        <v>640</v>
      </c>
      <c r="B848" t="s">
        <v>292</v>
      </c>
      <c r="C848" t="s">
        <v>1485</v>
      </c>
      <c r="D848" t="s">
        <v>951</v>
      </c>
      <c r="E848" t="s">
        <v>953</v>
      </c>
      <c r="F848">
        <v>2</v>
      </c>
      <c r="G848" t="s">
        <v>158</v>
      </c>
    </row>
    <row r="849" spans="1:7" x14ac:dyDescent="0.25">
      <c r="A849" t="s">
        <v>640</v>
      </c>
      <c r="B849" t="s">
        <v>292</v>
      </c>
      <c r="C849" t="s">
        <v>1486</v>
      </c>
      <c r="D849" t="s">
        <v>951</v>
      </c>
      <c r="E849" t="s">
        <v>953</v>
      </c>
      <c r="F849">
        <v>2</v>
      </c>
      <c r="G849" t="s">
        <v>158</v>
      </c>
    </row>
    <row r="850" spans="1:7" x14ac:dyDescent="0.25">
      <c r="A850" t="s">
        <v>640</v>
      </c>
      <c r="B850" t="s">
        <v>238</v>
      </c>
      <c r="C850" t="s">
        <v>1486</v>
      </c>
      <c r="D850" t="s">
        <v>951</v>
      </c>
      <c r="E850" t="s">
        <v>953</v>
      </c>
      <c r="F850">
        <v>2</v>
      </c>
      <c r="G850" t="s">
        <v>158</v>
      </c>
    </row>
    <row r="851" spans="1:7" x14ac:dyDescent="0.25">
      <c r="A851" t="s">
        <v>640</v>
      </c>
      <c r="B851" t="s">
        <v>238</v>
      </c>
      <c r="C851" t="s">
        <v>1485</v>
      </c>
      <c r="D851" t="s">
        <v>951</v>
      </c>
      <c r="E851" t="s">
        <v>953</v>
      </c>
      <c r="F851">
        <v>2</v>
      </c>
      <c r="G851" t="s">
        <v>158</v>
      </c>
    </row>
    <row r="852" spans="1:7" x14ac:dyDescent="0.25">
      <c r="A852" t="s">
        <v>293</v>
      </c>
      <c r="B852" t="s">
        <v>292</v>
      </c>
      <c r="C852" t="s">
        <v>1487</v>
      </c>
      <c r="D852" t="s">
        <v>951</v>
      </c>
      <c r="E852" t="s">
        <v>953</v>
      </c>
      <c r="F852">
        <v>2</v>
      </c>
      <c r="G852" t="s">
        <v>242</v>
      </c>
    </row>
    <row r="853" spans="1:7" x14ac:dyDescent="0.25">
      <c r="A853" t="s">
        <v>293</v>
      </c>
      <c r="B853" t="s">
        <v>292</v>
      </c>
      <c r="C853" t="s">
        <v>1488</v>
      </c>
      <c r="D853" t="s">
        <v>951</v>
      </c>
      <c r="E853" t="s">
        <v>953</v>
      </c>
      <c r="F853">
        <v>2</v>
      </c>
      <c r="G853" t="s">
        <v>242</v>
      </c>
    </row>
    <row r="854" spans="1:7" x14ac:dyDescent="0.25">
      <c r="A854" t="s">
        <v>293</v>
      </c>
      <c r="B854" t="s">
        <v>292</v>
      </c>
      <c r="C854" t="s">
        <v>1490</v>
      </c>
      <c r="D854" t="s">
        <v>951</v>
      </c>
      <c r="E854" t="s">
        <v>953</v>
      </c>
      <c r="F854">
        <v>2</v>
      </c>
      <c r="G854" t="s">
        <v>242</v>
      </c>
    </row>
    <row r="855" spans="1:7" x14ac:dyDescent="0.25">
      <c r="A855" t="s">
        <v>293</v>
      </c>
      <c r="B855" t="s">
        <v>292</v>
      </c>
      <c r="C855" t="s">
        <v>1491</v>
      </c>
      <c r="D855" t="s">
        <v>951</v>
      </c>
      <c r="E855" t="s">
        <v>953</v>
      </c>
      <c r="F855">
        <v>2</v>
      </c>
      <c r="G855" t="s">
        <v>242</v>
      </c>
    </row>
    <row r="856" spans="1:7" x14ac:dyDescent="0.25">
      <c r="A856" t="s">
        <v>293</v>
      </c>
      <c r="B856" t="s">
        <v>581</v>
      </c>
      <c r="C856" t="s">
        <v>1489</v>
      </c>
      <c r="D856" t="s">
        <v>951</v>
      </c>
      <c r="E856" t="s">
        <v>953</v>
      </c>
      <c r="F856">
        <v>2</v>
      </c>
      <c r="G856" t="s">
        <v>242</v>
      </c>
    </row>
    <row r="857" spans="1:7" x14ac:dyDescent="0.25">
      <c r="A857" t="s">
        <v>293</v>
      </c>
      <c r="B857" t="s">
        <v>581</v>
      </c>
      <c r="C857" t="s">
        <v>1492</v>
      </c>
      <c r="D857" t="s">
        <v>951</v>
      </c>
      <c r="E857" t="s">
        <v>953</v>
      </c>
      <c r="F857">
        <v>2</v>
      </c>
      <c r="G857" t="s">
        <v>242</v>
      </c>
    </row>
    <row r="858" spans="1:7" x14ac:dyDescent="0.25">
      <c r="A858" t="s">
        <v>293</v>
      </c>
      <c r="B858" t="s">
        <v>917</v>
      </c>
      <c r="C858" t="s">
        <v>1488</v>
      </c>
      <c r="D858" t="s">
        <v>951</v>
      </c>
      <c r="E858" t="s">
        <v>953</v>
      </c>
      <c r="F858">
        <v>2</v>
      </c>
      <c r="G858" t="s">
        <v>242</v>
      </c>
    </row>
    <row r="859" spans="1:7" x14ac:dyDescent="0.25">
      <c r="A859" t="s">
        <v>293</v>
      </c>
      <c r="B859" t="s">
        <v>917</v>
      </c>
      <c r="C859" t="s">
        <v>1490</v>
      </c>
      <c r="D859" t="s">
        <v>951</v>
      </c>
      <c r="E859" t="s">
        <v>953</v>
      </c>
      <c r="F859">
        <v>2</v>
      </c>
      <c r="G859" t="s">
        <v>242</v>
      </c>
    </row>
    <row r="860" spans="1:7" x14ac:dyDescent="0.25">
      <c r="A860" t="s">
        <v>641</v>
      </c>
      <c r="B860" t="s">
        <v>292</v>
      </c>
      <c r="C860" t="s">
        <v>1493</v>
      </c>
      <c r="D860" t="s">
        <v>951</v>
      </c>
      <c r="E860" t="s">
        <v>953</v>
      </c>
      <c r="F860">
        <v>4</v>
      </c>
      <c r="G860" t="s">
        <v>158</v>
      </c>
    </row>
    <row r="861" spans="1:7" x14ac:dyDescent="0.25">
      <c r="A861" t="s">
        <v>641</v>
      </c>
      <c r="B861" t="s">
        <v>292</v>
      </c>
      <c r="C861" t="s">
        <v>1494</v>
      </c>
      <c r="D861" t="s">
        <v>951</v>
      </c>
      <c r="E861" t="s">
        <v>953</v>
      </c>
      <c r="F861">
        <v>4</v>
      </c>
      <c r="G861" t="s">
        <v>158</v>
      </c>
    </row>
    <row r="862" spans="1:7" x14ac:dyDescent="0.25">
      <c r="A862" t="s">
        <v>641</v>
      </c>
      <c r="B862" t="s">
        <v>292</v>
      </c>
      <c r="C862" t="s">
        <v>1495</v>
      </c>
      <c r="D862" t="s">
        <v>951</v>
      </c>
      <c r="E862" t="s">
        <v>953</v>
      </c>
      <c r="F862">
        <v>4</v>
      </c>
      <c r="G862" t="s">
        <v>158</v>
      </c>
    </row>
    <row r="863" spans="1:7" x14ac:dyDescent="0.25">
      <c r="A863" t="s">
        <v>641</v>
      </c>
      <c r="B863" t="s">
        <v>292</v>
      </c>
      <c r="C863" t="s">
        <v>1496</v>
      </c>
      <c r="D863" t="s">
        <v>951</v>
      </c>
      <c r="E863" t="s">
        <v>953</v>
      </c>
      <c r="F863">
        <v>4</v>
      </c>
      <c r="G863" t="s">
        <v>158</v>
      </c>
    </row>
    <row r="864" spans="1:7" x14ac:dyDescent="0.25">
      <c r="A864" t="s">
        <v>641</v>
      </c>
      <c r="B864" t="s">
        <v>292</v>
      </c>
      <c r="C864" t="s">
        <v>1497</v>
      </c>
      <c r="D864" t="s">
        <v>951</v>
      </c>
      <c r="E864" t="s">
        <v>953</v>
      </c>
      <c r="F864">
        <v>4</v>
      </c>
      <c r="G864" t="s">
        <v>158</v>
      </c>
    </row>
    <row r="865" spans="1:7" x14ac:dyDescent="0.25">
      <c r="A865" t="s">
        <v>295</v>
      </c>
      <c r="B865" t="s">
        <v>296</v>
      </c>
      <c r="C865" t="s">
        <v>1498</v>
      </c>
      <c r="D865" t="s">
        <v>951</v>
      </c>
      <c r="E865" t="s">
        <v>953</v>
      </c>
      <c r="F865">
        <v>2</v>
      </c>
      <c r="G865" t="s">
        <v>242</v>
      </c>
    </row>
    <row r="866" spans="1:7" x14ac:dyDescent="0.25">
      <c r="A866" t="s">
        <v>295</v>
      </c>
      <c r="B866" t="s">
        <v>296</v>
      </c>
      <c r="C866" t="s">
        <v>1499</v>
      </c>
      <c r="D866" t="s">
        <v>951</v>
      </c>
      <c r="E866" t="s">
        <v>953</v>
      </c>
      <c r="F866">
        <v>2</v>
      </c>
      <c r="G866" t="s">
        <v>242</v>
      </c>
    </row>
    <row r="867" spans="1:7" x14ac:dyDescent="0.25">
      <c r="A867" t="s">
        <v>295</v>
      </c>
      <c r="B867" t="s">
        <v>296</v>
      </c>
      <c r="C867" t="s">
        <v>1500</v>
      </c>
      <c r="D867" t="s">
        <v>951</v>
      </c>
      <c r="E867" t="s">
        <v>953</v>
      </c>
      <c r="F867">
        <v>2</v>
      </c>
      <c r="G867" t="s">
        <v>242</v>
      </c>
    </row>
    <row r="868" spans="1:7" x14ac:dyDescent="0.25">
      <c r="A868" t="s">
        <v>295</v>
      </c>
      <c r="B868" t="s">
        <v>296</v>
      </c>
      <c r="C868" t="s">
        <v>1501</v>
      </c>
      <c r="D868" t="s">
        <v>951</v>
      </c>
      <c r="E868" t="s">
        <v>953</v>
      </c>
      <c r="F868">
        <v>2</v>
      </c>
      <c r="G868" t="s">
        <v>242</v>
      </c>
    </row>
    <row r="869" spans="1:7" x14ac:dyDescent="0.25">
      <c r="A869" t="s">
        <v>295</v>
      </c>
      <c r="B869" t="s">
        <v>296</v>
      </c>
      <c r="C869" t="s">
        <v>1502</v>
      </c>
      <c r="D869" t="s">
        <v>951</v>
      </c>
      <c r="E869" t="s">
        <v>953</v>
      </c>
      <c r="F869">
        <v>2</v>
      </c>
      <c r="G869" t="s">
        <v>242</v>
      </c>
    </row>
    <row r="870" spans="1:7" x14ac:dyDescent="0.25">
      <c r="A870" t="s">
        <v>295</v>
      </c>
      <c r="B870" t="s">
        <v>296</v>
      </c>
      <c r="C870" t="s">
        <v>1503</v>
      </c>
      <c r="D870" t="s">
        <v>951</v>
      </c>
      <c r="E870" t="s">
        <v>953</v>
      </c>
      <c r="F870">
        <v>2</v>
      </c>
      <c r="G870" t="s">
        <v>242</v>
      </c>
    </row>
    <row r="871" spans="1:7" x14ac:dyDescent="0.25">
      <c r="A871" t="s">
        <v>295</v>
      </c>
      <c r="B871" t="s">
        <v>296</v>
      </c>
      <c r="C871" t="s">
        <v>1504</v>
      </c>
      <c r="D871" t="s">
        <v>951</v>
      </c>
      <c r="E871" t="s">
        <v>953</v>
      </c>
      <c r="F871">
        <v>2</v>
      </c>
      <c r="G871" t="s">
        <v>242</v>
      </c>
    </row>
    <row r="872" spans="1:7" x14ac:dyDescent="0.25">
      <c r="A872" t="s">
        <v>295</v>
      </c>
      <c r="B872" t="s">
        <v>296</v>
      </c>
      <c r="C872" t="s">
        <v>1505</v>
      </c>
      <c r="D872" t="s">
        <v>951</v>
      </c>
      <c r="E872" t="s">
        <v>953</v>
      </c>
      <c r="F872">
        <v>2</v>
      </c>
      <c r="G872" t="s">
        <v>242</v>
      </c>
    </row>
    <row r="873" spans="1:7" x14ac:dyDescent="0.25">
      <c r="A873" t="s">
        <v>295</v>
      </c>
      <c r="B873" t="s">
        <v>296</v>
      </c>
      <c r="C873" t="s">
        <v>1506</v>
      </c>
      <c r="D873" t="s">
        <v>951</v>
      </c>
      <c r="E873" t="s">
        <v>953</v>
      </c>
      <c r="F873">
        <v>2</v>
      </c>
      <c r="G873" t="s">
        <v>242</v>
      </c>
    </row>
    <row r="874" spans="1:7" x14ac:dyDescent="0.25">
      <c r="A874" t="s">
        <v>297</v>
      </c>
      <c r="B874" t="s">
        <v>296</v>
      </c>
      <c r="C874" t="s">
        <v>1507</v>
      </c>
      <c r="D874" t="s">
        <v>951</v>
      </c>
      <c r="E874" t="s">
        <v>953</v>
      </c>
      <c r="F874">
        <v>2</v>
      </c>
      <c r="G874" t="s">
        <v>158</v>
      </c>
    </row>
    <row r="875" spans="1:7" x14ac:dyDescent="0.25">
      <c r="A875" t="s">
        <v>297</v>
      </c>
      <c r="B875" t="s">
        <v>296</v>
      </c>
      <c r="C875" t="s">
        <v>1508</v>
      </c>
      <c r="D875" t="s">
        <v>951</v>
      </c>
      <c r="E875" t="s">
        <v>953</v>
      </c>
      <c r="F875">
        <v>2</v>
      </c>
      <c r="G875" t="s">
        <v>158</v>
      </c>
    </row>
    <row r="876" spans="1:7" x14ac:dyDescent="0.25">
      <c r="A876" t="s">
        <v>297</v>
      </c>
      <c r="B876" t="s">
        <v>296</v>
      </c>
      <c r="C876" t="s">
        <v>1509</v>
      </c>
      <c r="D876" t="s">
        <v>951</v>
      </c>
      <c r="E876" t="s">
        <v>953</v>
      </c>
      <c r="F876">
        <v>2</v>
      </c>
      <c r="G876" t="s">
        <v>158</v>
      </c>
    </row>
    <row r="877" spans="1:7" x14ac:dyDescent="0.25">
      <c r="A877" t="s">
        <v>297</v>
      </c>
      <c r="B877" t="s">
        <v>643</v>
      </c>
      <c r="C877" t="s">
        <v>1507</v>
      </c>
      <c r="D877" t="s">
        <v>951</v>
      </c>
      <c r="E877" t="s">
        <v>953</v>
      </c>
      <c r="F877">
        <v>2</v>
      </c>
      <c r="G877" t="s">
        <v>158</v>
      </c>
    </row>
    <row r="878" spans="1:7" x14ac:dyDescent="0.25">
      <c r="A878" t="s">
        <v>297</v>
      </c>
      <c r="B878" t="s">
        <v>643</v>
      </c>
      <c r="C878" t="s">
        <v>1508</v>
      </c>
      <c r="D878" t="s">
        <v>951</v>
      </c>
      <c r="E878" t="s">
        <v>953</v>
      </c>
      <c r="F878">
        <v>2</v>
      </c>
      <c r="G878" t="s">
        <v>158</v>
      </c>
    </row>
    <row r="879" spans="1:7" x14ac:dyDescent="0.25">
      <c r="A879" t="s">
        <v>644</v>
      </c>
      <c r="B879" t="s">
        <v>296</v>
      </c>
      <c r="C879" t="s">
        <v>1510</v>
      </c>
      <c r="D879" t="s">
        <v>951</v>
      </c>
      <c r="E879" t="s">
        <v>953</v>
      </c>
      <c r="F879">
        <v>2</v>
      </c>
      <c r="G879" t="s">
        <v>242</v>
      </c>
    </row>
    <row r="880" spans="1:7" x14ac:dyDescent="0.25">
      <c r="A880" t="s">
        <v>644</v>
      </c>
      <c r="B880" t="s">
        <v>296</v>
      </c>
      <c r="C880" t="s">
        <v>1511</v>
      </c>
      <c r="D880" t="s">
        <v>951</v>
      </c>
      <c r="E880" t="s">
        <v>953</v>
      </c>
      <c r="F880">
        <v>2</v>
      </c>
      <c r="G880" t="s">
        <v>242</v>
      </c>
    </row>
    <row r="881" spans="1:7" x14ac:dyDescent="0.25">
      <c r="A881" t="s">
        <v>644</v>
      </c>
      <c r="B881" t="s">
        <v>296</v>
      </c>
      <c r="C881" t="s">
        <v>1512</v>
      </c>
      <c r="D881" t="s">
        <v>951</v>
      </c>
      <c r="E881" t="s">
        <v>953</v>
      </c>
      <c r="F881">
        <v>2</v>
      </c>
      <c r="G881" t="s">
        <v>242</v>
      </c>
    </row>
    <row r="882" spans="1:7" x14ac:dyDescent="0.25">
      <c r="A882" t="s">
        <v>644</v>
      </c>
      <c r="B882" t="s">
        <v>296</v>
      </c>
      <c r="C882" t="s">
        <v>1513</v>
      </c>
      <c r="D882" t="s">
        <v>951</v>
      </c>
      <c r="E882" t="s">
        <v>953</v>
      </c>
      <c r="F882">
        <v>2</v>
      </c>
      <c r="G882" t="s">
        <v>242</v>
      </c>
    </row>
    <row r="883" spans="1:7" x14ac:dyDescent="0.25">
      <c r="A883" t="s">
        <v>298</v>
      </c>
      <c r="B883" t="s">
        <v>296</v>
      </c>
      <c r="C883" t="s">
        <v>651</v>
      </c>
      <c r="D883" t="s">
        <v>951</v>
      </c>
      <c r="E883" t="s">
        <v>952</v>
      </c>
      <c r="F883">
        <v>2</v>
      </c>
      <c r="G883" t="s">
        <v>158</v>
      </c>
    </row>
    <row r="884" spans="1:7" x14ac:dyDescent="0.25">
      <c r="A884" t="s">
        <v>298</v>
      </c>
      <c r="B884" t="s">
        <v>296</v>
      </c>
      <c r="C884" t="s">
        <v>650</v>
      </c>
      <c r="D884" t="s">
        <v>951</v>
      </c>
      <c r="E884" t="s">
        <v>952</v>
      </c>
      <c r="F884">
        <v>2</v>
      </c>
      <c r="G884" t="s">
        <v>158</v>
      </c>
    </row>
    <row r="885" spans="1:7" x14ac:dyDescent="0.25">
      <c r="A885" t="s">
        <v>298</v>
      </c>
      <c r="B885" t="s">
        <v>296</v>
      </c>
      <c r="C885" t="s">
        <v>646</v>
      </c>
      <c r="D885" t="s">
        <v>951</v>
      </c>
      <c r="E885" t="s">
        <v>952</v>
      </c>
      <c r="F885">
        <v>2</v>
      </c>
      <c r="G885" t="s">
        <v>158</v>
      </c>
    </row>
    <row r="886" spans="1:7" x14ac:dyDescent="0.25">
      <c r="A886" t="s">
        <v>298</v>
      </c>
      <c r="B886" t="s">
        <v>296</v>
      </c>
      <c r="C886" t="s">
        <v>647</v>
      </c>
      <c r="D886" t="s">
        <v>951</v>
      </c>
      <c r="E886" t="s">
        <v>952</v>
      </c>
      <c r="F886">
        <v>2</v>
      </c>
      <c r="G886" t="s">
        <v>158</v>
      </c>
    </row>
    <row r="887" spans="1:7" x14ac:dyDescent="0.25">
      <c r="A887" t="s">
        <v>298</v>
      </c>
      <c r="B887" t="s">
        <v>296</v>
      </c>
      <c r="C887" t="s">
        <v>645</v>
      </c>
      <c r="D887" t="s">
        <v>951</v>
      </c>
      <c r="E887" t="s">
        <v>952</v>
      </c>
      <c r="F887">
        <v>2</v>
      </c>
      <c r="G887" t="s">
        <v>158</v>
      </c>
    </row>
    <row r="888" spans="1:7" x14ac:dyDescent="0.25">
      <c r="A888" t="s">
        <v>298</v>
      </c>
      <c r="B888" t="s">
        <v>296</v>
      </c>
      <c r="C888" t="s">
        <v>648</v>
      </c>
      <c r="D888" t="s">
        <v>951</v>
      </c>
      <c r="E888" t="s">
        <v>952</v>
      </c>
      <c r="F888">
        <v>2</v>
      </c>
      <c r="G888" t="s">
        <v>158</v>
      </c>
    </row>
    <row r="889" spans="1:7" x14ac:dyDescent="0.25">
      <c r="A889" t="s">
        <v>298</v>
      </c>
      <c r="B889" t="s">
        <v>296</v>
      </c>
      <c r="C889" t="s">
        <v>649</v>
      </c>
      <c r="D889" t="s">
        <v>951</v>
      </c>
      <c r="E889" t="s">
        <v>952</v>
      </c>
      <c r="F889">
        <v>2</v>
      </c>
      <c r="G889" t="s">
        <v>158</v>
      </c>
    </row>
    <row r="890" spans="1:7" x14ac:dyDescent="0.25">
      <c r="A890" t="s">
        <v>299</v>
      </c>
      <c r="B890" t="s">
        <v>296</v>
      </c>
      <c r="C890" t="s">
        <v>672</v>
      </c>
      <c r="D890" t="s">
        <v>951</v>
      </c>
      <c r="E890" t="s">
        <v>952</v>
      </c>
      <c r="F890">
        <v>2</v>
      </c>
      <c r="G890" t="s">
        <v>158</v>
      </c>
    </row>
    <row r="891" spans="1:7" x14ac:dyDescent="0.25">
      <c r="A891" t="s">
        <v>299</v>
      </c>
      <c r="B891" t="s">
        <v>296</v>
      </c>
      <c r="C891" t="s">
        <v>670</v>
      </c>
      <c r="D891" t="s">
        <v>951</v>
      </c>
      <c r="E891" t="s">
        <v>952</v>
      </c>
      <c r="F891">
        <v>2</v>
      </c>
      <c r="G891" t="s">
        <v>158</v>
      </c>
    </row>
    <row r="892" spans="1:7" x14ac:dyDescent="0.25">
      <c r="A892" t="s">
        <v>299</v>
      </c>
      <c r="B892" t="s">
        <v>296</v>
      </c>
      <c r="C892" t="s">
        <v>669</v>
      </c>
      <c r="D892" t="s">
        <v>951</v>
      </c>
      <c r="E892" t="s">
        <v>952</v>
      </c>
      <c r="F892">
        <v>2</v>
      </c>
      <c r="G892" t="s">
        <v>158</v>
      </c>
    </row>
    <row r="893" spans="1:7" x14ac:dyDescent="0.25">
      <c r="A893" t="s">
        <v>299</v>
      </c>
      <c r="B893" t="s">
        <v>296</v>
      </c>
      <c r="C893" t="s">
        <v>671</v>
      </c>
      <c r="D893" t="s">
        <v>951</v>
      </c>
      <c r="E893" t="s">
        <v>952</v>
      </c>
      <c r="F893">
        <v>2</v>
      </c>
      <c r="G893" t="s">
        <v>158</v>
      </c>
    </row>
    <row r="894" spans="1:7" x14ac:dyDescent="0.25">
      <c r="A894" t="s">
        <v>299</v>
      </c>
      <c r="B894" t="s">
        <v>296</v>
      </c>
      <c r="C894" t="s">
        <v>668</v>
      </c>
      <c r="D894" t="s">
        <v>951</v>
      </c>
      <c r="E894" t="s">
        <v>952</v>
      </c>
      <c r="F894">
        <v>2</v>
      </c>
      <c r="G894" t="s">
        <v>158</v>
      </c>
    </row>
    <row r="895" spans="1:7" x14ac:dyDescent="0.25">
      <c r="A895" t="s">
        <v>299</v>
      </c>
      <c r="B895" t="s">
        <v>296</v>
      </c>
      <c r="C895" t="s">
        <v>665</v>
      </c>
      <c r="D895" t="s">
        <v>951</v>
      </c>
      <c r="E895" t="s">
        <v>952</v>
      </c>
      <c r="F895">
        <v>2</v>
      </c>
      <c r="G895" t="s">
        <v>158</v>
      </c>
    </row>
    <row r="896" spans="1:7" x14ac:dyDescent="0.25">
      <c r="A896" t="s">
        <v>299</v>
      </c>
      <c r="B896" t="s">
        <v>296</v>
      </c>
      <c r="C896" t="s">
        <v>657</v>
      </c>
      <c r="D896" t="s">
        <v>951</v>
      </c>
      <c r="E896" t="s">
        <v>952</v>
      </c>
      <c r="F896">
        <v>2</v>
      </c>
      <c r="G896" t="s">
        <v>158</v>
      </c>
    </row>
    <row r="897" spans="1:7" x14ac:dyDescent="0.25">
      <c r="A897" t="s">
        <v>299</v>
      </c>
      <c r="B897" t="s">
        <v>296</v>
      </c>
      <c r="C897" t="s">
        <v>658</v>
      </c>
      <c r="D897" t="s">
        <v>951</v>
      </c>
      <c r="E897" t="s">
        <v>952</v>
      </c>
      <c r="F897">
        <v>2</v>
      </c>
      <c r="G897" t="s">
        <v>158</v>
      </c>
    </row>
    <row r="898" spans="1:7" x14ac:dyDescent="0.25">
      <c r="A898" t="s">
        <v>299</v>
      </c>
      <c r="B898" t="s">
        <v>296</v>
      </c>
      <c r="C898" t="s">
        <v>659</v>
      </c>
      <c r="D898" t="s">
        <v>951</v>
      </c>
      <c r="E898" t="s">
        <v>952</v>
      </c>
      <c r="F898">
        <v>2</v>
      </c>
      <c r="G898" t="s">
        <v>158</v>
      </c>
    </row>
    <row r="899" spans="1:7" x14ac:dyDescent="0.25">
      <c r="A899" t="s">
        <v>299</v>
      </c>
      <c r="B899" t="s">
        <v>296</v>
      </c>
      <c r="C899" t="s">
        <v>660</v>
      </c>
      <c r="D899" t="s">
        <v>951</v>
      </c>
      <c r="E899" t="s">
        <v>952</v>
      </c>
      <c r="F899">
        <v>2</v>
      </c>
      <c r="G899" t="s">
        <v>158</v>
      </c>
    </row>
    <row r="900" spans="1:7" x14ac:dyDescent="0.25">
      <c r="A900" t="s">
        <v>299</v>
      </c>
      <c r="B900" t="s">
        <v>296</v>
      </c>
      <c r="C900" t="s">
        <v>656</v>
      </c>
      <c r="D900" t="s">
        <v>951</v>
      </c>
      <c r="E900" t="s">
        <v>952</v>
      </c>
      <c r="F900">
        <v>2</v>
      </c>
      <c r="G900" t="s">
        <v>158</v>
      </c>
    </row>
    <row r="901" spans="1:7" x14ac:dyDescent="0.25">
      <c r="A901" t="s">
        <v>299</v>
      </c>
      <c r="B901" t="s">
        <v>296</v>
      </c>
      <c r="C901" t="s">
        <v>667</v>
      </c>
      <c r="D901" t="s">
        <v>951</v>
      </c>
      <c r="E901" t="s">
        <v>952</v>
      </c>
      <c r="F901">
        <v>2</v>
      </c>
      <c r="G901" t="s">
        <v>158</v>
      </c>
    </row>
    <row r="902" spans="1:7" x14ac:dyDescent="0.25">
      <c r="A902" t="s">
        <v>299</v>
      </c>
      <c r="B902" t="s">
        <v>296</v>
      </c>
      <c r="C902" t="s">
        <v>666</v>
      </c>
      <c r="D902" t="s">
        <v>951</v>
      </c>
      <c r="E902" t="s">
        <v>952</v>
      </c>
      <c r="F902">
        <v>2</v>
      </c>
      <c r="G902" t="s">
        <v>158</v>
      </c>
    </row>
    <row r="903" spans="1:7" x14ac:dyDescent="0.25">
      <c r="A903" t="s">
        <v>299</v>
      </c>
      <c r="B903" t="s">
        <v>296</v>
      </c>
      <c r="C903" t="s">
        <v>663</v>
      </c>
      <c r="D903" t="s">
        <v>951</v>
      </c>
      <c r="E903" t="s">
        <v>952</v>
      </c>
      <c r="F903">
        <v>2</v>
      </c>
      <c r="G903" t="s">
        <v>158</v>
      </c>
    </row>
    <row r="904" spans="1:7" x14ac:dyDescent="0.25">
      <c r="A904" t="s">
        <v>299</v>
      </c>
      <c r="B904" t="s">
        <v>296</v>
      </c>
      <c r="C904" t="s">
        <v>662</v>
      </c>
      <c r="D904" t="s">
        <v>951</v>
      </c>
      <c r="E904" t="s">
        <v>952</v>
      </c>
      <c r="F904">
        <v>2</v>
      </c>
      <c r="G904" t="s">
        <v>158</v>
      </c>
    </row>
    <row r="905" spans="1:7" x14ac:dyDescent="0.25">
      <c r="A905" t="s">
        <v>299</v>
      </c>
      <c r="B905" t="s">
        <v>296</v>
      </c>
      <c r="C905" t="s">
        <v>664</v>
      </c>
      <c r="D905" t="s">
        <v>951</v>
      </c>
      <c r="E905" t="s">
        <v>952</v>
      </c>
      <c r="F905">
        <v>2</v>
      </c>
      <c r="G905" t="s">
        <v>158</v>
      </c>
    </row>
    <row r="906" spans="1:7" x14ac:dyDescent="0.25">
      <c r="A906" t="s">
        <v>299</v>
      </c>
      <c r="B906" t="s">
        <v>296</v>
      </c>
      <c r="C906" t="s">
        <v>661</v>
      </c>
      <c r="D906" t="s">
        <v>951</v>
      </c>
      <c r="E906" t="s">
        <v>952</v>
      </c>
      <c r="F906">
        <v>2</v>
      </c>
      <c r="G906" t="s">
        <v>158</v>
      </c>
    </row>
    <row r="907" spans="1:7" x14ac:dyDescent="0.25">
      <c r="A907" t="s">
        <v>299</v>
      </c>
      <c r="B907" t="s">
        <v>484</v>
      </c>
      <c r="C907" t="s">
        <v>674</v>
      </c>
      <c r="D907" t="s">
        <v>951</v>
      </c>
      <c r="E907" t="s">
        <v>952</v>
      </c>
      <c r="F907">
        <v>2</v>
      </c>
      <c r="G907" t="s">
        <v>158</v>
      </c>
    </row>
    <row r="908" spans="1:7" x14ac:dyDescent="0.25">
      <c r="A908" t="s">
        <v>299</v>
      </c>
      <c r="B908" t="s">
        <v>484</v>
      </c>
      <c r="C908" t="s">
        <v>673</v>
      </c>
      <c r="D908" t="s">
        <v>951</v>
      </c>
      <c r="E908" t="s">
        <v>952</v>
      </c>
      <c r="F908">
        <v>2</v>
      </c>
      <c r="G908" t="s">
        <v>158</v>
      </c>
    </row>
    <row r="909" spans="1:7" x14ac:dyDescent="0.25">
      <c r="A909" t="s">
        <v>299</v>
      </c>
      <c r="B909" t="s">
        <v>296</v>
      </c>
      <c r="C909" t="s">
        <v>652</v>
      </c>
      <c r="D909" t="s">
        <v>951</v>
      </c>
      <c r="E909" t="s">
        <v>952</v>
      </c>
      <c r="F909">
        <v>2</v>
      </c>
      <c r="G909" t="s">
        <v>158</v>
      </c>
    </row>
    <row r="910" spans="1:7" x14ac:dyDescent="0.25">
      <c r="A910" t="s">
        <v>299</v>
      </c>
      <c r="B910" t="s">
        <v>296</v>
      </c>
      <c r="C910" t="s">
        <v>655</v>
      </c>
      <c r="D910" t="s">
        <v>951</v>
      </c>
      <c r="E910" t="s">
        <v>952</v>
      </c>
      <c r="F910">
        <v>2</v>
      </c>
      <c r="G910" t="s">
        <v>158</v>
      </c>
    </row>
    <row r="911" spans="1:7" x14ac:dyDescent="0.25">
      <c r="A911" t="s">
        <v>299</v>
      </c>
      <c r="B911" t="s">
        <v>296</v>
      </c>
      <c r="C911" t="s">
        <v>654</v>
      </c>
      <c r="D911" t="s">
        <v>951</v>
      </c>
      <c r="E911" t="s">
        <v>952</v>
      </c>
      <c r="F911">
        <v>2</v>
      </c>
      <c r="G911" t="s">
        <v>158</v>
      </c>
    </row>
    <row r="912" spans="1:7" x14ac:dyDescent="0.25">
      <c r="A912" t="s">
        <v>299</v>
      </c>
      <c r="B912" t="s">
        <v>296</v>
      </c>
      <c r="C912" t="s">
        <v>653</v>
      </c>
      <c r="D912" t="s">
        <v>951</v>
      </c>
      <c r="E912" t="s">
        <v>952</v>
      </c>
      <c r="F912">
        <v>2</v>
      </c>
      <c r="G912" t="s">
        <v>158</v>
      </c>
    </row>
    <row r="913" spans="1:7" x14ac:dyDescent="0.25">
      <c r="A913" t="s">
        <v>300</v>
      </c>
      <c r="B913" t="s">
        <v>296</v>
      </c>
      <c r="C913" t="s">
        <v>912</v>
      </c>
      <c r="D913" t="s">
        <v>951</v>
      </c>
      <c r="E913" t="s">
        <v>952</v>
      </c>
      <c r="F913">
        <v>2</v>
      </c>
      <c r="G913" t="s">
        <v>158</v>
      </c>
    </row>
    <row r="914" spans="1:7" x14ac:dyDescent="0.25">
      <c r="A914" t="s">
        <v>300</v>
      </c>
      <c r="B914" t="s">
        <v>296</v>
      </c>
      <c r="C914">
        <v>170</v>
      </c>
      <c r="D914" t="s">
        <v>951</v>
      </c>
      <c r="E914" t="s">
        <v>952</v>
      </c>
      <c r="F914">
        <v>2</v>
      </c>
      <c r="G914" t="s">
        <v>158</v>
      </c>
    </row>
    <row r="915" spans="1:7" x14ac:dyDescent="0.25">
      <c r="A915" t="s">
        <v>301</v>
      </c>
      <c r="B915" t="s">
        <v>296</v>
      </c>
      <c r="C915" t="s">
        <v>1514</v>
      </c>
      <c r="D915" t="s">
        <v>951</v>
      </c>
      <c r="E915" t="s">
        <v>952</v>
      </c>
      <c r="F915">
        <v>2</v>
      </c>
      <c r="G915" t="s">
        <v>158</v>
      </c>
    </row>
    <row r="916" spans="1:7" x14ac:dyDescent="0.25">
      <c r="A916" t="s">
        <v>301</v>
      </c>
      <c r="B916" t="s">
        <v>296</v>
      </c>
      <c r="C916" t="s">
        <v>1516</v>
      </c>
      <c r="D916" t="s">
        <v>951</v>
      </c>
      <c r="E916" t="s">
        <v>952</v>
      </c>
      <c r="F916">
        <v>2</v>
      </c>
      <c r="G916" t="s">
        <v>158</v>
      </c>
    </row>
    <row r="917" spans="1:7" x14ac:dyDescent="0.25">
      <c r="A917" t="s">
        <v>301</v>
      </c>
      <c r="B917" t="s">
        <v>296</v>
      </c>
      <c r="C917">
        <v>190</v>
      </c>
      <c r="D917" t="s">
        <v>951</v>
      </c>
      <c r="E917" t="s">
        <v>952</v>
      </c>
      <c r="F917">
        <v>2</v>
      </c>
      <c r="G917" t="s">
        <v>158</v>
      </c>
    </row>
    <row r="918" spans="1:7" x14ac:dyDescent="0.25">
      <c r="A918" t="s">
        <v>301</v>
      </c>
      <c r="B918" t="s">
        <v>296</v>
      </c>
      <c r="C918" t="s">
        <v>1515</v>
      </c>
      <c r="D918" t="s">
        <v>951</v>
      </c>
      <c r="E918" t="s">
        <v>952</v>
      </c>
      <c r="F918">
        <v>2</v>
      </c>
      <c r="G918" t="s">
        <v>158</v>
      </c>
    </row>
    <row r="919" spans="1:7" x14ac:dyDescent="0.25">
      <c r="A919" t="s">
        <v>302</v>
      </c>
      <c r="B919" t="s">
        <v>296</v>
      </c>
      <c r="C919">
        <v>195</v>
      </c>
      <c r="D919" t="s">
        <v>951</v>
      </c>
      <c r="E919" t="s">
        <v>952</v>
      </c>
      <c r="F919">
        <v>2</v>
      </c>
      <c r="G919" t="s">
        <v>158</v>
      </c>
    </row>
    <row r="920" spans="1:7" x14ac:dyDescent="0.25">
      <c r="A920" t="s">
        <v>302</v>
      </c>
      <c r="B920" t="s">
        <v>296</v>
      </c>
      <c r="C920" t="s">
        <v>1517</v>
      </c>
      <c r="D920" t="s">
        <v>951</v>
      </c>
      <c r="E920" t="s">
        <v>952</v>
      </c>
      <c r="F920">
        <v>2</v>
      </c>
      <c r="G920" t="s">
        <v>158</v>
      </c>
    </row>
    <row r="921" spans="1:7" x14ac:dyDescent="0.25">
      <c r="A921" t="s">
        <v>934</v>
      </c>
      <c r="B921" t="s">
        <v>296</v>
      </c>
      <c r="C921" t="s">
        <v>1519</v>
      </c>
      <c r="D921" t="s">
        <v>951</v>
      </c>
      <c r="E921" t="s">
        <v>952</v>
      </c>
      <c r="F921">
        <v>2</v>
      </c>
      <c r="G921" t="s">
        <v>158</v>
      </c>
    </row>
    <row r="922" spans="1:7" x14ac:dyDescent="0.25">
      <c r="A922" t="s">
        <v>934</v>
      </c>
      <c r="B922" t="s">
        <v>296</v>
      </c>
      <c r="C922" t="s">
        <v>1518</v>
      </c>
      <c r="D922" t="s">
        <v>951</v>
      </c>
      <c r="E922" t="s">
        <v>952</v>
      </c>
      <c r="F922">
        <v>2</v>
      </c>
      <c r="G922" t="s">
        <v>158</v>
      </c>
    </row>
    <row r="923" spans="1:7" x14ac:dyDescent="0.25">
      <c r="A923" t="s">
        <v>948</v>
      </c>
      <c r="B923" t="s">
        <v>296</v>
      </c>
      <c r="C923" t="s">
        <v>1521</v>
      </c>
      <c r="D923" t="s">
        <v>951</v>
      </c>
      <c r="E923" t="s">
        <v>952</v>
      </c>
      <c r="F923">
        <v>2</v>
      </c>
      <c r="G923" t="s">
        <v>158</v>
      </c>
    </row>
    <row r="924" spans="1:7" x14ac:dyDescent="0.25">
      <c r="A924" t="s">
        <v>948</v>
      </c>
      <c r="B924" t="s">
        <v>296</v>
      </c>
      <c r="C924" t="s">
        <v>1520</v>
      </c>
      <c r="D924" t="s">
        <v>951</v>
      </c>
      <c r="E924" t="s">
        <v>952</v>
      </c>
      <c r="F924">
        <v>2</v>
      </c>
      <c r="G924" t="s">
        <v>158</v>
      </c>
    </row>
    <row r="925" spans="1:7" x14ac:dyDescent="0.25">
      <c r="A925" t="s">
        <v>675</v>
      </c>
      <c r="B925" t="s">
        <v>296</v>
      </c>
      <c r="C925" t="s">
        <v>1522</v>
      </c>
      <c r="D925" t="s">
        <v>951</v>
      </c>
      <c r="E925" t="s">
        <v>952</v>
      </c>
      <c r="F925">
        <v>2</v>
      </c>
      <c r="G925" t="s">
        <v>158</v>
      </c>
    </row>
    <row r="926" spans="1:7" x14ac:dyDescent="0.25">
      <c r="A926" t="s">
        <v>675</v>
      </c>
      <c r="B926" t="s">
        <v>296</v>
      </c>
      <c r="C926" t="s">
        <v>1523</v>
      </c>
      <c r="D926" t="s">
        <v>951</v>
      </c>
      <c r="E926" t="s">
        <v>952</v>
      </c>
      <c r="F926">
        <v>2</v>
      </c>
      <c r="G926" t="s">
        <v>158</v>
      </c>
    </row>
    <row r="927" spans="1:7" x14ac:dyDescent="0.25">
      <c r="A927" t="s">
        <v>675</v>
      </c>
      <c r="B927" t="s">
        <v>296</v>
      </c>
      <c r="C927" t="s">
        <v>1524</v>
      </c>
      <c r="D927" t="s">
        <v>951</v>
      </c>
      <c r="E927" t="s">
        <v>952</v>
      </c>
      <c r="F927">
        <v>2</v>
      </c>
      <c r="G927" t="s">
        <v>158</v>
      </c>
    </row>
    <row r="928" spans="1:7" x14ac:dyDescent="0.25">
      <c r="A928" t="s">
        <v>675</v>
      </c>
      <c r="B928" t="s">
        <v>296</v>
      </c>
      <c r="C928" t="s">
        <v>307</v>
      </c>
      <c r="D928" t="s">
        <v>951</v>
      </c>
      <c r="E928" t="s">
        <v>952</v>
      </c>
      <c r="F928">
        <v>2</v>
      </c>
      <c r="G928" t="s">
        <v>158</v>
      </c>
    </row>
    <row r="929" spans="1:7" x14ac:dyDescent="0.25">
      <c r="A929" t="s">
        <v>675</v>
      </c>
      <c r="B929" t="s">
        <v>296</v>
      </c>
      <c r="C929" t="s">
        <v>308</v>
      </c>
      <c r="D929" t="s">
        <v>951</v>
      </c>
      <c r="E929" t="s">
        <v>952</v>
      </c>
      <c r="F929">
        <v>2</v>
      </c>
      <c r="G929" t="s">
        <v>158</v>
      </c>
    </row>
    <row r="930" spans="1:7" x14ac:dyDescent="0.25">
      <c r="A930" t="s">
        <v>675</v>
      </c>
      <c r="B930" t="s">
        <v>296</v>
      </c>
      <c r="C930" t="s">
        <v>1525</v>
      </c>
      <c r="D930" t="s">
        <v>951</v>
      </c>
      <c r="E930" t="s">
        <v>952</v>
      </c>
      <c r="F930">
        <v>2</v>
      </c>
      <c r="G930" t="s">
        <v>158</v>
      </c>
    </row>
    <row r="931" spans="1:7" x14ac:dyDescent="0.25">
      <c r="A931" t="s">
        <v>675</v>
      </c>
      <c r="B931" t="s">
        <v>296</v>
      </c>
      <c r="C931" t="s">
        <v>1526</v>
      </c>
      <c r="D931" t="s">
        <v>951</v>
      </c>
      <c r="E931" t="s">
        <v>952</v>
      </c>
      <c r="F931">
        <v>2</v>
      </c>
      <c r="G931" t="s">
        <v>158</v>
      </c>
    </row>
    <row r="932" spans="1:7" x14ac:dyDescent="0.25">
      <c r="A932" t="s">
        <v>675</v>
      </c>
      <c r="B932" t="s">
        <v>484</v>
      </c>
      <c r="C932" t="s">
        <v>1524</v>
      </c>
      <c r="D932" t="s">
        <v>951</v>
      </c>
      <c r="E932" t="s">
        <v>952</v>
      </c>
      <c r="F932">
        <v>2</v>
      </c>
      <c r="G932" t="s">
        <v>158</v>
      </c>
    </row>
    <row r="933" spans="1:7" x14ac:dyDescent="0.25">
      <c r="A933" t="s">
        <v>675</v>
      </c>
      <c r="B933" t="s">
        <v>484</v>
      </c>
      <c r="C933" t="s">
        <v>308</v>
      </c>
      <c r="D933" t="s">
        <v>951</v>
      </c>
      <c r="E933" t="s">
        <v>952</v>
      </c>
      <c r="F933">
        <v>2</v>
      </c>
      <c r="G933" t="s">
        <v>158</v>
      </c>
    </row>
    <row r="934" spans="1:7" x14ac:dyDescent="0.25">
      <c r="A934" t="s">
        <v>675</v>
      </c>
      <c r="B934" t="s">
        <v>296</v>
      </c>
      <c r="C934" t="s">
        <v>2100</v>
      </c>
      <c r="D934" t="s">
        <v>951</v>
      </c>
      <c r="E934" t="s">
        <v>952</v>
      </c>
      <c r="F934">
        <v>2</v>
      </c>
      <c r="G934" t="s">
        <v>158</v>
      </c>
    </row>
    <row r="935" spans="1:7" x14ac:dyDescent="0.25">
      <c r="A935" t="s">
        <v>676</v>
      </c>
      <c r="B935" t="s">
        <v>296</v>
      </c>
      <c r="C935" t="s">
        <v>1527</v>
      </c>
      <c r="D935" t="s">
        <v>951</v>
      </c>
      <c r="E935" t="s">
        <v>952</v>
      </c>
      <c r="F935">
        <v>2</v>
      </c>
      <c r="G935" t="s">
        <v>242</v>
      </c>
    </row>
    <row r="936" spans="1:7" x14ac:dyDescent="0.25">
      <c r="A936" t="s">
        <v>676</v>
      </c>
      <c r="B936" t="s">
        <v>296</v>
      </c>
      <c r="C936" t="s">
        <v>304</v>
      </c>
      <c r="D936" t="s">
        <v>951</v>
      </c>
      <c r="E936" t="s">
        <v>952</v>
      </c>
      <c r="F936">
        <v>2</v>
      </c>
      <c r="G936" t="s">
        <v>242</v>
      </c>
    </row>
    <row r="937" spans="1:7" x14ac:dyDescent="0.25">
      <c r="A937" t="s">
        <v>677</v>
      </c>
      <c r="B937" t="s">
        <v>296</v>
      </c>
      <c r="C937" t="s">
        <v>1528</v>
      </c>
      <c r="D937" t="s">
        <v>951</v>
      </c>
      <c r="E937" t="s">
        <v>952</v>
      </c>
      <c r="F937">
        <v>2</v>
      </c>
      <c r="G937" t="s">
        <v>158</v>
      </c>
    </row>
    <row r="938" spans="1:7" x14ac:dyDescent="0.25">
      <c r="A938" t="s">
        <v>677</v>
      </c>
      <c r="B938" t="s">
        <v>296</v>
      </c>
      <c r="C938" t="s">
        <v>2101</v>
      </c>
      <c r="D938" t="s">
        <v>951</v>
      </c>
      <c r="E938" t="s">
        <v>952</v>
      </c>
      <c r="F938">
        <v>2</v>
      </c>
      <c r="G938" t="s">
        <v>158</v>
      </c>
    </row>
    <row r="939" spans="1:7" x14ac:dyDescent="0.25">
      <c r="A939" t="s">
        <v>677</v>
      </c>
      <c r="B939" t="s">
        <v>296</v>
      </c>
      <c r="C939" t="s">
        <v>2102</v>
      </c>
      <c r="D939" t="s">
        <v>951</v>
      </c>
      <c r="E939" t="s">
        <v>952</v>
      </c>
      <c r="F939">
        <v>2</v>
      </c>
      <c r="G939" t="s">
        <v>158</v>
      </c>
    </row>
    <row r="940" spans="1:7" x14ac:dyDescent="0.25">
      <c r="A940" t="s">
        <v>677</v>
      </c>
      <c r="B940" t="s">
        <v>296</v>
      </c>
      <c r="C940" t="s">
        <v>2103</v>
      </c>
      <c r="D940" t="s">
        <v>951</v>
      </c>
      <c r="E940" t="s">
        <v>952</v>
      </c>
      <c r="F940">
        <v>2</v>
      </c>
      <c r="G940" t="s">
        <v>158</v>
      </c>
    </row>
    <row r="941" spans="1:7" x14ac:dyDescent="0.25">
      <c r="A941" t="s">
        <v>678</v>
      </c>
      <c r="B941" t="s">
        <v>296</v>
      </c>
      <c r="C941" t="s">
        <v>1529</v>
      </c>
      <c r="D941" t="s">
        <v>951</v>
      </c>
      <c r="E941" t="s">
        <v>952</v>
      </c>
      <c r="F941">
        <v>2</v>
      </c>
      <c r="G941" t="s">
        <v>158</v>
      </c>
    </row>
    <row r="942" spans="1:7" x14ac:dyDescent="0.25">
      <c r="A942" t="s">
        <v>678</v>
      </c>
      <c r="B942" t="s">
        <v>296</v>
      </c>
      <c r="C942" t="s">
        <v>2104</v>
      </c>
      <c r="D942" t="s">
        <v>951</v>
      </c>
      <c r="E942" t="s">
        <v>952</v>
      </c>
      <c r="F942">
        <v>2</v>
      </c>
      <c r="G942" t="s">
        <v>158</v>
      </c>
    </row>
    <row r="943" spans="1:7" x14ac:dyDescent="0.25">
      <c r="A943" t="s">
        <v>678</v>
      </c>
      <c r="B943" t="s">
        <v>296</v>
      </c>
      <c r="C943" t="s">
        <v>2105</v>
      </c>
      <c r="D943" t="s">
        <v>951</v>
      </c>
      <c r="E943" t="s">
        <v>952</v>
      </c>
      <c r="F943">
        <v>2</v>
      </c>
      <c r="G943" t="s">
        <v>158</v>
      </c>
    </row>
    <row r="944" spans="1:7" x14ac:dyDescent="0.25">
      <c r="A944" t="s">
        <v>678</v>
      </c>
      <c r="B944" t="s">
        <v>296</v>
      </c>
      <c r="C944" t="s">
        <v>2106</v>
      </c>
      <c r="D944" t="s">
        <v>951</v>
      </c>
      <c r="E944" t="s">
        <v>952</v>
      </c>
      <c r="F944">
        <v>2</v>
      </c>
      <c r="G944" t="s">
        <v>158</v>
      </c>
    </row>
    <row r="945" spans="1:7" x14ac:dyDescent="0.25">
      <c r="A945" t="s">
        <v>305</v>
      </c>
      <c r="B945" t="s">
        <v>296</v>
      </c>
      <c r="C945" t="s">
        <v>1530</v>
      </c>
      <c r="D945" t="s">
        <v>951</v>
      </c>
      <c r="E945" t="s">
        <v>952</v>
      </c>
      <c r="F945">
        <v>2</v>
      </c>
      <c r="G945" t="s">
        <v>158</v>
      </c>
    </row>
    <row r="946" spans="1:7" x14ac:dyDescent="0.25">
      <c r="A946" t="s">
        <v>305</v>
      </c>
      <c r="B946" t="s">
        <v>296</v>
      </c>
      <c r="C946" t="s">
        <v>306</v>
      </c>
      <c r="D946" t="s">
        <v>951</v>
      </c>
      <c r="E946" t="s">
        <v>952</v>
      </c>
      <c r="F946">
        <v>2</v>
      </c>
      <c r="G946" t="s">
        <v>158</v>
      </c>
    </row>
    <row r="947" spans="1:7" x14ac:dyDescent="0.25">
      <c r="A947" t="s">
        <v>897</v>
      </c>
      <c r="B947" t="s">
        <v>296</v>
      </c>
      <c r="C947" t="s">
        <v>1531</v>
      </c>
      <c r="D947" t="s">
        <v>951</v>
      </c>
      <c r="E947" t="s">
        <v>952</v>
      </c>
      <c r="F947">
        <v>2</v>
      </c>
      <c r="G947" t="s">
        <v>158</v>
      </c>
    </row>
    <row r="948" spans="1:7" x14ac:dyDescent="0.25">
      <c r="A948" t="s">
        <v>897</v>
      </c>
      <c r="B948" t="s">
        <v>296</v>
      </c>
      <c r="C948" t="s">
        <v>1532</v>
      </c>
      <c r="D948" t="s">
        <v>951</v>
      </c>
      <c r="E948" t="s">
        <v>952</v>
      </c>
      <c r="F948">
        <v>2</v>
      </c>
      <c r="G948" t="s">
        <v>158</v>
      </c>
    </row>
    <row r="949" spans="1:7" x14ac:dyDescent="0.25">
      <c r="A949" t="s">
        <v>899</v>
      </c>
      <c r="B949" t="s">
        <v>296</v>
      </c>
      <c r="C949" t="s">
        <v>1533</v>
      </c>
      <c r="D949" t="s">
        <v>951</v>
      </c>
      <c r="E949" t="s">
        <v>952</v>
      </c>
      <c r="F949">
        <v>2</v>
      </c>
      <c r="G949" t="s">
        <v>158</v>
      </c>
    </row>
    <row r="950" spans="1:7" x14ac:dyDescent="0.25">
      <c r="A950" t="s">
        <v>899</v>
      </c>
      <c r="B950" t="s">
        <v>296</v>
      </c>
      <c r="C950" t="s">
        <v>1534</v>
      </c>
      <c r="D950" t="s">
        <v>951</v>
      </c>
      <c r="E950" t="s">
        <v>952</v>
      </c>
      <c r="F950">
        <v>2</v>
      </c>
      <c r="G950" t="s">
        <v>158</v>
      </c>
    </row>
    <row r="951" spans="1:7" x14ac:dyDescent="0.25">
      <c r="A951" t="s">
        <v>303</v>
      </c>
      <c r="B951" t="s">
        <v>679</v>
      </c>
      <c r="C951" t="s">
        <v>1535</v>
      </c>
      <c r="D951" t="s">
        <v>951</v>
      </c>
      <c r="E951" t="s">
        <v>952</v>
      </c>
      <c r="F951">
        <v>2</v>
      </c>
      <c r="G951" t="s">
        <v>242</v>
      </c>
    </row>
    <row r="952" spans="1:7" x14ac:dyDescent="0.25">
      <c r="A952" t="s">
        <v>303</v>
      </c>
      <c r="B952" t="s">
        <v>679</v>
      </c>
      <c r="C952" t="s">
        <v>2000</v>
      </c>
      <c r="D952" t="s">
        <v>951</v>
      </c>
      <c r="E952" t="s">
        <v>952</v>
      </c>
      <c r="F952">
        <v>2</v>
      </c>
      <c r="G952" t="s">
        <v>242</v>
      </c>
    </row>
    <row r="953" spans="1:7" x14ac:dyDescent="0.25">
      <c r="A953" t="s">
        <v>309</v>
      </c>
      <c r="B953" t="s">
        <v>310</v>
      </c>
      <c r="C953">
        <v>100</v>
      </c>
      <c r="D953" t="s">
        <v>951</v>
      </c>
      <c r="E953" t="s">
        <v>952</v>
      </c>
      <c r="F953">
        <v>2</v>
      </c>
      <c r="G953" t="s">
        <v>158</v>
      </c>
    </row>
    <row r="954" spans="1:7" x14ac:dyDescent="0.25">
      <c r="A954" t="s">
        <v>311</v>
      </c>
      <c r="B954" t="s">
        <v>681</v>
      </c>
      <c r="C954" t="s">
        <v>1537</v>
      </c>
      <c r="D954" t="s">
        <v>951</v>
      </c>
      <c r="E954" t="s">
        <v>953</v>
      </c>
      <c r="F954">
        <v>2</v>
      </c>
      <c r="G954" t="s">
        <v>158</v>
      </c>
    </row>
    <row r="955" spans="1:7" x14ac:dyDescent="0.25">
      <c r="A955" t="s">
        <v>311</v>
      </c>
      <c r="B955" t="s">
        <v>681</v>
      </c>
      <c r="C955" t="s">
        <v>1541</v>
      </c>
      <c r="D955" t="s">
        <v>951</v>
      </c>
      <c r="E955" t="s">
        <v>953</v>
      </c>
      <c r="F955">
        <v>2</v>
      </c>
      <c r="G955" t="s">
        <v>158</v>
      </c>
    </row>
    <row r="956" spans="1:7" x14ac:dyDescent="0.25">
      <c r="A956" t="s">
        <v>311</v>
      </c>
      <c r="B956" t="s">
        <v>913</v>
      </c>
      <c r="C956" t="s">
        <v>682</v>
      </c>
      <c r="D956" t="s">
        <v>951</v>
      </c>
      <c r="E956" t="s">
        <v>953</v>
      </c>
      <c r="F956">
        <v>2</v>
      </c>
      <c r="G956" t="s">
        <v>158</v>
      </c>
    </row>
    <row r="957" spans="1:7" x14ac:dyDescent="0.25">
      <c r="A957" t="s">
        <v>311</v>
      </c>
      <c r="B957" t="s">
        <v>683</v>
      </c>
      <c r="C957" t="s">
        <v>682</v>
      </c>
      <c r="D957" t="s">
        <v>951</v>
      </c>
      <c r="E957" t="s">
        <v>953</v>
      </c>
      <c r="F957">
        <v>2</v>
      </c>
      <c r="G957" t="s">
        <v>158</v>
      </c>
    </row>
    <row r="958" spans="1:7" x14ac:dyDescent="0.25">
      <c r="A958" t="s">
        <v>311</v>
      </c>
      <c r="B958" t="s">
        <v>683</v>
      </c>
      <c r="C958" t="s">
        <v>684</v>
      </c>
      <c r="D958" t="s">
        <v>951</v>
      </c>
      <c r="E958" t="s">
        <v>953</v>
      </c>
      <c r="F958">
        <v>2</v>
      </c>
      <c r="G958" t="s">
        <v>158</v>
      </c>
    </row>
    <row r="959" spans="1:7" x14ac:dyDescent="0.25">
      <c r="A959" t="s">
        <v>311</v>
      </c>
      <c r="B959" t="s">
        <v>310</v>
      </c>
      <c r="C959" t="s">
        <v>1536</v>
      </c>
      <c r="D959" t="s">
        <v>951</v>
      </c>
      <c r="E959" t="s">
        <v>953</v>
      </c>
      <c r="F959">
        <v>2</v>
      </c>
      <c r="G959" t="s">
        <v>158</v>
      </c>
    </row>
    <row r="960" spans="1:7" x14ac:dyDescent="0.25">
      <c r="A960" t="s">
        <v>311</v>
      </c>
      <c r="B960" t="s">
        <v>310</v>
      </c>
      <c r="C960" t="s">
        <v>1538</v>
      </c>
      <c r="D960" t="s">
        <v>951</v>
      </c>
      <c r="E960" t="s">
        <v>953</v>
      </c>
      <c r="F960">
        <v>2</v>
      </c>
      <c r="G960" t="s">
        <v>158</v>
      </c>
    </row>
    <row r="961" spans="1:7" x14ac:dyDescent="0.25">
      <c r="A961" t="s">
        <v>311</v>
      </c>
      <c r="B961" t="s">
        <v>310</v>
      </c>
      <c r="C961" t="s">
        <v>1539</v>
      </c>
      <c r="D961" t="s">
        <v>951</v>
      </c>
      <c r="E961" t="s">
        <v>953</v>
      </c>
      <c r="F961">
        <v>2</v>
      </c>
      <c r="G961" t="s">
        <v>158</v>
      </c>
    </row>
    <row r="962" spans="1:7" x14ac:dyDescent="0.25">
      <c r="A962" t="s">
        <v>311</v>
      </c>
      <c r="B962" t="s">
        <v>310</v>
      </c>
      <c r="C962" t="s">
        <v>1540</v>
      </c>
      <c r="D962" t="s">
        <v>951</v>
      </c>
      <c r="E962" t="s">
        <v>953</v>
      </c>
      <c r="F962">
        <v>2</v>
      </c>
      <c r="G962" t="s">
        <v>158</v>
      </c>
    </row>
    <row r="963" spans="1:7" x14ac:dyDescent="0.25">
      <c r="A963" t="s">
        <v>311</v>
      </c>
      <c r="B963" t="s">
        <v>310</v>
      </c>
      <c r="C963" t="s">
        <v>1542</v>
      </c>
      <c r="D963" t="s">
        <v>951</v>
      </c>
      <c r="E963" t="s">
        <v>953</v>
      </c>
      <c r="F963">
        <v>2</v>
      </c>
      <c r="G963" t="s">
        <v>158</v>
      </c>
    </row>
    <row r="964" spans="1:7" x14ac:dyDescent="0.25">
      <c r="A964" t="s">
        <v>311</v>
      </c>
      <c r="B964" t="s">
        <v>310</v>
      </c>
      <c r="C964" t="s">
        <v>1543</v>
      </c>
      <c r="D964" t="s">
        <v>951</v>
      </c>
      <c r="E964" t="s">
        <v>953</v>
      </c>
      <c r="F964">
        <v>2</v>
      </c>
      <c r="G964" t="s">
        <v>158</v>
      </c>
    </row>
    <row r="965" spans="1:7" x14ac:dyDescent="0.25">
      <c r="A965" t="s">
        <v>311</v>
      </c>
      <c r="B965" t="s">
        <v>310</v>
      </c>
      <c r="C965" t="s">
        <v>1544</v>
      </c>
      <c r="D965" t="s">
        <v>951</v>
      </c>
      <c r="E965" t="s">
        <v>953</v>
      </c>
      <c r="F965">
        <v>2</v>
      </c>
      <c r="G965" t="s">
        <v>158</v>
      </c>
    </row>
    <row r="966" spans="1:7" x14ac:dyDescent="0.25">
      <c r="A966" t="s">
        <v>312</v>
      </c>
      <c r="B966" t="s">
        <v>310</v>
      </c>
      <c r="C966" t="s">
        <v>1545</v>
      </c>
      <c r="D966" t="s">
        <v>951</v>
      </c>
      <c r="E966" t="s">
        <v>952</v>
      </c>
      <c r="F966">
        <v>2</v>
      </c>
      <c r="G966" t="s">
        <v>158</v>
      </c>
    </row>
    <row r="967" spans="1:7" x14ac:dyDescent="0.25">
      <c r="A967" t="s">
        <v>312</v>
      </c>
      <c r="B967" t="s">
        <v>310</v>
      </c>
      <c r="C967" t="s">
        <v>1546</v>
      </c>
      <c r="D967" t="s">
        <v>951</v>
      </c>
      <c r="E967" t="s">
        <v>952</v>
      </c>
      <c r="F967">
        <v>2</v>
      </c>
      <c r="G967" t="s">
        <v>158</v>
      </c>
    </row>
    <row r="968" spans="1:7" x14ac:dyDescent="0.25">
      <c r="A968" t="s">
        <v>320</v>
      </c>
      <c r="B968" t="s">
        <v>316</v>
      </c>
      <c r="C968" t="s">
        <v>321</v>
      </c>
      <c r="D968" t="s">
        <v>951</v>
      </c>
      <c r="E968" t="s">
        <v>952</v>
      </c>
      <c r="F968">
        <v>2</v>
      </c>
      <c r="G968" t="s">
        <v>158</v>
      </c>
    </row>
    <row r="969" spans="1:7" x14ac:dyDescent="0.25">
      <c r="A969" t="s">
        <v>278</v>
      </c>
      <c r="B969" t="s">
        <v>257</v>
      </c>
      <c r="C969" t="s">
        <v>1547</v>
      </c>
      <c r="D969" t="s">
        <v>951</v>
      </c>
      <c r="E969" t="s">
        <v>953</v>
      </c>
      <c r="F969">
        <v>2</v>
      </c>
      <c r="G969" t="s">
        <v>242</v>
      </c>
    </row>
    <row r="970" spans="1:7" x14ac:dyDescent="0.25">
      <c r="A970" t="s">
        <v>278</v>
      </c>
      <c r="B970" t="s">
        <v>257</v>
      </c>
      <c r="C970" t="s">
        <v>1548</v>
      </c>
      <c r="D970" t="s">
        <v>951</v>
      </c>
      <c r="E970" t="s">
        <v>953</v>
      </c>
      <c r="F970">
        <v>2</v>
      </c>
      <c r="G970" t="s">
        <v>242</v>
      </c>
    </row>
    <row r="971" spans="1:7" x14ac:dyDescent="0.25">
      <c r="A971" t="s">
        <v>278</v>
      </c>
      <c r="B971" t="s">
        <v>257</v>
      </c>
      <c r="C971" t="s">
        <v>1549</v>
      </c>
      <c r="D971" t="s">
        <v>951</v>
      </c>
      <c r="E971" t="s">
        <v>953</v>
      </c>
      <c r="F971">
        <v>2</v>
      </c>
      <c r="G971" t="s">
        <v>242</v>
      </c>
    </row>
    <row r="972" spans="1:7" x14ac:dyDescent="0.25">
      <c r="A972" t="s">
        <v>278</v>
      </c>
      <c r="B972" t="s">
        <v>257</v>
      </c>
      <c r="C972" t="s">
        <v>1550</v>
      </c>
      <c r="D972" t="s">
        <v>951</v>
      </c>
      <c r="E972" t="s">
        <v>953</v>
      </c>
      <c r="F972">
        <v>2</v>
      </c>
      <c r="G972" t="s">
        <v>242</v>
      </c>
    </row>
    <row r="973" spans="1:7" x14ac:dyDescent="0.25">
      <c r="A973" t="s">
        <v>278</v>
      </c>
      <c r="B973" t="s">
        <v>585</v>
      </c>
      <c r="C973" t="s">
        <v>1547</v>
      </c>
      <c r="D973" t="s">
        <v>951</v>
      </c>
      <c r="E973" t="s">
        <v>953</v>
      </c>
      <c r="F973">
        <v>2</v>
      </c>
      <c r="G973" t="s">
        <v>242</v>
      </c>
    </row>
    <row r="974" spans="1:7" x14ac:dyDescent="0.25">
      <c r="A974" t="s">
        <v>278</v>
      </c>
      <c r="B974" t="s">
        <v>585</v>
      </c>
      <c r="C974" t="s">
        <v>1548</v>
      </c>
      <c r="D974" t="s">
        <v>951</v>
      </c>
      <c r="E974" t="s">
        <v>953</v>
      </c>
      <c r="F974">
        <v>2</v>
      </c>
      <c r="G974" t="s">
        <v>242</v>
      </c>
    </row>
    <row r="975" spans="1:7" x14ac:dyDescent="0.25">
      <c r="A975" t="s">
        <v>278</v>
      </c>
      <c r="B975" t="s">
        <v>585</v>
      </c>
      <c r="C975" t="s">
        <v>1549</v>
      </c>
      <c r="D975" t="s">
        <v>951</v>
      </c>
      <c r="E975" t="s">
        <v>953</v>
      </c>
      <c r="F975">
        <v>2</v>
      </c>
      <c r="G975" t="s">
        <v>242</v>
      </c>
    </row>
    <row r="976" spans="1:7" x14ac:dyDescent="0.25">
      <c r="A976" t="s">
        <v>278</v>
      </c>
      <c r="B976" t="s">
        <v>585</v>
      </c>
      <c r="C976" t="s">
        <v>1550</v>
      </c>
      <c r="D976" t="s">
        <v>951</v>
      </c>
      <c r="E976" t="s">
        <v>953</v>
      </c>
      <c r="F976">
        <v>2</v>
      </c>
      <c r="G976" t="s">
        <v>242</v>
      </c>
    </row>
    <row r="977" spans="1:7" x14ac:dyDescent="0.25">
      <c r="A977" t="s">
        <v>313</v>
      </c>
      <c r="B977" t="s">
        <v>310</v>
      </c>
      <c r="C977">
        <v>50</v>
      </c>
      <c r="D977" t="s">
        <v>951</v>
      </c>
      <c r="E977" t="s">
        <v>953</v>
      </c>
      <c r="F977">
        <v>2</v>
      </c>
      <c r="G977" t="s">
        <v>158</v>
      </c>
    </row>
    <row r="978" spans="1:7" x14ac:dyDescent="0.25">
      <c r="A978" t="s">
        <v>313</v>
      </c>
      <c r="B978" t="s">
        <v>310</v>
      </c>
      <c r="C978" t="s">
        <v>1551</v>
      </c>
      <c r="D978" t="s">
        <v>951</v>
      </c>
      <c r="E978" t="s">
        <v>953</v>
      </c>
      <c r="F978">
        <v>2</v>
      </c>
      <c r="G978" t="s">
        <v>158</v>
      </c>
    </row>
    <row r="979" spans="1:7" x14ac:dyDescent="0.25">
      <c r="A979" t="s">
        <v>313</v>
      </c>
      <c r="B979" t="s">
        <v>310</v>
      </c>
      <c r="C979" t="s">
        <v>1552</v>
      </c>
      <c r="D979" t="s">
        <v>951</v>
      </c>
      <c r="E979" t="s">
        <v>953</v>
      </c>
      <c r="F979">
        <v>2</v>
      </c>
      <c r="G979" t="s">
        <v>158</v>
      </c>
    </row>
    <row r="980" spans="1:7" x14ac:dyDescent="0.25">
      <c r="A980" t="s">
        <v>313</v>
      </c>
      <c r="B980" t="s">
        <v>310</v>
      </c>
      <c r="C980" t="s">
        <v>1553</v>
      </c>
      <c r="D980" t="s">
        <v>951</v>
      </c>
      <c r="E980" t="s">
        <v>953</v>
      </c>
      <c r="F980">
        <v>2</v>
      </c>
      <c r="G980" t="s">
        <v>158</v>
      </c>
    </row>
    <row r="981" spans="1:7" x14ac:dyDescent="0.25">
      <c r="A981" t="s">
        <v>313</v>
      </c>
      <c r="B981" t="s">
        <v>310</v>
      </c>
      <c r="C981" t="s">
        <v>1554</v>
      </c>
      <c r="D981" t="s">
        <v>951</v>
      </c>
      <c r="E981" t="s">
        <v>953</v>
      </c>
      <c r="F981">
        <v>2</v>
      </c>
      <c r="G981" t="s">
        <v>158</v>
      </c>
    </row>
    <row r="982" spans="1:7" x14ac:dyDescent="0.25">
      <c r="A982" t="s">
        <v>314</v>
      </c>
      <c r="B982" t="s">
        <v>310</v>
      </c>
      <c r="C982">
        <v>70</v>
      </c>
      <c r="D982" t="s">
        <v>951</v>
      </c>
      <c r="E982" t="s">
        <v>952</v>
      </c>
      <c r="F982">
        <v>2</v>
      </c>
      <c r="G982" t="s">
        <v>158</v>
      </c>
    </row>
    <row r="983" spans="1:7" x14ac:dyDescent="0.25">
      <c r="A983" t="s">
        <v>325</v>
      </c>
      <c r="B983" t="s">
        <v>316</v>
      </c>
      <c r="C983" t="s">
        <v>1557</v>
      </c>
      <c r="D983" t="s">
        <v>951</v>
      </c>
      <c r="E983" t="s">
        <v>952</v>
      </c>
      <c r="F983">
        <v>3</v>
      </c>
      <c r="G983" t="s">
        <v>158</v>
      </c>
    </row>
    <row r="984" spans="1:7" x14ac:dyDescent="0.25">
      <c r="A984" t="s">
        <v>325</v>
      </c>
      <c r="B984" t="s">
        <v>316</v>
      </c>
      <c r="C984" t="s">
        <v>2107</v>
      </c>
      <c r="D984" t="s">
        <v>951</v>
      </c>
      <c r="E984" t="s">
        <v>952</v>
      </c>
      <c r="F984">
        <v>3</v>
      </c>
      <c r="G984" t="s">
        <v>158</v>
      </c>
    </row>
    <row r="985" spans="1:7" x14ac:dyDescent="0.25">
      <c r="A985" t="s">
        <v>315</v>
      </c>
      <c r="B985" t="s">
        <v>316</v>
      </c>
      <c r="C985" t="s">
        <v>1558</v>
      </c>
      <c r="D985" t="s">
        <v>951</v>
      </c>
      <c r="E985" t="s">
        <v>952</v>
      </c>
      <c r="F985">
        <v>2</v>
      </c>
      <c r="G985" t="s">
        <v>158</v>
      </c>
    </row>
    <row r="986" spans="1:7" x14ac:dyDescent="0.25">
      <c r="A986" t="s">
        <v>315</v>
      </c>
      <c r="B986" t="s">
        <v>316</v>
      </c>
      <c r="C986" t="s">
        <v>317</v>
      </c>
      <c r="D986" t="s">
        <v>951</v>
      </c>
      <c r="E986" t="s">
        <v>952</v>
      </c>
      <c r="F986">
        <v>2</v>
      </c>
      <c r="G986" t="s">
        <v>158</v>
      </c>
    </row>
    <row r="987" spans="1:7" x14ac:dyDescent="0.25">
      <c r="A987" t="s">
        <v>315</v>
      </c>
      <c r="B987" t="s">
        <v>316</v>
      </c>
      <c r="C987" t="s">
        <v>2108</v>
      </c>
      <c r="D987" t="s">
        <v>951</v>
      </c>
      <c r="E987" t="s">
        <v>952</v>
      </c>
      <c r="F987">
        <v>2</v>
      </c>
      <c r="G987" t="s">
        <v>158</v>
      </c>
    </row>
    <row r="988" spans="1:7" x14ac:dyDescent="0.25">
      <c r="A988" t="s">
        <v>315</v>
      </c>
      <c r="B988" t="s">
        <v>316</v>
      </c>
      <c r="C988" t="s">
        <v>2109</v>
      </c>
      <c r="D988" t="s">
        <v>951</v>
      </c>
      <c r="E988" t="s">
        <v>952</v>
      </c>
      <c r="F988">
        <v>2</v>
      </c>
      <c r="G988" t="s">
        <v>158</v>
      </c>
    </row>
    <row r="989" spans="1:7" x14ac:dyDescent="0.25">
      <c r="A989" t="s">
        <v>318</v>
      </c>
      <c r="B989" t="s">
        <v>316</v>
      </c>
      <c r="C989" t="s">
        <v>1559</v>
      </c>
      <c r="D989" t="s">
        <v>951</v>
      </c>
      <c r="E989" t="s">
        <v>952</v>
      </c>
      <c r="F989">
        <v>2</v>
      </c>
      <c r="G989" t="s">
        <v>158</v>
      </c>
    </row>
    <row r="990" spans="1:7" x14ac:dyDescent="0.25">
      <c r="A990" t="s">
        <v>318</v>
      </c>
      <c r="B990" t="s">
        <v>316</v>
      </c>
      <c r="C990" t="s">
        <v>319</v>
      </c>
      <c r="D990" t="s">
        <v>951</v>
      </c>
      <c r="E990" t="s">
        <v>952</v>
      </c>
      <c r="F990">
        <v>2</v>
      </c>
      <c r="G990" t="s">
        <v>158</v>
      </c>
    </row>
    <row r="991" spans="1:7" x14ac:dyDescent="0.25">
      <c r="A991" t="s">
        <v>318</v>
      </c>
      <c r="B991" t="s">
        <v>316</v>
      </c>
      <c r="C991" t="s">
        <v>1560</v>
      </c>
      <c r="D991" t="s">
        <v>951</v>
      </c>
      <c r="E991" t="s">
        <v>952</v>
      </c>
      <c r="F991">
        <v>2</v>
      </c>
      <c r="G991" t="s">
        <v>158</v>
      </c>
    </row>
    <row r="992" spans="1:7" x14ac:dyDescent="0.25">
      <c r="A992" t="s">
        <v>318</v>
      </c>
      <c r="B992" t="s">
        <v>316</v>
      </c>
      <c r="C992" t="s">
        <v>1443</v>
      </c>
      <c r="D992" t="s">
        <v>951</v>
      </c>
      <c r="E992" t="s">
        <v>952</v>
      </c>
      <c r="F992">
        <v>2</v>
      </c>
      <c r="G992" t="s">
        <v>158</v>
      </c>
    </row>
    <row r="993" spans="1:7" x14ac:dyDescent="0.25">
      <c r="A993" t="s">
        <v>318</v>
      </c>
      <c r="B993" t="s">
        <v>316</v>
      </c>
      <c r="C993" t="s">
        <v>1561</v>
      </c>
      <c r="D993" t="s">
        <v>951</v>
      </c>
      <c r="E993" t="s">
        <v>952</v>
      </c>
      <c r="F993">
        <v>2</v>
      </c>
      <c r="G993" t="s">
        <v>158</v>
      </c>
    </row>
    <row r="994" spans="1:7" x14ac:dyDescent="0.25">
      <c r="A994" t="s">
        <v>318</v>
      </c>
      <c r="B994" t="s">
        <v>316</v>
      </c>
      <c r="C994" t="s">
        <v>2110</v>
      </c>
      <c r="D994" t="s">
        <v>951</v>
      </c>
      <c r="E994" t="s">
        <v>952</v>
      </c>
      <c r="F994">
        <v>2</v>
      </c>
      <c r="G994" t="s">
        <v>158</v>
      </c>
    </row>
    <row r="995" spans="1:7" x14ac:dyDescent="0.25">
      <c r="A995" t="s">
        <v>318</v>
      </c>
      <c r="B995" t="s">
        <v>316</v>
      </c>
      <c r="C995" t="s">
        <v>2111</v>
      </c>
      <c r="D995" t="s">
        <v>951</v>
      </c>
      <c r="E995" t="s">
        <v>952</v>
      </c>
      <c r="F995">
        <v>2</v>
      </c>
      <c r="G995" t="s">
        <v>158</v>
      </c>
    </row>
    <row r="996" spans="1:7" x14ac:dyDescent="0.25">
      <c r="A996" t="s">
        <v>322</v>
      </c>
      <c r="B996" t="s">
        <v>316</v>
      </c>
      <c r="C996" t="s">
        <v>1563</v>
      </c>
      <c r="D996" t="s">
        <v>951</v>
      </c>
      <c r="E996" t="s">
        <v>952</v>
      </c>
      <c r="F996">
        <v>3</v>
      </c>
      <c r="G996" t="s">
        <v>158</v>
      </c>
    </row>
    <row r="997" spans="1:7" x14ac:dyDescent="0.25">
      <c r="A997" t="s">
        <v>322</v>
      </c>
      <c r="B997" t="s">
        <v>316</v>
      </c>
      <c r="C997" t="s">
        <v>2112</v>
      </c>
      <c r="D997" t="s">
        <v>951</v>
      </c>
      <c r="E997" t="s">
        <v>952</v>
      </c>
      <c r="F997">
        <v>3</v>
      </c>
      <c r="G997" t="s">
        <v>158</v>
      </c>
    </row>
    <row r="998" spans="1:7" x14ac:dyDescent="0.25">
      <c r="A998" t="s">
        <v>323</v>
      </c>
      <c r="B998" t="s">
        <v>316</v>
      </c>
      <c r="C998" t="s">
        <v>324</v>
      </c>
      <c r="D998" t="s">
        <v>951</v>
      </c>
      <c r="E998" t="s">
        <v>952</v>
      </c>
      <c r="F998">
        <v>3</v>
      </c>
      <c r="G998" t="s">
        <v>158</v>
      </c>
    </row>
    <row r="999" spans="1:7" x14ac:dyDescent="0.25">
      <c r="A999" t="s">
        <v>686</v>
      </c>
      <c r="B999" t="s">
        <v>316</v>
      </c>
      <c r="C999" t="s">
        <v>1564</v>
      </c>
      <c r="D999" t="s">
        <v>951</v>
      </c>
      <c r="E999" t="s">
        <v>952</v>
      </c>
      <c r="F999">
        <v>3</v>
      </c>
      <c r="G999" t="s">
        <v>158</v>
      </c>
    </row>
    <row r="1000" spans="1:7" x14ac:dyDescent="0.25">
      <c r="A1000" t="s">
        <v>328</v>
      </c>
      <c r="B1000" t="s">
        <v>327</v>
      </c>
      <c r="C1000" t="s">
        <v>1566</v>
      </c>
      <c r="D1000" t="s">
        <v>951</v>
      </c>
      <c r="E1000" t="s">
        <v>952</v>
      </c>
      <c r="F1000">
        <v>2</v>
      </c>
      <c r="G1000" t="s">
        <v>158</v>
      </c>
    </row>
    <row r="1001" spans="1:7" x14ac:dyDescent="0.25">
      <c r="A1001" t="s">
        <v>328</v>
      </c>
      <c r="B1001" t="s">
        <v>461</v>
      </c>
      <c r="C1001" t="s">
        <v>1566</v>
      </c>
      <c r="D1001" t="s">
        <v>951</v>
      </c>
      <c r="E1001" t="s">
        <v>952</v>
      </c>
      <c r="F1001">
        <v>2</v>
      </c>
      <c r="G1001" t="s">
        <v>158</v>
      </c>
    </row>
    <row r="1002" spans="1:7" x14ac:dyDescent="0.25">
      <c r="A1002" t="s">
        <v>687</v>
      </c>
      <c r="B1002" t="s">
        <v>447</v>
      </c>
      <c r="C1002" t="s">
        <v>1567</v>
      </c>
      <c r="D1002" t="s">
        <v>951</v>
      </c>
      <c r="E1002" t="s">
        <v>953</v>
      </c>
      <c r="F1002">
        <v>2</v>
      </c>
      <c r="G1002" t="s">
        <v>158</v>
      </c>
    </row>
    <row r="1003" spans="1:7" x14ac:dyDescent="0.25">
      <c r="A1003" t="s">
        <v>687</v>
      </c>
      <c r="B1003" t="s">
        <v>447</v>
      </c>
      <c r="C1003" t="s">
        <v>1568</v>
      </c>
      <c r="D1003" t="s">
        <v>951</v>
      </c>
      <c r="E1003" t="s">
        <v>953</v>
      </c>
      <c r="F1003">
        <v>2</v>
      </c>
      <c r="G1003" t="s">
        <v>158</v>
      </c>
    </row>
    <row r="1004" spans="1:7" x14ac:dyDescent="0.25">
      <c r="A1004" t="s">
        <v>687</v>
      </c>
      <c r="B1004" t="s">
        <v>447</v>
      </c>
      <c r="C1004" t="s">
        <v>1569</v>
      </c>
      <c r="D1004" t="s">
        <v>951</v>
      </c>
      <c r="E1004" t="s">
        <v>953</v>
      </c>
      <c r="F1004">
        <v>2</v>
      </c>
      <c r="G1004" t="s">
        <v>158</v>
      </c>
    </row>
    <row r="1005" spans="1:7" x14ac:dyDescent="0.25">
      <c r="A1005" t="s">
        <v>687</v>
      </c>
      <c r="B1005" t="s">
        <v>447</v>
      </c>
      <c r="C1005" t="s">
        <v>1570</v>
      </c>
      <c r="D1005" t="s">
        <v>951</v>
      </c>
      <c r="E1005" t="s">
        <v>953</v>
      </c>
      <c r="F1005">
        <v>2</v>
      </c>
      <c r="G1005" t="s">
        <v>158</v>
      </c>
    </row>
    <row r="1006" spans="1:7" x14ac:dyDescent="0.25">
      <c r="A1006" t="s">
        <v>687</v>
      </c>
      <c r="B1006" t="s">
        <v>447</v>
      </c>
      <c r="C1006" t="s">
        <v>1571</v>
      </c>
      <c r="D1006" t="s">
        <v>951</v>
      </c>
      <c r="E1006" t="s">
        <v>953</v>
      </c>
      <c r="F1006">
        <v>2</v>
      </c>
      <c r="G1006" t="s">
        <v>158</v>
      </c>
    </row>
    <row r="1007" spans="1:7" x14ac:dyDescent="0.25">
      <c r="A1007" t="s">
        <v>331</v>
      </c>
      <c r="B1007" t="s">
        <v>461</v>
      </c>
      <c r="C1007" t="s">
        <v>1572</v>
      </c>
      <c r="D1007" t="s">
        <v>951</v>
      </c>
      <c r="E1007" t="s">
        <v>952</v>
      </c>
      <c r="F1007">
        <v>2</v>
      </c>
      <c r="G1007" t="s">
        <v>158</v>
      </c>
    </row>
    <row r="1008" spans="1:7" x14ac:dyDescent="0.25">
      <c r="A1008" t="s">
        <v>331</v>
      </c>
      <c r="B1008" t="s">
        <v>327</v>
      </c>
      <c r="C1008" t="s">
        <v>1572</v>
      </c>
      <c r="D1008" t="s">
        <v>951</v>
      </c>
      <c r="E1008" t="s">
        <v>952</v>
      </c>
      <c r="F1008">
        <v>2</v>
      </c>
      <c r="G1008" t="s">
        <v>158</v>
      </c>
    </row>
    <row r="1009" spans="1:7" x14ac:dyDescent="0.25">
      <c r="A1009" t="s">
        <v>691</v>
      </c>
      <c r="B1009" t="s">
        <v>461</v>
      </c>
      <c r="C1009" t="s">
        <v>1573</v>
      </c>
      <c r="D1009" t="s">
        <v>951</v>
      </c>
      <c r="E1009" t="s">
        <v>952</v>
      </c>
      <c r="F1009">
        <v>2</v>
      </c>
      <c r="G1009" t="s">
        <v>158</v>
      </c>
    </row>
    <row r="1010" spans="1:7" x14ac:dyDescent="0.25">
      <c r="A1010" t="s">
        <v>691</v>
      </c>
      <c r="B1010" t="s">
        <v>461</v>
      </c>
      <c r="C1010" t="s">
        <v>1574</v>
      </c>
      <c r="D1010" t="s">
        <v>951</v>
      </c>
      <c r="E1010" t="s">
        <v>952</v>
      </c>
      <c r="F1010">
        <v>2</v>
      </c>
      <c r="G1010" t="s">
        <v>158</v>
      </c>
    </row>
    <row r="1011" spans="1:7" x14ac:dyDescent="0.25">
      <c r="A1011" t="s">
        <v>692</v>
      </c>
      <c r="B1011" t="s">
        <v>461</v>
      </c>
      <c r="C1011" t="s">
        <v>1575</v>
      </c>
      <c r="D1011" t="s">
        <v>951</v>
      </c>
      <c r="E1011" t="s">
        <v>952</v>
      </c>
      <c r="F1011">
        <v>2</v>
      </c>
      <c r="G1011" t="s">
        <v>158</v>
      </c>
    </row>
    <row r="1012" spans="1:7" x14ac:dyDescent="0.25">
      <c r="A1012" t="s">
        <v>692</v>
      </c>
      <c r="B1012" t="s">
        <v>461</v>
      </c>
      <c r="C1012" t="s">
        <v>1576</v>
      </c>
      <c r="D1012" t="s">
        <v>951</v>
      </c>
      <c r="E1012" t="s">
        <v>952</v>
      </c>
      <c r="F1012">
        <v>2</v>
      </c>
      <c r="G1012" t="s">
        <v>158</v>
      </c>
    </row>
    <row r="1013" spans="1:7" x14ac:dyDescent="0.25">
      <c r="A1013" t="s">
        <v>335</v>
      </c>
      <c r="B1013" t="s">
        <v>457</v>
      </c>
      <c r="C1013" t="s">
        <v>1039</v>
      </c>
      <c r="D1013" t="s">
        <v>951</v>
      </c>
      <c r="E1013" t="s">
        <v>950</v>
      </c>
      <c r="F1013">
        <v>2</v>
      </c>
      <c r="G1013" t="s">
        <v>242</v>
      </c>
    </row>
    <row r="1014" spans="1:7" x14ac:dyDescent="0.25">
      <c r="A1014" t="s">
        <v>335</v>
      </c>
      <c r="B1014" t="s">
        <v>457</v>
      </c>
      <c r="C1014" t="s">
        <v>1577</v>
      </c>
      <c r="D1014" t="s">
        <v>951</v>
      </c>
      <c r="E1014" t="s">
        <v>950</v>
      </c>
      <c r="F1014">
        <v>2</v>
      </c>
      <c r="G1014" t="s">
        <v>242</v>
      </c>
    </row>
    <row r="1015" spans="1:7" x14ac:dyDescent="0.25">
      <c r="A1015" t="s">
        <v>335</v>
      </c>
      <c r="B1015" t="s">
        <v>458</v>
      </c>
      <c r="C1015" t="s">
        <v>1039</v>
      </c>
      <c r="D1015" t="s">
        <v>951</v>
      </c>
      <c r="E1015" t="s">
        <v>950</v>
      </c>
      <c r="F1015">
        <v>2</v>
      </c>
      <c r="G1015" t="s">
        <v>242</v>
      </c>
    </row>
    <row r="1016" spans="1:7" x14ac:dyDescent="0.25">
      <c r="A1016" t="s">
        <v>335</v>
      </c>
      <c r="B1016" t="s">
        <v>458</v>
      </c>
      <c r="C1016" t="s">
        <v>1577</v>
      </c>
      <c r="D1016" t="s">
        <v>951</v>
      </c>
      <c r="E1016" t="s">
        <v>950</v>
      </c>
      <c r="F1016">
        <v>2</v>
      </c>
      <c r="G1016" t="s">
        <v>242</v>
      </c>
    </row>
    <row r="1017" spans="1:7" x14ac:dyDescent="0.25">
      <c r="A1017" t="s">
        <v>335</v>
      </c>
      <c r="B1017" t="s">
        <v>693</v>
      </c>
      <c r="C1017" t="s">
        <v>1578</v>
      </c>
      <c r="D1017" t="s">
        <v>951</v>
      </c>
      <c r="E1017" t="s">
        <v>950</v>
      </c>
      <c r="F1017">
        <v>2</v>
      </c>
      <c r="G1017" t="s">
        <v>242</v>
      </c>
    </row>
    <row r="1018" spans="1:7" x14ac:dyDescent="0.25">
      <c r="A1018" t="s">
        <v>335</v>
      </c>
      <c r="B1018" t="s">
        <v>693</v>
      </c>
      <c r="C1018" t="s">
        <v>1579</v>
      </c>
      <c r="D1018" t="s">
        <v>951</v>
      </c>
      <c r="E1018" t="s">
        <v>950</v>
      </c>
      <c r="F1018">
        <v>2</v>
      </c>
      <c r="G1018" t="s">
        <v>242</v>
      </c>
    </row>
    <row r="1019" spans="1:7" x14ac:dyDescent="0.25">
      <c r="A1019" t="s">
        <v>336</v>
      </c>
      <c r="B1019" t="s">
        <v>690</v>
      </c>
      <c r="C1019" t="s">
        <v>1580</v>
      </c>
      <c r="D1019" t="s">
        <v>951</v>
      </c>
      <c r="E1019" t="s">
        <v>950</v>
      </c>
      <c r="F1019">
        <v>1</v>
      </c>
      <c r="G1019" t="s">
        <v>242</v>
      </c>
    </row>
    <row r="1020" spans="1:7" x14ac:dyDescent="0.25">
      <c r="A1020" t="s">
        <v>336</v>
      </c>
      <c r="B1020" t="s">
        <v>690</v>
      </c>
      <c r="C1020" t="s">
        <v>1581</v>
      </c>
      <c r="D1020" t="s">
        <v>951</v>
      </c>
      <c r="E1020" t="s">
        <v>950</v>
      </c>
      <c r="F1020">
        <v>1</v>
      </c>
      <c r="G1020" t="s">
        <v>242</v>
      </c>
    </row>
    <row r="1021" spans="1:7" x14ac:dyDescent="0.25">
      <c r="A1021" t="s">
        <v>336</v>
      </c>
      <c r="B1021" t="s">
        <v>689</v>
      </c>
      <c r="C1021" t="s">
        <v>1581</v>
      </c>
      <c r="D1021" t="s">
        <v>951</v>
      </c>
      <c r="E1021" t="s">
        <v>950</v>
      </c>
      <c r="F1021">
        <v>1</v>
      </c>
      <c r="G1021" t="s">
        <v>242</v>
      </c>
    </row>
    <row r="1022" spans="1:7" x14ac:dyDescent="0.25">
      <c r="A1022" t="s">
        <v>336</v>
      </c>
      <c r="B1022" t="s">
        <v>689</v>
      </c>
      <c r="C1022" t="s">
        <v>1580</v>
      </c>
      <c r="D1022" t="s">
        <v>951</v>
      </c>
      <c r="E1022" t="s">
        <v>950</v>
      </c>
      <c r="F1022">
        <v>1</v>
      </c>
      <c r="G1022" t="s">
        <v>242</v>
      </c>
    </row>
    <row r="1023" spans="1:7" x14ac:dyDescent="0.25">
      <c r="A1023" t="s">
        <v>330</v>
      </c>
      <c r="B1023" t="s">
        <v>327</v>
      </c>
      <c r="C1023" t="s">
        <v>1582</v>
      </c>
      <c r="D1023" t="s">
        <v>951</v>
      </c>
      <c r="E1023" t="s">
        <v>952</v>
      </c>
      <c r="F1023">
        <v>2</v>
      </c>
      <c r="G1023" t="s">
        <v>158</v>
      </c>
    </row>
    <row r="1024" spans="1:7" x14ac:dyDescent="0.25">
      <c r="A1024" t="s">
        <v>330</v>
      </c>
      <c r="B1024" t="s">
        <v>327</v>
      </c>
      <c r="C1024" t="s">
        <v>1583</v>
      </c>
      <c r="D1024" t="s">
        <v>951</v>
      </c>
      <c r="E1024" t="s">
        <v>952</v>
      </c>
      <c r="F1024">
        <v>2</v>
      </c>
      <c r="G1024" t="s">
        <v>158</v>
      </c>
    </row>
    <row r="1025" spans="1:7" x14ac:dyDescent="0.25">
      <c r="A1025" t="s">
        <v>330</v>
      </c>
      <c r="B1025" t="s">
        <v>327</v>
      </c>
      <c r="C1025" t="s">
        <v>1332</v>
      </c>
      <c r="D1025" t="s">
        <v>951</v>
      </c>
      <c r="E1025" t="s">
        <v>952</v>
      </c>
      <c r="F1025">
        <v>2</v>
      </c>
      <c r="G1025" t="s">
        <v>158</v>
      </c>
    </row>
    <row r="1026" spans="1:7" x14ac:dyDescent="0.25">
      <c r="A1026" t="s">
        <v>330</v>
      </c>
      <c r="B1026" t="s">
        <v>327</v>
      </c>
      <c r="C1026" t="s">
        <v>1584</v>
      </c>
      <c r="D1026" t="s">
        <v>951</v>
      </c>
      <c r="E1026" t="s">
        <v>952</v>
      </c>
      <c r="F1026">
        <v>2</v>
      </c>
      <c r="G1026" t="s">
        <v>158</v>
      </c>
    </row>
    <row r="1027" spans="1:7" x14ac:dyDescent="0.25">
      <c r="A1027" t="s">
        <v>330</v>
      </c>
      <c r="B1027" t="s">
        <v>461</v>
      </c>
      <c r="C1027" t="s">
        <v>1584</v>
      </c>
      <c r="D1027" t="s">
        <v>951</v>
      </c>
      <c r="E1027" t="s">
        <v>952</v>
      </c>
      <c r="F1027">
        <v>2</v>
      </c>
      <c r="G1027" t="s">
        <v>158</v>
      </c>
    </row>
    <row r="1028" spans="1:7" x14ac:dyDescent="0.25">
      <c r="A1028" t="s">
        <v>237</v>
      </c>
      <c r="B1028" t="s">
        <v>238</v>
      </c>
      <c r="C1028" t="s">
        <v>1585</v>
      </c>
      <c r="D1028" t="s">
        <v>951</v>
      </c>
      <c r="E1028" t="s">
        <v>952</v>
      </c>
      <c r="F1028">
        <v>2</v>
      </c>
      <c r="G1028" t="s">
        <v>158</v>
      </c>
    </row>
    <row r="1029" spans="1:7" x14ac:dyDescent="0.25">
      <c r="A1029" t="s">
        <v>237</v>
      </c>
      <c r="B1029" t="s">
        <v>238</v>
      </c>
      <c r="C1029" t="s">
        <v>1586</v>
      </c>
      <c r="D1029" t="s">
        <v>951</v>
      </c>
      <c r="E1029" t="s">
        <v>952</v>
      </c>
      <c r="F1029">
        <v>2</v>
      </c>
      <c r="G1029" t="s">
        <v>158</v>
      </c>
    </row>
    <row r="1030" spans="1:7" x14ac:dyDescent="0.25">
      <c r="A1030" t="s">
        <v>237</v>
      </c>
      <c r="B1030" t="s">
        <v>238</v>
      </c>
      <c r="C1030" t="s">
        <v>2113</v>
      </c>
      <c r="D1030" t="s">
        <v>951</v>
      </c>
      <c r="E1030" t="s">
        <v>952</v>
      </c>
      <c r="F1030">
        <v>2</v>
      </c>
      <c r="G1030" t="s">
        <v>158</v>
      </c>
    </row>
    <row r="1031" spans="1:7" x14ac:dyDescent="0.25">
      <c r="A1031" t="s">
        <v>237</v>
      </c>
      <c r="B1031" t="s">
        <v>238</v>
      </c>
      <c r="C1031" t="s">
        <v>2114</v>
      </c>
      <c r="D1031" t="s">
        <v>951</v>
      </c>
      <c r="E1031" t="s">
        <v>952</v>
      </c>
      <c r="F1031">
        <v>2</v>
      </c>
      <c r="G1031" t="s">
        <v>158</v>
      </c>
    </row>
    <row r="1032" spans="1:7" x14ac:dyDescent="0.25">
      <c r="A1032" t="s">
        <v>949</v>
      </c>
      <c r="B1032" t="s">
        <v>238</v>
      </c>
      <c r="C1032" t="s">
        <v>1587</v>
      </c>
      <c r="D1032" t="s">
        <v>951</v>
      </c>
      <c r="E1032" t="s">
        <v>952</v>
      </c>
      <c r="F1032">
        <v>2</v>
      </c>
      <c r="G1032" t="s">
        <v>158</v>
      </c>
    </row>
    <row r="1033" spans="1:7" x14ac:dyDescent="0.25">
      <c r="A1033" t="s">
        <v>949</v>
      </c>
      <c r="B1033" t="s">
        <v>238</v>
      </c>
      <c r="C1033" t="s">
        <v>1588</v>
      </c>
      <c r="D1033" t="s">
        <v>951</v>
      </c>
      <c r="E1033" t="s">
        <v>952</v>
      </c>
      <c r="F1033">
        <v>2</v>
      </c>
      <c r="G1033" t="s">
        <v>158</v>
      </c>
    </row>
    <row r="1034" spans="1:7" x14ac:dyDescent="0.25">
      <c r="A1034" t="s">
        <v>949</v>
      </c>
      <c r="B1034" t="s">
        <v>238</v>
      </c>
      <c r="C1034" t="s">
        <v>2009</v>
      </c>
      <c r="D1034" t="s">
        <v>951</v>
      </c>
      <c r="E1034" t="s">
        <v>952</v>
      </c>
      <c r="F1034">
        <v>2</v>
      </c>
      <c r="G1034" t="s">
        <v>158</v>
      </c>
    </row>
    <row r="1035" spans="1:7" x14ac:dyDescent="0.25">
      <c r="A1035" t="s">
        <v>949</v>
      </c>
      <c r="B1035" t="s">
        <v>238</v>
      </c>
      <c r="C1035" t="s">
        <v>2115</v>
      </c>
      <c r="D1035" t="s">
        <v>951</v>
      </c>
      <c r="E1035" t="s">
        <v>952</v>
      </c>
      <c r="F1035">
        <v>2</v>
      </c>
      <c r="G1035" t="s">
        <v>158</v>
      </c>
    </row>
    <row r="1036" spans="1:7" x14ac:dyDescent="0.25">
      <c r="A1036" t="s">
        <v>239</v>
      </c>
      <c r="B1036" t="s">
        <v>238</v>
      </c>
      <c r="C1036" t="s">
        <v>1590</v>
      </c>
      <c r="D1036" t="s">
        <v>951</v>
      </c>
      <c r="E1036" t="s">
        <v>952</v>
      </c>
      <c r="F1036">
        <v>2</v>
      </c>
      <c r="G1036" t="s">
        <v>158</v>
      </c>
    </row>
    <row r="1037" spans="1:7" x14ac:dyDescent="0.25">
      <c r="A1037" t="s">
        <v>239</v>
      </c>
      <c r="B1037" t="s">
        <v>238</v>
      </c>
      <c r="C1037" t="s">
        <v>1592</v>
      </c>
      <c r="D1037" t="s">
        <v>951</v>
      </c>
      <c r="E1037" t="s">
        <v>952</v>
      </c>
      <c r="F1037">
        <v>2</v>
      </c>
      <c r="G1037" t="s">
        <v>158</v>
      </c>
    </row>
    <row r="1038" spans="1:7" x14ac:dyDescent="0.25">
      <c r="A1038" t="s">
        <v>239</v>
      </c>
      <c r="B1038" t="s">
        <v>238</v>
      </c>
      <c r="C1038" t="s">
        <v>1062</v>
      </c>
      <c r="D1038" t="s">
        <v>951</v>
      </c>
      <c r="E1038" t="s">
        <v>952</v>
      </c>
      <c r="F1038">
        <v>2</v>
      </c>
      <c r="G1038" t="s">
        <v>158</v>
      </c>
    </row>
    <row r="1039" spans="1:7" x14ac:dyDescent="0.25">
      <c r="A1039" t="s">
        <v>239</v>
      </c>
      <c r="B1039" t="s">
        <v>379</v>
      </c>
      <c r="C1039" t="s">
        <v>1062</v>
      </c>
      <c r="D1039" t="s">
        <v>951</v>
      </c>
      <c r="E1039" t="s">
        <v>952</v>
      </c>
      <c r="F1039">
        <v>2</v>
      </c>
      <c r="G1039" t="s">
        <v>158</v>
      </c>
    </row>
    <row r="1040" spans="1:7" x14ac:dyDescent="0.25">
      <c r="A1040" t="s">
        <v>239</v>
      </c>
      <c r="B1040" t="s">
        <v>238</v>
      </c>
      <c r="C1040" t="s">
        <v>910</v>
      </c>
      <c r="D1040" t="s">
        <v>951</v>
      </c>
      <c r="E1040" t="s">
        <v>952</v>
      </c>
      <c r="F1040">
        <v>2</v>
      </c>
      <c r="G1040" t="s">
        <v>158</v>
      </c>
    </row>
    <row r="1041" spans="1:7" x14ac:dyDescent="0.25">
      <c r="A1041" t="s">
        <v>239</v>
      </c>
      <c r="B1041" t="s">
        <v>238</v>
      </c>
      <c r="C1041" t="s">
        <v>1589</v>
      </c>
      <c r="D1041" t="s">
        <v>951</v>
      </c>
      <c r="E1041" t="s">
        <v>952</v>
      </c>
      <c r="F1041">
        <v>2</v>
      </c>
      <c r="G1041" t="s">
        <v>158</v>
      </c>
    </row>
    <row r="1042" spans="1:7" x14ac:dyDescent="0.25">
      <c r="A1042" t="s">
        <v>239</v>
      </c>
      <c r="B1042" t="s">
        <v>238</v>
      </c>
      <c r="C1042" t="s">
        <v>1591</v>
      </c>
      <c r="D1042" t="s">
        <v>951</v>
      </c>
      <c r="E1042" t="s">
        <v>952</v>
      </c>
      <c r="F1042">
        <v>2</v>
      </c>
      <c r="G1042" t="s">
        <v>158</v>
      </c>
    </row>
    <row r="1043" spans="1:7" x14ac:dyDescent="0.25">
      <c r="A1043" t="s">
        <v>239</v>
      </c>
      <c r="B1043" t="s">
        <v>238</v>
      </c>
      <c r="C1043" t="s">
        <v>2010</v>
      </c>
      <c r="D1043" t="s">
        <v>951</v>
      </c>
      <c r="E1043" t="s">
        <v>952</v>
      </c>
      <c r="F1043">
        <v>2</v>
      </c>
      <c r="G1043" t="s">
        <v>158</v>
      </c>
    </row>
    <row r="1044" spans="1:7" x14ac:dyDescent="0.25">
      <c r="A1044" t="s">
        <v>239</v>
      </c>
      <c r="B1044" t="s">
        <v>238</v>
      </c>
      <c r="C1044" t="s">
        <v>2116</v>
      </c>
      <c r="D1044" t="s">
        <v>951</v>
      </c>
      <c r="E1044" t="s">
        <v>952</v>
      </c>
      <c r="F1044">
        <v>2</v>
      </c>
      <c r="G1044" t="s">
        <v>158</v>
      </c>
    </row>
    <row r="1045" spans="1:7" x14ac:dyDescent="0.25">
      <c r="A1045" t="s">
        <v>239</v>
      </c>
      <c r="B1045" t="s">
        <v>238</v>
      </c>
      <c r="C1045" t="s">
        <v>2117</v>
      </c>
      <c r="D1045" t="s">
        <v>951</v>
      </c>
      <c r="E1045" t="s">
        <v>952</v>
      </c>
      <c r="F1045">
        <v>2</v>
      </c>
      <c r="G1045" t="s">
        <v>158</v>
      </c>
    </row>
    <row r="1046" spans="1:7" x14ac:dyDescent="0.25">
      <c r="A1046" t="s">
        <v>694</v>
      </c>
      <c r="B1046" t="s">
        <v>447</v>
      </c>
      <c r="C1046" t="s">
        <v>1593</v>
      </c>
      <c r="D1046" t="s">
        <v>951</v>
      </c>
      <c r="E1046" t="s">
        <v>952</v>
      </c>
      <c r="F1046">
        <v>2</v>
      </c>
      <c r="G1046" t="s">
        <v>158</v>
      </c>
    </row>
    <row r="1047" spans="1:7" x14ac:dyDescent="0.25">
      <c r="A1047" t="s">
        <v>694</v>
      </c>
      <c r="B1047" t="s">
        <v>447</v>
      </c>
      <c r="C1047" t="s">
        <v>1594</v>
      </c>
      <c r="D1047" t="s">
        <v>951</v>
      </c>
      <c r="E1047" t="s">
        <v>952</v>
      </c>
      <c r="F1047">
        <v>2</v>
      </c>
      <c r="G1047" t="s">
        <v>158</v>
      </c>
    </row>
    <row r="1048" spans="1:7" x14ac:dyDescent="0.25">
      <c r="A1048" t="s">
        <v>694</v>
      </c>
      <c r="B1048" t="s">
        <v>447</v>
      </c>
      <c r="C1048" t="s">
        <v>1595</v>
      </c>
      <c r="D1048" t="s">
        <v>951</v>
      </c>
      <c r="E1048" t="s">
        <v>952</v>
      </c>
      <c r="F1048">
        <v>2</v>
      </c>
      <c r="G1048" t="s">
        <v>158</v>
      </c>
    </row>
    <row r="1049" spans="1:7" x14ac:dyDescent="0.25">
      <c r="A1049" t="s">
        <v>694</v>
      </c>
      <c r="B1049" t="s">
        <v>447</v>
      </c>
      <c r="C1049" t="s">
        <v>1596</v>
      </c>
      <c r="D1049" t="s">
        <v>951</v>
      </c>
      <c r="E1049" t="s">
        <v>952</v>
      </c>
      <c r="F1049">
        <v>2</v>
      </c>
      <c r="G1049" t="s">
        <v>158</v>
      </c>
    </row>
    <row r="1050" spans="1:7" x14ac:dyDescent="0.25">
      <c r="A1050" t="s">
        <v>694</v>
      </c>
      <c r="B1050" t="s">
        <v>447</v>
      </c>
      <c r="C1050" t="s">
        <v>1598</v>
      </c>
      <c r="D1050" t="s">
        <v>951</v>
      </c>
      <c r="E1050" t="s">
        <v>952</v>
      </c>
      <c r="F1050">
        <v>2</v>
      </c>
      <c r="G1050" t="s">
        <v>158</v>
      </c>
    </row>
    <row r="1051" spans="1:7" x14ac:dyDescent="0.25">
      <c r="A1051" t="s">
        <v>694</v>
      </c>
      <c r="B1051" t="s">
        <v>447</v>
      </c>
      <c r="C1051" t="s">
        <v>1599</v>
      </c>
      <c r="D1051" t="s">
        <v>951</v>
      </c>
      <c r="E1051" t="s">
        <v>952</v>
      </c>
      <c r="F1051">
        <v>2</v>
      </c>
      <c r="G1051" t="s">
        <v>158</v>
      </c>
    </row>
    <row r="1052" spans="1:7" x14ac:dyDescent="0.25">
      <c r="A1052" t="s">
        <v>694</v>
      </c>
      <c r="B1052" t="s">
        <v>447</v>
      </c>
      <c r="C1052" t="s">
        <v>1600</v>
      </c>
      <c r="D1052" t="s">
        <v>951</v>
      </c>
      <c r="E1052" t="s">
        <v>952</v>
      </c>
      <c r="F1052">
        <v>2</v>
      </c>
      <c r="G1052" t="s">
        <v>158</v>
      </c>
    </row>
    <row r="1053" spans="1:7" x14ac:dyDescent="0.25">
      <c r="A1053" t="s">
        <v>694</v>
      </c>
      <c r="B1053" t="s">
        <v>447</v>
      </c>
      <c r="C1053" t="s">
        <v>1602</v>
      </c>
      <c r="D1053" t="s">
        <v>951</v>
      </c>
      <c r="E1053" t="s">
        <v>952</v>
      </c>
      <c r="F1053">
        <v>2</v>
      </c>
      <c r="G1053" t="s">
        <v>158</v>
      </c>
    </row>
    <row r="1054" spans="1:7" x14ac:dyDescent="0.25">
      <c r="A1054" t="s">
        <v>694</v>
      </c>
      <c r="B1054" t="s">
        <v>457</v>
      </c>
      <c r="C1054" t="s">
        <v>1594</v>
      </c>
      <c r="D1054" t="s">
        <v>951</v>
      </c>
      <c r="E1054" t="s">
        <v>952</v>
      </c>
      <c r="F1054">
        <v>2</v>
      </c>
      <c r="G1054" t="s">
        <v>158</v>
      </c>
    </row>
    <row r="1055" spans="1:7" x14ac:dyDescent="0.25">
      <c r="A1055" t="s">
        <v>694</v>
      </c>
      <c r="B1055" t="s">
        <v>457</v>
      </c>
      <c r="C1055" t="s">
        <v>1595</v>
      </c>
      <c r="D1055" t="s">
        <v>951</v>
      </c>
      <c r="E1055" t="s">
        <v>952</v>
      </c>
      <c r="F1055">
        <v>2</v>
      </c>
      <c r="G1055" t="s">
        <v>158</v>
      </c>
    </row>
    <row r="1056" spans="1:7" x14ac:dyDescent="0.25">
      <c r="A1056" t="s">
        <v>694</v>
      </c>
      <c r="B1056" t="s">
        <v>457</v>
      </c>
      <c r="C1056" t="s">
        <v>1596</v>
      </c>
      <c r="D1056" t="s">
        <v>951</v>
      </c>
      <c r="E1056" t="s">
        <v>952</v>
      </c>
      <c r="F1056">
        <v>2</v>
      </c>
      <c r="G1056" t="s">
        <v>158</v>
      </c>
    </row>
    <row r="1057" spans="1:7" x14ac:dyDescent="0.25">
      <c r="A1057" t="s">
        <v>694</v>
      </c>
      <c r="B1057" t="s">
        <v>457</v>
      </c>
      <c r="C1057" t="s">
        <v>1597</v>
      </c>
      <c r="D1057" t="s">
        <v>951</v>
      </c>
      <c r="E1057" t="s">
        <v>952</v>
      </c>
      <c r="F1057">
        <v>2</v>
      </c>
      <c r="G1057" t="s">
        <v>158</v>
      </c>
    </row>
    <row r="1058" spans="1:7" x14ac:dyDescent="0.25">
      <c r="A1058" t="s">
        <v>694</v>
      </c>
      <c r="B1058" t="s">
        <v>457</v>
      </c>
      <c r="C1058" t="s">
        <v>1598</v>
      </c>
      <c r="D1058" t="s">
        <v>951</v>
      </c>
      <c r="E1058" t="s">
        <v>952</v>
      </c>
      <c r="F1058">
        <v>2</v>
      </c>
      <c r="G1058" t="s">
        <v>158</v>
      </c>
    </row>
    <row r="1059" spans="1:7" x14ac:dyDescent="0.25">
      <c r="A1059" t="s">
        <v>694</v>
      </c>
      <c r="B1059" t="s">
        <v>457</v>
      </c>
      <c r="C1059" t="s">
        <v>1599</v>
      </c>
      <c r="D1059" t="s">
        <v>951</v>
      </c>
      <c r="E1059" t="s">
        <v>952</v>
      </c>
      <c r="F1059">
        <v>2</v>
      </c>
      <c r="G1059" t="s">
        <v>158</v>
      </c>
    </row>
    <row r="1060" spans="1:7" x14ac:dyDescent="0.25">
      <c r="A1060" t="s">
        <v>694</v>
      </c>
      <c r="B1060" t="s">
        <v>457</v>
      </c>
      <c r="C1060" t="s">
        <v>1600</v>
      </c>
      <c r="D1060" t="s">
        <v>951</v>
      </c>
      <c r="E1060" t="s">
        <v>952</v>
      </c>
      <c r="F1060">
        <v>2</v>
      </c>
      <c r="G1060" t="s">
        <v>158</v>
      </c>
    </row>
    <row r="1061" spans="1:7" x14ac:dyDescent="0.25">
      <c r="A1061" t="s">
        <v>694</v>
      </c>
      <c r="B1061" t="s">
        <v>457</v>
      </c>
      <c r="C1061" t="s">
        <v>1601</v>
      </c>
      <c r="D1061" t="s">
        <v>951</v>
      </c>
      <c r="E1061" t="s">
        <v>952</v>
      </c>
      <c r="F1061">
        <v>2</v>
      </c>
      <c r="G1061" t="s">
        <v>158</v>
      </c>
    </row>
    <row r="1062" spans="1:7" x14ac:dyDescent="0.25">
      <c r="A1062" t="s">
        <v>694</v>
      </c>
      <c r="B1062" t="s">
        <v>458</v>
      </c>
      <c r="C1062" t="s">
        <v>1594</v>
      </c>
      <c r="D1062" t="s">
        <v>951</v>
      </c>
      <c r="E1062" t="s">
        <v>952</v>
      </c>
      <c r="F1062">
        <v>2</v>
      </c>
      <c r="G1062" t="s">
        <v>158</v>
      </c>
    </row>
    <row r="1063" spans="1:7" x14ac:dyDescent="0.25">
      <c r="A1063" t="s">
        <v>694</v>
      </c>
      <c r="B1063" t="s">
        <v>458</v>
      </c>
      <c r="C1063" t="s">
        <v>1595</v>
      </c>
      <c r="D1063" t="s">
        <v>951</v>
      </c>
      <c r="E1063" t="s">
        <v>952</v>
      </c>
      <c r="F1063">
        <v>2</v>
      </c>
      <c r="G1063" t="s">
        <v>158</v>
      </c>
    </row>
    <row r="1064" spans="1:7" x14ac:dyDescent="0.25">
      <c r="A1064" t="s">
        <v>694</v>
      </c>
      <c r="B1064" t="s">
        <v>458</v>
      </c>
      <c r="C1064" t="s">
        <v>1596</v>
      </c>
      <c r="D1064" t="s">
        <v>951</v>
      </c>
      <c r="E1064" t="s">
        <v>952</v>
      </c>
      <c r="F1064">
        <v>2</v>
      </c>
      <c r="G1064" t="s">
        <v>158</v>
      </c>
    </row>
    <row r="1065" spans="1:7" x14ac:dyDescent="0.25">
      <c r="A1065" t="s">
        <v>694</v>
      </c>
      <c r="B1065" t="s">
        <v>458</v>
      </c>
      <c r="C1065" t="s">
        <v>1597</v>
      </c>
      <c r="D1065" t="s">
        <v>951</v>
      </c>
      <c r="E1065" t="s">
        <v>952</v>
      </c>
      <c r="F1065">
        <v>2</v>
      </c>
      <c r="G1065" t="s">
        <v>158</v>
      </c>
    </row>
    <row r="1066" spans="1:7" x14ac:dyDescent="0.25">
      <c r="A1066" t="s">
        <v>694</v>
      </c>
      <c r="B1066" t="s">
        <v>458</v>
      </c>
      <c r="C1066" t="s">
        <v>1598</v>
      </c>
      <c r="D1066" t="s">
        <v>951</v>
      </c>
      <c r="E1066" t="s">
        <v>952</v>
      </c>
      <c r="F1066">
        <v>2</v>
      </c>
      <c r="G1066" t="s">
        <v>158</v>
      </c>
    </row>
    <row r="1067" spans="1:7" x14ac:dyDescent="0.25">
      <c r="A1067" t="s">
        <v>694</v>
      </c>
      <c r="B1067" t="s">
        <v>458</v>
      </c>
      <c r="C1067" t="s">
        <v>1599</v>
      </c>
      <c r="D1067" t="s">
        <v>951</v>
      </c>
      <c r="E1067" t="s">
        <v>952</v>
      </c>
      <c r="F1067">
        <v>2</v>
      </c>
      <c r="G1067" t="s">
        <v>158</v>
      </c>
    </row>
    <row r="1068" spans="1:7" x14ac:dyDescent="0.25">
      <c r="A1068" t="s">
        <v>694</v>
      </c>
      <c r="B1068" t="s">
        <v>458</v>
      </c>
      <c r="C1068" t="s">
        <v>1600</v>
      </c>
      <c r="D1068" t="s">
        <v>951</v>
      </c>
      <c r="E1068" t="s">
        <v>952</v>
      </c>
      <c r="F1068">
        <v>2</v>
      </c>
      <c r="G1068" t="s">
        <v>158</v>
      </c>
    </row>
    <row r="1069" spans="1:7" x14ac:dyDescent="0.25">
      <c r="A1069" t="s">
        <v>694</v>
      </c>
      <c r="B1069" t="s">
        <v>458</v>
      </c>
      <c r="C1069" t="s">
        <v>1601</v>
      </c>
      <c r="D1069" t="s">
        <v>951</v>
      </c>
      <c r="E1069" t="s">
        <v>952</v>
      </c>
      <c r="F1069">
        <v>2</v>
      </c>
      <c r="G1069" t="s">
        <v>158</v>
      </c>
    </row>
    <row r="1070" spans="1:7" x14ac:dyDescent="0.25">
      <c r="A1070" t="s">
        <v>695</v>
      </c>
      <c r="B1070" t="s">
        <v>461</v>
      </c>
      <c r="C1070" t="s">
        <v>1603</v>
      </c>
      <c r="D1070" t="s">
        <v>951</v>
      </c>
      <c r="E1070" t="s">
        <v>952</v>
      </c>
      <c r="F1070">
        <v>2</v>
      </c>
      <c r="G1070" t="s">
        <v>158</v>
      </c>
    </row>
    <row r="1071" spans="1:7" x14ac:dyDescent="0.25">
      <c r="A1071" t="s">
        <v>695</v>
      </c>
      <c r="B1071" t="s">
        <v>461</v>
      </c>
      <c r="C1071" t="s">
        <v>1604</v>
      </c>
      <c r="D1071" t="s">
        <v>951</v>
      </c>
      <c r="E1071" t="s">
        <v>952</v>
      </c>
      <c r="F1071">
        <v>2</v>
      </c>
      <c r="G1071" t="s">
        <v>158</v>
      </c>
    </row>
    <row r="1072" spans="1:7" x14ac:dyDescent="0.25">
      <c r="A1072" t="s">
        <v>695</v>
      </c>
      <c r="B1072" t="s">
        <v>461</v>
      </c>
      <c r="C1072" t="s">
        <v>1605</v>
      </c>
      <c r="D1072" t="s">
        <v>951</v>
      </c>
      <c r="E1072" t="s">
        <v>952</v>
      </c>
      <c r="F1072">
        <v>2</v>
      </c>
      <c r="G1072" t="s">
        <v>158</v>
      </c>
    </row>
    <row r="1073" spans="1:7" x14ac:dyDescent="0.25">
      <c r="A1073" t="s">
        <v>695</v>
      </c>
      <c r="B1073" t="s">
        <v>461</v>
      </c>
      <c r="C1073" t="s">
        <v>1606</v>
      </c>
      <c r="D1073" t="s">
        <v>951</v>
      </c>
      <c r="E1073" t="s">
        <v>952</v>
      </c>
      <c r="F1073">
        <v>2</v>
      </c>
      <c r="G1073" t="s">
        <v>158</v>
      </c>
    </row>
    <row r="1074" spans="1:7" x14ac:dyDescent="0.25">
      <c r="A1074" t="s">
        <v>695</v>
      </c>
      <c r="B1074" t="s">
        <v>461</v>
      </c>
      <c r="C1074" t="s">
        <v>1607</v>
      </c>
      <c r="D1074" t="s">
        <v>951</v>
      </c>
      <c r="E1074" t="s">
        <v>952</v>
      </c>
      <c r="F1074">
        <v>2</v>
      </c>
      <c r="G1074" t="s">
        <v>158</v>
      </c>
    </row>
    <row r="1075" spans="1:7" x14ac:dyDescent="0.25">
      <c r="A1075" t="s">
        <v>695</v>
      </c>
      <c r="B1075" t="s">
        <v>461</v>
      </c>
      <c r="C1075" t="s">
        <v>1608</v>
      </c>
      <c r="D1075" t="s">
        <v>951</v>
      </c>
      <c r="E1075" t="s">
        <v>952</v>
      </c>
      <c r="F1075">
        <v>2</v>
      </c>
      <c r="G1075" t="s">
        <v>158</v>
      </c>
    </row>
    <row r="1076" spans="1:7" x14ac:dyDescent="0.25">
      <c r="A1076" t="s">
        <v>695</v>
      </c>
      <c r="B1076" t="s">
        <v>461</v>
      </c>
      <c r="C1076" t="s">
        <v>1610</v>
      </c>
      <c r="D1076" t="s">
        <v>951</v>
      </c>
      <c r="E1076" t="s">
        <v>952</v>
      </c>
      <c r="F1076">
        <v>2</v>
      </c>
      <c r="G1076" t="s">
        <v>158</v>
      </c>
    </row>
    <row r="1077" spans="1:7" x14ac:dyDescent="0.25">
      <c r="A1077" t="s">
        <v>695</v>
      </c>
      <c r="B1077" t="s">
        <v>461</v>
      </c>
      <c r="C1077" t="s">
        <v>1611</v>
      </c>
      <c r="D1077" t="s">
        <v>951</v>
      </c>
      <c r="E1077" t="s">
        <v>952</v>
      </c>
      <c r="F1077">
        <v>2</v>
      </c>
      <c r="G1077" t="s">
        <v>158</v>
      </c>
    </row>
    <row r="1078" spans="1:7" x14ac:dyDescent="0.25">
      <c r="A1078" t="s">
        <v>695</v>
      </c>
      <c r="B1078" t="s">
        <v>461</v>
      </c>
      <c r="C1078" t="s">
        <v>1613</v>
      </c>
      <c r="D1078" t="s">
        <v>951</v>
      </c>
      <c r="E1078" t="s">
        <v>952</v>
      </c>
      <c r="F1078">
        <v>2</v>
      </c>
      <c r="G1078" t="s">
        <v>158</v>
      </c>
    </row>
    <row r="1079" spans="1:7" x14ac:dyDescent="0.25">
      <c r="A1079" t="s">
        <v>695</v>
      </c>
      <c r="B1079" t="s">
        <v>458</v>
      </c>
      <c r="C1079" t="s">
        <v>1608</v>
      </c>
      <c r="D1079" t="s">
        <v>951</v>
      </c>
      <c r="E1079" t="s">
        <v>952</v>
      </c>
      <c r="F1079">
        <v>2</v>
      </c>
      <c r="G1079" t="s">
        <v>158</v>
      </c>
    </row>
    <row r="1080" spans="1:7" x14ac:dyDescent="0.25">
      <c r="A1080" t="s">
        <v>695</v>
      </c>
      <c r="B1080" t="s">
        <v>458</v>
      </c>
      <c r="C1080" t="s">
        <v>1609</v>
      </c>
      <c r="D1080" t="s">
        <v>951</v>
      </c>
      <c r="E1080" t="s">
        <v>952</v>
      </c>
      <c r="F1080">
        <v>2</v>
      </c>
      <c r="G1080" t="s">
        <v>158</v>
      </c>
    </row>
    <row r="1081" spans="1:7" x14ac:dyDescent="0.25">
      <c r="A1081" t="s">
        <v>695</v>
      </c>
      <c r="B1081" t="s">
        <v>458</v>
      </c>
      <c r="C1081" t="s">
        <v>1611</v>
      </c>
      <c r="D1081" t="s">
        <v>951</v>
      </c>
      <c r="E1081" t="s">
        <v>952</v>
      </c>
      <c r="F1081">
        <v>2</v>
      </c>
      <c r="G1081" t="s">
        <v>158</v>
      </c>
    </row>
    <row r="1082" spans="1:7" x14ac:dyDescent="0.25">
      <c r="A1082" t="s">
        <v>695</v>
      </c>
      <c r="B1082" t="s">
        <v>458</v>
      </c>
      <c r="C1082" t="s">
        <v>1612</v>
      </c>
      <c r="D1082" t="s">
        <v>951</v>
      </c>
      <c r="E1082" t="s">
        <v>952</v>
      </c>
      <c r="F1082">
        <v>2</v>
      </c>
      <c r="G1082" t="s">
        <v>158</v>
      </c>
    </row>
    <row r="1083" spans="1:7" x14ac:dyDescent="0.25">
      <c r="A1083" t="s">
        <v>332</v>
      </c>
      <c r="B1083" t="s">
        <v>461</v>
      </c>
      <c r="C1083" t="s">
        <v>1614</v>
      </c>
      <c r="D1083" t="s">
        <v>951</v>
      </c>
      <c r="E1083" t="s">
        <v>952</v>
      </c>
      <c r="F1083">
        <v>2</v>
      </c>
      <c r="G1083" t="s">
        <v>158</v>
      </c>
    </row>
    <row r="1084" spans="1:7" x14ac:dyDescent="0.25">
      <c r="A1084" t="s">
        <v>332</v>
      </c>
      <c r="B1084" t="s">
        <v>461</v>
      </c>
      <c r="C1084" t="s">
        <v>1615</v>
      </c>
      <c r="D1084" t="s">
        <v>951</v>
      </c>
      <c r="E1084" t="s">
        <v>952</v>
      </c>
      <c r="F1084">
        <v>2</v>
      </c>
      <c r="G1084" t="s">
        <v>158</v>
      </c>
    </row>
    <row r="1085" spans="1:7" x14ac:dyDescent="0.25">
      <c r="A1085" t="s">
        <v>332</v>
      </c>
      <c r="B1085" t="s">
        <v>461</v>
      </c>
      <c r="C1085" t="s">
        <v>1616</v>
      </c>
      <c r="D1085" t="s">
        <v>951</v>
      </c>
      <c r="E1085" t="s">
        <v>952</v>
      </c>
      <c r="F1085">
        <v>2</v>
      </c>
      <c r="G1085" t="s">
        <v>158</v>
      </c>
    </row>
    <row r="1086" spans="1:7" x14ac:dyDescent="0.25">
      <c r="A1086" t="s">
        <v>332</v>
      </c>
      <c r="B1086" t="s">
        <v>461</v>
      </c>
      <c r="C1086" t="s">
        <v>1617</v>
      </c>
      <c r="D1086" t="s">
        <v>951</v>
      </c>
      <c r="E1086" t="s">
        <v>952</v>
      </c>
      <c r="F1086">
        <v>2</v>
      </c>
      <c r="G1086" t="s">
        <v>158</v>
      </c>
    </row>
    <row r="1087" spans="1:7" x14ac:dyDescent="0.25">
      <c r="A1087" t="s">
        <v>332</v>
      </c>
      <c r="B1087" t="s">
        <v>461</v>
      </c>
      <c r="C1087" t="s">
        <v>1618</v>
      </c>
      <c r="D1087" t="s">
        <v>951</v>
      </c>
      <c r="E1087" t="s">
        <v>952</v>
      </c>
      <c r="F1087">
        <v>2</v>
      </c>
      <c r="G1087" t="s">
        <v>158</v>
      </c>
    </row>
    <row r="1088" spans="1:7" x14ac:dyDescent="0.25">
      <c r="A1088" t="s">
        <v>332</v>
      </c>
      <c r="B1088" t="s">
        <v>461</v>
      </c>
      <c r="C1088" t="s">
        <v>1619</v>
      </c>
      <c r="D1088" t="s">
        <v>951</v>
      </c>
      <c r="E1088" t="s">
        <v>952</v>
      </c>
      <c r="F1088">
        <v>2</v>
      </c>
      <c r="G1088" t="s">
        <v>158</v>
      </c>
    </row>
    <row r="1089" spans="1:7" x14ac:dyDescent="0.25">
      <c r="A1089" t="s">
        <v>332</v>
      </c>
      <c r="B1089" t="s">
        <v>461</v>
      </c>
      <c r="C1089" t="s">
        <v>1620</v>
      </c>
      <c r="D1089" t="s">
        <v>951</v>
      </c>
      <c r="E1089" t="s">
        <v>952</v>
      </c>
      <c r="F1089">
        <v>2</v>
      </c>
      <c r="G1089" t="s">
        <v>158</v>
      </c>
    </row>
    <row r="1090" spans="1:7" x14ac:dyDescent="0.25">
      <c r="A1090" t="s">
        <v>332</v>
      </c>
      <c r="B1090" t="s">
        <v>461</v>
      </c>
      <c r="C1090" t="s">
        <v>1621</v>
      </c>
      <c r="D1090" t="s">
        <v>951</v>
      </c>
      <c r="E1090" t="s">
        <v>952</v>
      </c>
      <c r="F1090">
        <v>2</v>
      </c>
      <c r="G1090" t="s">
        <v>158</v>
      </c>
    </row>
    <row r="1091" spans="1:7" x14ac:dyDescent="0.25">
      <c r="A1091" t="s">
        <v>332</v>
      </c>
      <c r="B1091" t="s">
        <v>461</v>
      </c>
      <c r="C1091" t="s">
        <v>1622</v>
      </c>
      <c r="D1091" t="s">
        <v>951</v>
      </c>
      <c r="E1091" t="s">
        <v>952</v>
      </c>
      <c r="F1091">
        <v>2</v>
      </c>
      <c r="G1091" t="s">
        <v>158</v>
      </c>
    </row>
    <row r="1092" spans="1:7" x14ac:dyDescent="0.25">
      <c r="A1092" t="s">
        <v>332</v>
      </c>
      <c r="B1092" t="s">
        <v>461</v>
      </c>
      <c r="C1092" t="s">
        <v>1623</v>
      </c>
      <c r="D1092" t="s">
        <v>951</v>
      </c>
      <c r="E1092" t="s">
        <v>952</v>
      </c>
      <c r="F1092">
        <v>2</v>
      </c>
      <c r="G1092" t="s">
        <v>158</v>
      </c>
    </row>
    <row r="1093" spans="1:7" x14ac:dyDescent="0.25">
      <c r="A1093" t="s">
        <v>332</v>
      </c>
      <c r="B1093" t="s">
        <v>461</v>
      </c>
      <c r="C1093" t="s">
        <v>1624</v>
      </c>
      <c r="D1093" t="s">
        <v>951</v>
      </c>
      <c r="E1093" t="s">
        <v>952</v>
      </c>
      <c r="F1093">
        <v>2</v>
      </c>
      <c r="G1093" t="s">
        <v>158</v>
      </c>
    </row>
    <row r="1094" spans="1:7" x14ac:dyDescent="0.25">
      <c r="A1094" t="s">
        <v>332</v>
      </c>
      <c r="B1094" t="s">
        <v>461</v>
      </c>
      <c r="C1094" t="s">
        <v>1625</v>
      </c>
      <c r="D1094" t="s">
        <v>951</v>
      </c>
      <c r="E1094" t="s">
        <v>952</v>
      </c>
      <c r="F1094">
        <v>2</v>
      </c>
      <c r="G1094" t="s">
        <v>158</v>
      </c>
    </row>
    <row r="1095" spans="1:7" x14ac:dyDescent="0.25">
      <c r="A1095" t="s">
        <v>332</v>
      </c>
      <c r="B1095" t="s">
        <v>461</v>
      </c>
      <c r="C1095" t="s">
        <v>1626</v>
      </c>
      <c r="D1095" t="s">
        <v>951</v>
      </c>
      <c r="E1095" t="s">
        <v>952</v>
      </c>
      <c r="F1095">
        <v>2</v>
      </c>
      <c r="G1095" t="s">
        <v>158</v>
      </c>
    </row>
    <row r="1096" spans="1:7" x14ac:dyDescent="0.25">
      <c r="A1096" t="s">
        <v>332</v>
      </c>
      <c r="B1096" t="s">
        <v>461</v>
      </c>
      <c r="C1096" t="s">
        <v>1627</v>
      </c>
      <c r="D1096" t="s">
        <v>951</v>
      </c>
      <c r="E1096" t="s">
        <v>952</v>
      </c>
      <c r="F1096">
        <v>2</v>
      </c>
      <c r="G1096" t="s">
        <v>158</v>
      </c>
    </row>
    <row r="1097" spans="1:7" x14ac:dyDescent="0.25">
      <c r="A1097" t="s">
        <v>332</v>
      </c>
      <c r="B1097" t="s">
        <v>461</v>
      </c>
      <c r="C1097" t="s">
        <v>1628</v>
      </c>
      <c r="D1097" t="s">
        <v>951</v>
      </c>
      <c r="E1097" t="s">
        <v>952</v>
      </c>
      <c r="F1097">
        <v>2</v>
      </c>
      <c r="G1097" t="s">
        <v>158</v>
      </c>
    </row>
    <row r="1098" spans="1:7" x14ac:dyDescent="0.25">
      <c r="A1098" t="s">
        <v>332</v>
      </c>
      <c r="B1098" t="s">
        <v>461</v>
      </c>
      <c r="C1098" t="s">
        <v>1629</v>
      </c>
      <c r="D1098" t="s">
        <v>951</v>
      </c>
      <c r="E1098" t="s">
        <v>952</v>
      </c>
      <c r="F1098">
        <v>2</v>
      </c>
      <c r="G1098" t="s">
        <v>158</v>
      </c>
    </row>
    <row r="1099" spans="1:7" x14ac:dyDescent="0.25">
      <c r="A1099" t="s">
        <v>332</v>
      </c>
      <c r="B1099" t="s">
        <v>461</v>
      </c>
      <c r="C1099" t="s">
        <v>1630</v>
      </c>
      <c r="D1099" t="s">
        <v>951</v>
      </c>
      <c r="E1099" t="s">
        <v>952</v>
      </c>
      <c r="F1099">
        <v>2</v>
      </c>
      <c r="G1099" t="s">
        <v>158</v>
      </c>
    </row>
    <row r="1100" spans="1:7" x14ac:dyDescent="0.25">
      <c r="A1100" t="s">
        <v>332</v>
      </c>
      <c r="B1100" t="s">
        <v>461</v>
      </c>
      <c r="C1100" t="s">
        <v>1631</v>
      </c>
      <c r="D1100" t="s">
        <v>951</v>
      </c>
      <c r="E1100" t="s">
        <v>952</v>
      </c>
      <c r="F1100">
        <v>2</v>
      </c>
      <c r="G1100" t="s">
        <v>158</v>
      </c>
    </row>
    <row r="1101" spans="1:7" x14ac:dyDescent="0.25">
      <c r="A1101" t="s">
        <v>332</v>
      </c>
      <c r="B1101" t="s">
        <v>461</v>
      </c>
      <c r="C1101" t="s">
        <v>1632</v>
      </c>
      <c r="D1101" t="s">
        <v>951</v>
      </c>
      <c r="E1101" t="s">
        <v>952</v>
      </c>
      <c r="F1101">
        <v>2</v>
      </c>
      <c r="G1101" t="s">
        <v>158</v>
      </c>
    </row>
    <row r="1102" spans="1:7" x14ac:dyDescent="0.25">
      <c r="A1102" t="s">
        <v>332</v>
      </c>
      <c r="B1102" t="s">
        <v>461</v>
      </c>
      <c r="C1102" t="s">
        <v>2118</v>
      </c>
      <c r="D1102" t="s">
        <v>951</v>
      </c>
      <c r="E1102" t="s">
        <v>952</v>
      </c>
      <c r="F1102">
        <v>2</v>
      </c>
      <c r="G1102" t="s">
        <v>158</v>
      </c>
    </row>
    <row r="1103" spans="1:7" x14ac:dyDescent="0.25">
      <c r="A1103" t="s">
        <v>333</v>
      </c>
      <c r="B1103" t="s">
        <v>461</v>
      </c>
      <c r="C1103" t="s">
        <v>1634</v>
      </c>
      <c r="D1103" t="s">
        <v>951</v>
      </c>
      <c r="E1103" t="s">
        <v>952</v>
      </c>
      <c r="F1103">
        <v>2</v>
      </c>
      <c r="G1103" t="s">
        <v>158</v>
      </c>
    </row>
    <row r="1104" spans="1:7" x14ac:dyDescent="0.25">
      <c r="A1104" t="s">
        <v>333</v>
      </c>
      <c r="B1104" t="s">
        <v>461</v>
      </c>
      <c r="C1104" t="s">
        <v>1633</v>
      </c>
      <c r="D1104" t="s">
        <v>951</v>
      </c>
      <c r="E1104" t="s">
        <v>952</v>
      </c>
      <c r="F1104">
        <v>2</v>
      </c>
      <c r="G1104" t="s">
        <v>158</v>
      </c>
    </row>
    <row r="1105" spans="1:7" x14ac:dyDescent="0.25">
      <c r="A1105" t="s">
        <v>333</v>
      </c>
      <c r="B1105" t="s">
        <v>461</v>
      </c>
      <c r="C1105" t="s">
        <v>1635</v>
      </c>
      <c r="D1105" t="s">
        <v>951</v>
      </c>
      <c r="E1105" t="s">
        <v>952</v>
      </c>
      <c r="F1105">
        <v>2</v>
      </c>
      <c r="G1105" t="s">
        <v>158</v>
      </c>
    </row>
    <row r="1106" spans="1:7" x14ac:dyDescent="0.25">
      <c r="A1106" t="s">
        <v>333</v>
      </c>
      <c r="B1106" t="s">
        <v>461</v>
      </c>
      <c r="C1106" t="s">
        <v>1638</v>
      </c>
      <c r="D1106" t="s">
        <v>951</v>
      </c>
      <c r="E1106" t="s">
        <v>952</v>
      </c>
      <c r="F1106">
        <v>2</v>
      </c>
      <c r="G1106" t="s">
        <v>158</v>
      </c>
    </row>
    <row r="1107" spans="1:7" x14ac:dyDescent="0.25">
      <c r="A1107" t="s">
        <v>333</v>
      </c>
      <c r="B1107" t="s">
        <v>461</v>
      </c>
      <c r="C1107" t="s">
        <v>1639</v>
      </c>
      <c r="D1107" t="s">
        <v>951</v>
      </c>
      <c r="E1107" t="s">
        <v>952</v>
      </c>
      <c r="F1107">
        <v>2</v>
      </c>
      <c r="G1107" t="s">
        <v>158</v>
      </c>
    </row>
    <row r="1108" spans="1:7" x14ac:dyDescent="0.25">
      <c r="A1108" t="s">
        <v>333</v>
      </c>
      <c r="B1108" t="s">
        <v>461</v>
      </c>
      <c r="C1108" t="s">
        <v>1640</v>
      </c>
      <c r="D1108" t="s">
        <v>951</v>
      </c>
      <c r="E1108" t="s">
        <v>952</v>
      </c>
      <c r="F1108">
        <v>2</v>
      </c>
      <c r="G1108" t="s">
        <v>158</v>
      </c>
    </row>
    <row r="1109" spans="1:7" x14ac:dyDescent="0.25">
      <c r="A1109" t="s">
        <v>333</v>
      </c>
      <c r="B1109" t="s">
        <v>461</v>
      </c>
      <c r="C1109" t="s">
        <v>1645</v>
      </c>
      <c r="D1109" t="s">
        <v>951</v>
      </c>
      <c r="E1109" t="s">
        <v>952</v>
      </c>
      <c r="F1109">
        <v>2</v>
      </c>
      <c r="G1109" t="s">
        <v>158</v>
      </c>
    </row>
    <row r="1110" spans="1:7" x14ac:dyDescent="0.25">
      <c r="A1110" t="s">
        <v>333</v>
      </c>
      <c r="B1110" t="s">
        <v>461</v>
      </c>
      <c r="C1110" t="s">
        <v>1636</v>
      </c>
      <c r="D1110" t="s">
        <v>951</v>
      </c>
      <c r="E1110" t="s">
        <v>952</v>
      </c>
      <c r="F1110">
        <v>2</v>
      </c>
      <c r="G1110" t="s">
        <v>158</v>
      </c>
    </row>
    <row r="1111" spans="1:7" x14ac:dyDescent="0.25">
      <c r="A1111" t="s">
        <v>333</v>
      </c>
      <c r="B1111" t="s">
        <v>461</v>
      </c>
      <c r="C1111" t="s">
        <v>1641</v>
      </c>
      <c r="D1111" t="s">
        <v>951</v>
      </c>
      <c r="E1111" t="s">
        <v>952</v>
      </c>
      <c r="F1111">
        <v>2</v>
      </c>
      <c r="G1111" t="s">
        <v>158</v>
      </c>
    </row>
    <row r="1112" spans="1:7" x14ac:dyDescent="0.25">
      <c r="A1112" t="s">
        <v>333</v>
      </c>
      <c r="B1112" t="s">
        <v>461</v>
      </c>
      <c r="C1112" t="s">
        <v>1642</v>
      </c>
      <c r="D1112" t="s">
        <v>951</v>
      </c>
      <c r="E1112" t="s">
        <v>952</v>
      </c>
      <c r="F1112">
        <v>2</v>
      </c>
      <c r="G1112" t="s">
        <v>158</v>
      </c>
    </row>
    <row r="1113" spans="1:7" x14ac:dyDescent="0.25">
      <c r="A1113" t="s">
        <v>333</v>
      </c>
      <c r="B1113" t="s">
        <v>461</v>
      </c>
      <c r="C1113" t="s">
        <v>1644</v>
      </c>
      <c r="D1113" t="s">
        <v>951</v>
      </c>
      <c r="E1113" t="s">
        <v>952</v>
      </c>
      <c r="F1113">
        <v>2</v>
      </c>
      <c r="G1113" t="s">
        <v>158</v>
      </c>
    </row>
    <row r="1114" spans="1:7" x14ac:dyDescent="0.25">
      <c r="A1114" t="s">
        <v>333</v>
      </c>
      <c r="B1114" t="s">
        <v>461</v>
      </c>
      <c r="C1114" t="s">
        <v>1637</v>
      </c>
      <c r="D1114" t="s">
        <v>951</v>
      </c>
      <c r="E1114" t="s">
        <v>952</v>
      </c>
      <c r="F1114">
        <v>2</v>
      </c>
      <c r="G1114" t="s">
        <v>158</v>
      </c>
    </row>
    <row r="1115" spans="1:7" x14ac:dyDescent="0.25">
      <c r="A1115" t="s">
        <v>333</v>
      </c>
      <c r="B1115" t="s">
        <v>461</v>
      </c>
      <c r="C1115" t="s">
        <v>1643</v>
      </c>
      <c r="D1115" t="s">
        <v>951</v>
      </c>
      <c r="E1115" t="s">
        <v>952</v>
      </c>
      <c r="F1115">
        <v>2</v>
      </c>
      <c r="G1115" t="s">
        <v>158</v>
      </c>
    </row>
    <row r="1116" spans="1:7" x14ac:dyDescent="0.25">
      <c r="A1116" t="s">
        <v>334</v>
      </c>
      <c r="B1116" t="s">
        <v>461</v>
      </c>
      <c r="C1116" t="s">
        <v>1646</v>
      </c>
      <c r="D1116" t="s">
        <v>951</v>
      </c>
      <c r="E1116" t="s">
        <v>952</v>
      </c>
      <c r="F1116">
        <v>2</v>
      </c>
      <c r="G1116" t="s">
        <v>158</v>
      </c>
    </row>
    <row r="1117" spans="1:7" x14ac:dyDescent="0.25">
      <c r="A1117" t="s">
        <v>334</v>
      </c>
      <c r="B1117" t="s">
        <v>461</v>
      </c>
      <c r="C1117" t="s">
        <v>2015</v>
      </c>
      <c r="D1117" t="s">
        <v>951</v>
      </c>
      <c r="E1117" t="s">
        <v>952</v>
      </c>
      <c r="F1117">
        <v>2</v>
      </c>
      <c r="G1117" t="s">
        <v>158</v>
      </c>
    </row>
    <row r="1118" spans="1:7" x14ac:dyDescent="0.25">
      <c r="A1118" t="s">
        <v>230</v>
      </c>
      <c r="B1118" t="s">
        <v>193</v>
      </c>
      <c r="C1118" t="s">
        <v>1647</v>
      </c>
      <c r="D1118" t="s">
        <v>951</v>
      </c>
      <c r="E1118" t="s">
        <v>952</v>
      </c>
      <c r="F1118">
        <v>2</v>
      </c>
      <c r="G1118" t="s">
        <v>158</v>
      </c>
    </row>
    <row r="1119" spans="1:7" x14ac:dyDescent="0.25">
      <c r="A1119" t="s">
        <v>230</v>
      </c>
      <c r="B1119" t="s">
        <v>193</v>
      </c>
      <c r="C1119" t="s">
        <v>1648</v>
      </c>
      <c r="D1119" t="s">
        <v>951</v>
      </c>
      <c r="E1119" t="s">
        <v>952</v>
      </c>
      <c r="F1119">
        <v>2</v>
      </c>
      <c r="G1119" t="s">
        <v>158</v>
      </c>
    </row>
    <row r="1120" spans="1:7" x14ac:dyDescent="0.25">
      <c r="A1120" t="s">
        <v>230</v>
      </c>
      <c r="B1120" t="s">
        <v>193</v>
      </c>
      <c r="C1120" t="s">
        <v>696</v>
      </c>
      <c r="D1120" t="s">
        <v>951</v>
      </c>
      <c r="E1120" t="s">
        <v>952</v>
      </c>
      <c r="F1120">
        <v>2</v>
      </c>
      <c r="G1120" t="s">
        <v>158</v>
      </c>
    </row>
    <row r="1121" spans="1:7" x14ac:dyDescent="0.25">
      <c r="A1121" t="s">
        <v>230</v>
      </c>
      <c r="B1121" t="s">
        <v>193</v>
      </c>
      <c r="C1121" t="s">
        <v>697</v>
      </c>
      <c r="D1121" t="s">
        <v>951</v>
      </c>
      <c r="E1121" t="s">
        <v>952</v>
      </c>
      <c r="F1121">
        <v>2</v>
      </c>
      <c r="G1121" t="s">
        <v>158</v>
      </c>
    </row>
    <row r="1122" spans="1:7" x14ac:dyDescent="0.25">
      <c r="A1122" t="s">
        <v>230</v>
      </c>
      <c r="B1122" t="s">
        <v>511</v>
      </c>
      <c r="C1122" t="s">
        <v>1649</v>
      </c>
      <c r="D1122" t="s">
        <v>951</v>
      </c>
      <c r="E1122" t="s">
        <v>952</v>
      </c>
      <c r="F1122">
        <v>2</v>
      </c>
      <c r="G1122" t="s">
        <v>158</v>
      </c>
    </row>
    <row r="1123" spans="1:7" x14ac:dyDescent="0.25">
      <c r="A1123" t="s">
        <v>230</v>
      </c>
      <c r="B1123" t="s">
        <v>511</v>
      </c>
      <c r="C1123" t="s">
        <v>1651</v>
      </c>
      <c r="D1123" t="s">
        <v>951</v>
      </c>
      <c r="E1123" t="s">
        <v>952</v>
      </c>
      <c r="F1123">
        <v>2</v>
      </c>
      <c r="G1123" t="s">
        <v>158</v>
      </c>
    </row>
    <row r="1124" spans="1:7" x14ac:dyDescent="0.25">
      <c r="A1124" t="s">
        <v>230</v>
      </c>
      <c r="B1124" t="s">
        <v>511</v>
      </c>
      <c r="C1124" t="s">
        <v>1652</v>
      </c>
      <c r="D1124" t="s">
        <v>951</v>
      </c>
      <c r="E1124" t="s">
        <v>952</v>
      </c>
      <c r="F1124">
        <v>2</v>
      </c>
      <c r="G1124" t="s">
        <v>158</v>
      </c>
    </row>
    <row r="1125" spans="1:7" x14ac:dyDescent="0.25">
      <c r="A1125" t="s">
        <v>230</v>
      </c>
      <c r="B1125" t="s">
        <v>451</v>
      </c>
      <c r="C1125" t="s">
        <v>698</v>
      </c>
      <c r="D1125" t="s">
        <v>951</v>
      </c>
      <c r="E1125" t="s">
        <v>952</v>
      </c>
      <c r="F1125">
        <v>2</v>
      </c>
      <c r="G1125" t="s">
        <v>158</v>
      </c>
    </row>
    <row r="1126" spans="1:7" x14ac:dyDescent="0.25">
      <c r="A1126" t="s">
        <v>230</v>
      </c>
      <c r="B1126" t="s">
        <v>379</v>
      </c>
      <c r="C1126" t="s">
        <v>1650</v>
      </c>
      <c r="D1126" t="s">
        <v>951</v>
      </c>
      <c r="E1126" t="s">
        <v>952</v>
      </c>
      <c r="F1126">
        <v>2</v>
      </c>
      <c r="G1126" t="s">
        <v>158</v>
      </c>
    </row>
    <row r="1127" spans="1:7" x14ac:dyDescent="0.25">
      <c r="A1127" t="s">
        <v>230</v>
      </c>
      <c r="B1127" t="s">
        <v>379</v>
      </c>
      <c r="C1127" t="s">
        <v>1651</v>
      </c>
      <c r="D1127" t="s">
        <v>951</v>
      </c>
      <c r="E1127" t="s">
        <v>952</v>
      </c>
      <c r="F1127">
        <v>2</v>
      </c>
      <c r="G1127" t="s">
        <v>158</v>
      </c>
    </row>
    <row r="1128" spans="1:7" x14ac:dyDescent="0.25">
      <c r="A1128" t="s">
        <v>230</v>
      </c>
      <c r="B1128" t="s">
        <v>379</v>
      </c>
      <c r="C1128" t="s">
        <v>697</v>
      </c>
      <c r="D1128" t="s">
        <v>951</v>
      </c>
      <c r="E1128" t="s">
        <v>952</v>
      </c>
      <c r="F1128">
        <v>2</v>
      </c>
      <c r="G1128" t="s">
        <v>158</v>
      </c>
    </row>
    <row r="1129" spans="1:7" x14ac:dyDescent="0.25">
      <c r="A1129" t="s">
        <v>230</v>
      </c>
      <c r="B1129" t="s">
        <v>511</v>
      </c>
      <c r="C1129" t="s">
        <v>1650</v>
      </c>
      <c r="D1129" t="s">
        <v>951</v>
      </c>
      <c r="E1129" t="s">
        <v>952</v>
      </c>
      <c r="F1129">
        <v>2</v>
      </c>
      <c r="G1129" t="s">
        <v>158</v>
      </c>
    </row>
    <row r="1130" spans="1:7" x14ac:dyDescent="0.25">
      <c r="A1130" t="s">
        <v>230</v>
      </c>
      <c r="B1130" t="s">
        <v>379</v>
      </c>
      <c r="C1130" t="s">
        <v>2119</v>
      </c>
      <c r="D1130" t="s">
        <v>951</v>
      </c>
      <c r="E1130" t="s">
        <v>952</v>
      </c>
      <c r="F1130">
        <v>2</v>
      </c>
      <c r="G1130" t="s">
        <v>158</v>
      </c>
    </row>
    <row r="1131" spans="1:7" x14ac:dyDescent="0.25">
      <c r="A1131" t="s">
        <v>699</v>
      </c>
      <c r="B1131" t="s">
        <v>193</v>
      </c>
      <c r="C1131" t="s">
        <v>1653</v>
      </c>
      <c r="D1131" t="s">
        <v>951</v>
      </c>
      <c r="E1131" t="s">
        <v>952</v>
      </c>
      <c r="F1131">
        <v>2</v>
      </c>
      <c r="G1131" t="s">
        <v>158</v>
      </c>
    </row>
    <row r="1132" spans="1:7" x14ac:dyDescent="0.25">
      <c r="A1132" t="s">
        <v>699</v>
      </c>
      <c r="B1132" t="s">
        <v>379</v>
      </c>
      <c r="C1132" t="s">
        <v>1654</v>
      </c>
      <c r="D1132" t="s">
        <v>951</v>
      </c>
      <c r="E1132" t="s">
        <v>952</v>
      </c>
      <c r="F1132">
        <v>2</v>
      </c>
      <c r="G1132" t="s">
        <v>158</v>
      </c>
    </row>
    <row r="1133" spans="1:7" x14ac:dyDescent="0.25">
      <c r="A1133" t="s">
        <v>700</v>
      </c>
      <c r="B1133" t="s">
        <v>511</v>
      </c>
      <c r="C1133" t="s">
        <v>1656</v>
      </c>
      <c r="D1133" t="s">
        <v>951</v>
      </c>
      <c r="E1133" t="s">
        <v>952</v>
      </c>
      <c r="F1133">
        <v>2</v>
      </c>
      <c r="G1133" t="s">
        <v>158</v>
      </c>
    </row>
    <row r="1134" spans="1:7" x14ac:dyDescent="0.25">
      <c r="A1134" t="s">
        <v>700</v>
      </c>
      <c r="B1134" t="s">
        <v>511</v>
      </c>
      <c r="C1134" t="s">
        <v>1658</v>
      </c>
      <c r="D1134" t="s">
        <v>951</v>
      </c>
      <c r="E1134" t="s">
        <v>952</v>
      </c>
      <c r="F1134">
        <v>2</v>
      </c>
      <c r="G1134" t="s">
        <v>158</v>
      </c>
    </row>
    <row r="1135" spans="1:7" x14ac:dyDescent="0.25">
      <c r="A1135" t="s">
        <v>700</v>
      </c>
      <c r="B1135" t="s">
        <v>379</v>
      </c>
      <c r="C1135" t="s">
        <v>1656</v>
      </c>
      <c r="D1135" t="s">
        <v>951</v>
      </c>
      <c r="E1135" t="s">
        <v>952</v>
      </c>
      <c r="F1135">
        <v>2</v>
      </c>
      <c r="G1135" t="s">
        <v>158</v>
      </c>
    </row>
    <row r="1136" spans="1:7" x14ac:dyDescent="0.25">
      <c r="A1136" t="s">
        <v>700</v>
      </c>
      <c r="B1136" t="s">
        <v>379</v>
      </c>
      <c r="C1136" t="s">
        <v>1657</v>
      </c>
      <c r="D1136" t="s">
        <v>951</v>
      </c>
      <c r="E1136" t="s">
        <v>952</v>
      </c>
      <c r="F1136">
        <v>2</v>
      </c>
      <c r="G1136" t="s">
        <v>158</v>
      </c>
    </row>
    <row r="1137" spans="1:7" x14ac:dyDescent="0.25">
      <c r="A1137" t="s">
        <v>700</v>
      </c>
      <c r="B1137" t="s">
        <v>379</v>
      </c>
      <c r="C1137" t="s">
        <v>1658</v>
      </c>
      <c r="D1137" t="s">
        <v>951</v>
      </c>
      <c r="E1137" t="s">
        <v>952</v>
      </c>
      <c r="F1137">
        <v>2</v>
      </c>
      <c r="G1137" t="s">
        <v>158</v>
      </c>
    </row>
    <row r="1138" spans="1:7" x14ac:dyDescent="0.25">
      <c r="A1138" t="s">
        <v>700</v>
      </c>
      <c r="B1138" t="s">
        <v>379</v>
      </c>
      <c r="C1138" t="s">
        <v>1659</v>
      </c>
      <c r="D1138" t="s">
        <v>951</v>
      </c>
      <c r="E1138" t="s">
        <v>952</v>
      </c>
      <c r="F1138">
        <v>2</v>
      </c>
      <c r="G1138" t="s">
        <v>158</v>
      </c>
    </row>
    <row r="1139" spans="1:7" x14ac:dyDescent="0.25">
      <c r="A1139" t="s">
        <v>702</v>
      </c>
      <c r="B1139" t="s">
        <v>701</v>
      </c>
      <c r="C1139" t="s">
        <v>1660</v>
      </c>
      <c r="D1139" t="s">
        <v>951</v>
      </c>
      <c r="E1139" t="s">
        <v>952</v>
      </c>
      <c r="F1139">
        <v>2</v>
      </c>
      <c r="G1139" t="s">
        <v>242</v>
      </c>
    </row>
    <row r="1140" spans="1:7" x14ac:dyDescent="0.25">
      <c r="A1140" t="s">
        <v>702</v>
      </c>
      <c r="B1140" t="s">
        <v>701</v>
      </c>
      <c r="C1140" t="s">
        <v>1661</v>
      </c>
      <c r="D1140" t="s">
        <v>951</v>
      </c>
      <c r="E1140" t="s">
        <v>952</v>
      </c>
      <c r="F1140">
        <v>2</v>
      </c>
      <c r="G1140" t="s">
        <v>242</v>
      </c>
    </row>
    <row r="1141" spans="1:7" x14ac:dyDescent="0.25">
      <c r="A1141" t="s">
        <v>337</v>
      </c>
      <c r="B1141" t="s">
        <v>338</v>
      </c>
      <c r="C1141" t="s">
        <v>1662</v>
      </c>
      <c r="D1141" t="s">
        <v>951</v>
      </c>
      <c r="E1141" t="s">
        <v>953</v>
      </c>
      <c r="F1141">
        <v>4</v>
      </c>
      <c r="G1141" t="s">
        <v>158</v>
      </c>
    </row>
    <row r="1142" spans="1:7" x14ac:dyDescent="0.25">
      <c r="A1142" t="s">
        <v>337</v>
      </c>
      <c r="B1142" t="s">
        <v>338</v>
      </c>
      <c r="C1142" t="s">
        <v>1663</v>
      </c>
      <c r="D1142" t="s">
        <v>951</v>
      </c>
      <c r="E1142" t="s">
        <v>953</v>
      </c>
      <c r="F1142">
        <v>4</v>
      </c>
      <c r="G1142" t="s">
        <v>158</v>
      </c>
    </row>
    <row r="1143" spans="1:7" x14ac:dyDescent="0.25">
      <c r="A1143" t="s">
        <v>337</v>
      </c>
      <c r="B1143" t="s">
        <v>338</v>
      </c>
      <c r="C1143" t="s">
        <v>1664</v>
      </c>
      <c r="D1143" t="s">
        <v>951</v>
      </c>
      <c r="E1143" t="s">
        <v>953</v>
      </c>
      <c r="F1143">
        <v>4</v>
      </c>
      <c r="G1143" t="s">
        <v>158</v>
      </c>
    </row>
    <row r="1144" spans="1:7" x14ac:dyDescent="0.25">
      <c r="A1144" t="s">
        <v>337</v>
      </c>
      <c r="B1144" t="s">
        <v>338</v>
      </c>
      <c r="C1144" t="s">
        <v>1665</v>
      </c>
      <c r="D1144" t="s">
        <v>951</v>
      </c>
      <c r="E1144" t="s">
        <v>953</v>
      </c>
      <c r="F1144">
        <v>4</v>
      </c>
      <c r="G1144" t="s">
        <v>158</v>
      </c>
    </row>
    <row r="1145" spans="1:7" x14ac:dyDescent="0.25">
      <c r="A1145" t="s">
        <v>337</v>
      </c>
      <c r="B1145" t="s">
        <v>338</v>
      </c>
      <c r="C1145" t="s">
        <v>1666</v>
      </c>
      <c r="D1145" t="s">
        <v>951</v>
      </c>
      <c r="E1145" t="s">
        <v>953</v>
      </c>
      <c r="F1145">
        <v>4</v>
      </c>
      <c r="G1145" t="s">
        <v>158</v>
      </c>
    </row>
    <row r="1146" spans="1:7" x14ac:dyDescent="0.25">
      <c r="A1146" t="s">
        <v>337</v>
      </c>
      <c r="B1146" t="s">
        <v>338</v>
      </c>
      <c r="C1146" t="s">
        <v>1667</v>
      </c>
      <c r="D1146" t="s">
        <v>951</v>
      </c>
      <c r="E1146" t="s">
        <v>953</v>
      </c>
      <c r="F1146">
        <v>4</v>
      </c>
      <c r="G1146" t="s">
        <v>158</v>
      </c>
    </row>
    <row r="1147" spans="1:7" x14ac:dyDescent="0.25">
      <c r="A1147" t="s">
        <v>337</v>
      </c>
      <c r="B1147" t="s">
        <v>338</v>
      </c>
      <c r="C1147" t="s">
        <v>1668</v>
      </c>
      <c r="D1147" t="s">
        <v>951</v>
      </c>
      <c r="E1147" t="s">
        <v>953</v>
      </c>
      <c r="F1147">
        <v>4</v>
      </c>
      <c r="G1147" t="s">
        <v>158</v>
      </c>
    </row>
    <row r="1148" spans="1:7" x14ac:dyDescent="0.25">
      <c r="A1148" t="s">
        <v>339</v>
      </c>
      <c r="B1148" t="s">
        <v>338</v>
      </c>
      <c r="C1148" t="s">
        <v>1669</v>
      </c>
      <c r="D1148" t="s">
        <v>951</v>
      </c>
      <c r="E1148" t="s">
        <v>952</v>
      </c>
      <c r="F1148">
        <v>4</v>
      </c>
      <c r="G1148" t="s">
        <v>162</v>
      </c>
    </row>
    <row r="1149" spans="1:7" x14ac:dyDescent="0.25">
      <c r="A1149" t="s">
        <v>340</v>
      </c>
      <c r="B1149" t="s">
        <v>338</v>
      </c>
      <c r="C1149" t="s">
        <v>1670</v>
      </c>
      <c r="D1149" t="s">
        <v>951</v>
      </c>
      <c r="E1149" t="s">
        <v>952</v>
      </c>
      <c r="F1149">
        <v>4</v>
      </c>
      <c r="G1149" t="s">
        <v>162</v>
      </c>
    </row>
    <row r="1150" spans="1:7" x14ac:dyDescent="0.25">
      <c r="A1150" t="s">
        <v>340</v>
      </c>
      <c r="B1150" t="s">
        <v>338</v>
      </c>
      <c r="C1150" t="s">
        <v>1671</v>
      </c>
      <c r="D1150" t="s">
        <v>951</v>
      </c>
      <c r="E1150" t="s">
        <v>952</v>
      </c>
      <c r="F1150">
        <v>4</v>
      </c>
      <c r="G1150" t="s">
        <v>162</v>
      </c>
    </row>
    <row r="1151" spans="1:7" x14ac:dyDescent="0.25">
      <c r="A1151" t="s">
        <v>340</v>
      </c>
      <c r="B1151" t="s">
        <v>338</v>
      </c>
      <c r="C1151" t="s">
        <v>1672</v>
      </c>
      <c r="D1151" t="s">
        <v>951</v>
      </c>
      <c r="E1151" t="s">
        <v>952</v>
      </c>
      <c r="F1151">
        <v>4</v>
      </c>
      <c r="G1151" t="s">
        <v>162</v>
      </c>
    </row>
    <row r="1152" spans="1:7" x14ac:dyDescent="0.25">
      <c r="A1152" t="s">
        <v>340</v>
      </c>
      <c r="B1152" t="s">
        <v>338</v>
      </c>
      <c r="C1152" t="s">
        <v>1673</v>
      </c>
      <c r="D1152" t="s">
        <v>951</v>
      </c>
      <c r="E1152" t="s">
        <v>952</v>
      </c>
      <c r="F1152">
        <v>4</v>
      </c>
      <c r="G1152" t="s">
        <v>162</v>
      </c>
    </row>
    <row r="1153" spans="1:7" x14ac:dyDescent="0.25">
      <c r="A1153" t="s">
        <v>340</v>
      </c>
      <c r="B1153" t="s">
        <v>338</v>
      </c>
      <c r="C1153" t="s">
        <v>1674</v>
      </c>
      <c r="D1153" t="s">
        <v>951</v>
      </c>
      <c r="E1153" t="s">
        <v>952</v>
      </c>
      <c r="F1153">
        <v>4</v>
      </c>
      <c r="G1153" t="s">
        <v>162</v>
      </c>
    </row>
    <row r="1154" spans="1:7" x14ac:dyDescent="0.25">
      <c r="A1154" t="s">
        <v>703</v>
      </c>
      <c r="B1154" t="s">
        <v>338</v>
      </c>
      <c r="C1154" t="s">
        <v>1675</v>
      </c>
      <c r="D1154" t="s">
        <v>951</v>
      </c>
      <c r="E1154" t="s">
        <v>952</v>
      </c>
      <c r="F1154">
        <v>4</v>
      </c>
      <c r="G1154" t="s">
        <v>162</v>
      </c>
    </row>
    <row r="1155" spans="1:7" x14ac:dyDescent="0.25">
      <c r="A1155" t="s">
        <v>703</v>
      </c>
      <c r="B1155" t="s">
        <v>338</v>
      </c>
      <c r="C1155" t="s">
        <v>1676</v>
      </c>
      <c r="D1155" t="s">
        <v>951</v>
      </c>
      <c r="E1155" t="s">
        <v>952</v>
      </c>
      <c r="F1155">
        <v>4</v>
      </c>
      <c r="G1155" t="s">
        <v>162</v>
      </c>
    </row>
    <row r="1156" spans="1:7" x14ac:dyDescent="0.25">
      <c r="A1156" t="s">
        <v>342</v>
      </c>
      <c r="B1156" t="s">
        <v>338</v>
      </c>
      <c r="C1156" t="s">
        <v>1677</v>
      </c>
      <c r="D1156" t="s">
        <v>951</v>
      </c>
      <c r="E1156" t="s">
        <v>952</v>
      </c>
      <c r="F1156">
        <v>4</v>
      </c>
      <c r="G1156" t="s">
        <v>162</v>
      </c>
    </row>
    <row r="1157" spans="1:7" x14ac:dyDescent="0.25">
      <c r="A1157" t="s">
        <v>705</v>
      </c>
      <c r="B1157" t="s">
        <v>704</v>
      </c>
      <c r="C1157" t="s">
        <v>1679</v>
      </c>
      <c r="D1157" t="s">
        <v>951</v>
      </c>
      <c r="E1157" t="s">
        <v>952</v>
      </c>
      <c r="F1157">
        <v>2</v>
      </c>
      <c r="G1157" t="s">
        <v>158</v>
      </c>
    </row>
    <row r="1158" spans="1:7" x14ac:dyDescent="0.25">
      <c r="A1158" t="s">
        <v>705</v>
      </c>
      <c r="B1158" t="s">
        <v>706</v>
      </c>
      <c r="C1158" t="s">
        <v>1679</v>
      </c>
      <c r="D1158" t="s">
        <v>951</v>
      </c>
      <c r="E1158" t="s">
        <v>952</v>
      </c>
      <c r="F1158">
        <v>2</v>
      </c>
      <c r="G1158" t="s">
        <v>158</v>
      </c>
    </row>
    <row r="1159" spans="1:7" x14ac:dyDescent="0.25">
      <c r="A1159" t="s">
        <v>705</v>
      </c>
      <c r="B1159" t="s">
        <v>618</v>
      </c>
      <c r="C1159" t="s">
        <v>707</v>
      </c>
      <c r="D1159" t="s">
        <v>951</v>
      </c>
      <c r="E1159" t="s">
        <v>952</v>
      </c>
      <c r="F1159">
        <v>2</v>
      </c>
      <c r="G1159" t="s">
        <v>158</v>
      </c>
    </row>
    <row r="1160" spans="1:7" x14ac:dyDescent="0.25">
      <c r="A1160" t="s">
        <v>705</v>
      </c>
      <c r="B1160" t="s">
        <v>618</v>
      </c>
      <c r="C1160" t="s">
        <v>1678</v>
      </c>
      <c r="D1160" t="s">
        <v>951</v>
      </c>
      <c r="E1160" t="s">
        <v>952</v>
      </c>
      <c r="F1160">
        <v>2</v>
      </c>
      <c r="G1160" t="s">
        <v>158</v>
      </c>
    </row>
    <row r="1161" spans="1:7" x14ac:dyDescent="0.25">
      <c r="A1161" t="s">
        <v>705</v>
      </c>
      <c r="B1161" t="s">
        <v>618</v>
      </c>
      <c r="C1161" t="s">
        <v>1680</v>
      </c>
      <c r="D1161" t="s">
        <v>951</v>
      </c>
      <c r="E1161" t="s">
        <v>952</v>
      </c>
      <c r="F1161">
        <v>2</v>
      </c>
      <c r="G1161" t="s">
        <v>158</v>
      </c>
    </row>
    <row r="1162" spans="1:7" x14ac:dyDescent="0.25">
      <c r="A1162" t="s">
        <v>705</v>
      </c>
      <c r="B1162" t="s">
        <v>483</v>
      </c>
      <c r="C1162" t="s">
        <v>2120</v>
      </c>
      <c r="D1162" t="s">
        <v>951</v>
      </c>
      <c r="E1162" t="s">
        <v>952</v>
      </c>
      <c r="F1162">
        <v>2</v>
      </c>
      <c r="G1162" t="s">
        <v>158</v>
      </c>
    </row>
    <row r="1163" spans="1:7" x14ac:dyDescent="0.25">
      <c r="A1163" t="s">
        <v>705</v>
      </c>
      <c r="B1163" t="s">
        <v>483</v>
      </c>
      <c r="C1163" t="s">
        <v>1829</v>
      </c>
      <c r="D1163" t="s">
        <v>951</v>
      </c>
      <c r="E1163" t="s">
        <v>952</v>
      </c>
      <c r="F1163">
        <v>2</v>
      </c>
      <c r="G1163" t="s">
        <v>158</v>
      </c>
    </row>
    <row r="1164" spans="1:7" x14ac:dyDescent="0.25">
      <c r="A1164" t="s">
        <v>234</v>
      </c>
      <c r="B1164" t="s">
        <v>193</v>
      </c>
      <c r="C1164" t="s">
        <v>1681</v>
      </c>
      <c r="D1164" t="s">
        <v>951</v>
      </c>
      <c r="E1164" t="s">
        <v>953</v>
      </c>
      <c r="F1164">
        <v>2</v>
      </c>
      <c r="G1164" t="s">
        <v>235</v>
      </c>
    </row>
    <row r="1165" spans="1:7" x14ac:dyDescent="0.25">
      <c r="A1165" t="s">
        <v>234</v>
      </c>
      <c r="B1165" t="s">
        <v>193</v>
      </c>
      <c r="C1165" t="s">
        <v>1682</v>
      </c>
      <c r="D1165" t="s">
        <v>951</v>
      </c>
      <c r="E1165" t="s">
        <v>953</v>
      </c>
      <c r="F1165">
        <v>2</v>
      </c>
      <c r="G1165" t="s">
        <v>235</v>
      </c>
    </row>
    <row r="1166" spans="1:7" x14ac:dyDescent="0.25">
      <c r="A1166" t="s">
        <v>708</v>
      </c>
      <c r="B1166" t="s">
        <v>193</v>
      </c>
      <c r="C1166" t="s">
        <v>1683</v>
      </c>
      <c r="D1166" t="s">
        <v>951</v>
      </c>
      <c r="E1166" t="s">
        <v>953</v>
      </c>
      <c r="F1166">
        <v>2</v>
      </c>
      <c r="G1166" t="s">
        <v>158</v>
      </c>
    </row>
    <row r="1167" spans="1:7" x14ac:dyDescent="0.25">
      <c r="A1167" t="s">
        <v>708</v>
      </c>
      <c r="B1167" t="s">
        <v>193</v>
      </c>
      <c r="C1167" t="s">
        <v>1684</v>
      </c>
      <c r="D1167" t="s">
        <v>951</v>
      </c>
      <c r="E1167" t="s">
        <v>953</v>
      </c>
      <c r="F1167">
        <v>2</v>
      </c>
      <c r="G1167" t="s">
        <v>158</v>
      </c>
    </row>
    <row r="1168" spans="1:7" x14ac:dyDescent="0.25">
      <c r="A1168" t="s">
        <v>708</v>
      </c>
      <c r="B1168" t="s">
        <v>500</v>
      </c>
      <c r="C1168" t="s">
        <v>1683</v>
      </c>
      <c r="D1168" t="s">
        <v>951</v>
      </c>
      <c r="E1168" t="s">
        <v>953</v>
      </c>
      <c r="F1168">
        <v>2</v>
      </c>
      <c r="G1168" t="s">
        <v>158</v>
      </c>
    </row>
    <row r="1169" spans="1:7" x14ac:dyDescent="0.25">
      <c r="A1169" t="s">
        <v>708</v>
      </c>
      <c r="B1169" t="s">
        <v>500</v>
      </c>
      <c r="C1169" t="s">
        <v>1684</v>
      </c>
      <c r="D1169" t="s">
        <v>951</v>
      </c>
      <c r="E1169" t="s">
        <v>953</v>
      </c>
      <c r="F1169">
        <v>2</v>
      </c>
      <c r="G1169" t="s">
        <v>158</v>
      </c>
    </row>
    <row r="1170" spans="1:7" x14ac:dyDescent="0.25">
      <c r="A1170" t="s">
        <v>236</v>
      </c>
      <c r="B1170" t="s">
        <v>709</v>
      </c>
      <c r="C1170" t="s">
        <v>1685</v>
      </c>
      <c r="D1170" t="s">
        <v>951</v>
      </c>
      <c r="E1170" t="s">
        <v>953</v>
      </c>
      <c r="F1170">
        <v>2</v>
      </c>
      <c r="G1170" t="s">
        <v>158</v>
      </c>
    </row>
    <row r="1171" spans="1:7" x14ac:dyDescent="0.25">
      <c r="A1171" t="s">
        <v>236</v>
      </c>
      <c r="B1171" t="s">
        <v>709</v>
      </c>
      <c r="C1171" t="s">
        <v>1686</v>
      </c>
      <c r="D1171" t="s">
        <v>951</v>
      </c>
      <c r="E1171" t="s">
        <v>953</v>
      </c>
      <c r="F1171">
        <v>2</v>
      </c>
      <c r="G1171" t="s">
        <v>158</v>
      </c>
    </row>
    <row r="1172" spans="1:7" x14ac:dyDescent="0.25">
      <c r="A1172" t="s">
        <v>236</v>
      </c>
      <c r="B1172" t="s">
        <v>193</v>
      </c>
      <c r="C1172" t="s">
        <v>1685</v>
      </c>
      <c r="D1172" t="s">
        <v>951</v>
      </c>
      <c r="E1172" t="s">
        <v>953</v>
      </c>
      <c r="F1172">
        <v>2</v>
      </c>
      <c r="G1172" t="s">
        <v>158</v>
      </c>
    </row>
    <row r="1173" spans="1:7" x14ac:dyDescent="0.25">
      <c r="A1173" t="s">
        <v>236</v>
      </c>
      <c r="B1173" t="s">
        <v>193</v>
      </c>
      <c r="C1173" t="s">
        <v>1686</v>
      </c>
      <c r="D1173" t="s">
        <v>951</v>
      </c>
      <c r="E1173" t="s">
        <v>953</v>
      </c>
      <c r="F1173">
        <v>2</v>
      </c>
      <c r="G1173" t="s">
        <v>158</v>
      </c>
    </row>
    <row r="1174" spans="1:7" x14ac:dyDescent="0.25">
      <c r="A1174" t="s">
        <v>236</v>
      </c>
      <c r="B1174" t="s">
        <v>500</v>
      </c>
      <c r="C1174" t="s">
        <v>1685</v>
      </c>
      <c r="D1174" t="s">
        <v>951</v>
      </c>
      <c r="E1174" t="s">
        <v>953</v>
      </c>
      <c r="F1174">
        <v>2</v>
      </c>
      <c r="G1174" t="s">
        <v>158</v>
      </c>
    </row>
    <row r="1175" spans="1:7" x14ac:dyDescent="0.25">
      <c r="A1175" t="s">
        <v>236</v>
      </c>
      <c r="B1175" t="s">
        <v>500</v>
      </c>
      <c r="C1175" t="s">
        <v>1686</v>
      </c>
      <c r="D1175" t="s">
        <v>951</v>
      </c>
      <c r="E1175" t="s">
        <v>953</v>
      </c>
      <c r="F1175">
        <v>2</v>
      </c>
      <c r="G1175" t="s">
        <v>158</v>
      </c>
    </row>
    <row r="1176" spans="1:7" x14ac:dyDescent="0.25">
      <c r="A1176" t="s">
        <v>343</v>
      </c>
      <c r="B1176" t="s">
        <v>344</v>
      </c>
      <c r="C1176" t="s">
        <v>1687</v>
      </c>
      <c r="D1176" t="s">
        <v>951</v>
      </c>
      <c r="E1176" t="s">
        <v>952</v>
      </c>
      <c r="F1176">
        <v>3</v>
      </c>
      <c r="G1176" t="s">
        <v>162</v>
      </c>
    </row>
    <row r="1177" spans="1:7" x14ac:dyDescent="0.25">
      <c r="A1177" t="s">
        <v>343</v>
      </c>
      <c r="B1177" t="s">
        <v>344</v>
      </c>
      <c r="C1177" t="s">
        <v>1688</v>
      </c>
      <c r="D1177" t="s">
        <v>951</v>
      </c>
      <c r="E1177" t="s">
        <v>952</v>
      </c>
      <c r="F1177">
        <v>3</v>
      </c>
      <c r="G1177" t="s">
        <v>162</v>
      </c>
    </row>
    <row r="1178" spans="1:7" x14ac:dyDescent="0.25">
      <c r="A1178" t="s">
        <v>710</v>
      </c>
      <c r="B1178" t="s">
        <v>344</v>
      </c>
      <c r="C1178" t="s">
        <v>1689</v>
      </c>
      <c r="D1178" t="s">
        <v>951</v>
      </c>
      <c r="E1178" t="s">
        <v>953</v>
      </c>
      <c r="F1178">
        <v>4</v>
      </c>
      <c r="G1178" t="s">
        <v>158</v>
      </c>
    </row>
    <row r="1179" spans="1:7" x14ac:dyDescent="0.25">
      <c r="A1179" t="s">
        <v>710</v>
      </c>
      <c r="B1179" t="s">
        <v>344</v>
      </c>
      <c r="C1179" t="s">
        <v>1690</v>
      </c>
      <c r="D1179" t="s">
        <v>951</v>
      </c>
      <c r="E1179" t="s">
        <v>953</v>
      </c>
      <c r="F1179">
        <v>4</v>
      </c>
      <c r="G1179" t="s">
        <v>158</v>
      </c>
    </row>
    <row r="1180" spans="1:7" x14ac:dyDescent="0.25">
      <c r="A1180" t="s">
        <v>345</v>
      </c>
      <c r="B1180" t="s">
        <v>346</v>
      </c>
      <c r="C1180" t="s">
        <v>1691</v>
      </c>
      <c r="D1180" t="s">
        <v>951</v>
      </c>
      <c r="E1180" t="s">
        <v>950</v>
      </c>
      <c r="F1180">
        <v>2</v>
      </c>
      <c r="G1180" t="s">
        <v>242</v>
      </c>
    </row>
    <row r="1181" spans="1:7" x14ac:dyDescent="0.25">
      <c r="A1181" t="s">
        <v>345</v>
      </c>
      <c r="B1181" t="s">
        <v>346</v>
      </c>
      <c r="C1181" t="s">
        <v>1692</v>
      </c>
      <c r="D1181" t="s">
        <v>951</v>
      </c>
      <c r="E1181" t="s">
        <v>950</v>
      </c>
      <c r="F1181">
        <v>2</v>
      </c>
      <c r="G1181" t="s">
        <v>242</v>
      </c>
    </row>
    <row r="1182" spans="1:7" x14ac:dyDescent="0.25">
      <c r="A1182" t="s">
        <v>347</v>
      </c>
      <c r="B1182" t="s">
        <v>346</v>
      </c>
      <c r="C1182" t="s">
        <v>1693</v>
      </c>
      <c r="D1182" t="s">
        <v>951</v>
      </c>
      <c r="E1182" t="s">
        <v>953</v>
      </c>
      <c r="F1182">
        <v>2</v>
      </c>
      <c r="G1182" t="s">
        <v>242</v>
      </c>
    </row>
    <row r="1183" spans="1:7" x14ac:dyDescent="0.25">
      <c r="A1183" t="s">
        <v>347</v>
      </c>
      <c r="B1183" t="s">
        <v>346</v>
      </c>
      <c r="C1183" t="s">
        <v>1694</v>
      </c>
      <c r="D1183" t="s">
        <v>951</v>
      </c>
      <c r="E1183" t="s">
        <v>953</v>
      </c>
      <c r="F1183">
        <v>2</v>
      </c>
      <c r="G1183" t="s">
        <v>242</v>
      </c>
    </row>
    <row r="1184" spans="1:7" x14ac:dyDescent="0.25">
      <c r="A1184" t="s">
        <v>347</v>
      </c>
      <c r="B1184" t="s">
        <v>346</v>
      </c>
      <c r="C1184" t="s">
        <v>1695</v>
      </c>
      <c r="D1184" t="s">
        <v>951</v>
      </c>
      <c r="E1184" t="s">
        <v>953</v>
      </c>
      <c r="F1184">
        <v>2</v>
      </c>
      <c r="G1184" t="s">
        <v>242</v>
      </c>
    </row>
    <row r="1185" spans="1:7" x14ac:dyDescent="0.25">
      <c r="A1185" t="s">
        <v>347</v>
      </c>
      <c r="B1185" t="s">
        <v>711</v>
      </c>
      <c r="C1185" t="s">
        <v>1693</v>
      </c>
      <c r="D1185" t="s">
        <v>951</v>
      </c>
      <c r="E1185" t="s">
        <v>953</v>
      </c>
      <c r="F1185">
        <v>2</v>
      </c>
      <c r="G1185" t="s">
        <v>242</v>
      </c>
    </row>
    <row r="1186" spans="1:7" x14ac:dyDescent="0.25">
      <c r="A1186" t="s">
        <v>347</v>
      </c>
      <c r="B1186" t="s">
        <v>711</v>
      </c>
      <c r="C1186" t="s">
        <v>1695</v>
      </c>
      <c r="D1186" t="s">
        <v>951</v>
      </c>
      <c r="E1186" t="s">
        <v>953</v>
      </c>
      <c r="F1186">
        <v>2</v>
      </c>
      <c r="G1186" t="s">
        <v>242</v>
      </c>
    </row>
    <row r="1187" spans="1:7" x14ac:dyDescent="0.25">
      <c r="A1187" t="s">
        <v>350</v>
      </c>
      <c r="B1187" t="s">
        <v>713</v>
      </c>
      <c r="C1187">
        <v>25</v>
      </c>
      <c r="D1187" t="s">
        <v>951</v>
      </c>
      <c r="E1187" t="s">
        <v>952</v>
      </c>
      <c r="F1187">
        <v>2</v>
      </c>
      <c r="G1187" t="s">
        <v>242</v>
      </c>
    </row>
    <row r="1188" spans="1:7" x14ac:dyDescent="0.25">
      <c r="A1188" t="s">
        <v>350</v>
      </c>
      <c r="B1188" t="s">
        <v>712</v>
      </c>
      <c r="C1188">
        <v>25</v>
      </c>
      <c r="D1188" t="s">
        <v>951</v>
      </c>
      <c r="E1188" t="s">
        <v>952</v>
      </c>
      <c r="F1188">
        <v>2</v>
      </c>
      <c r="G1188" t="s">
        <v>242</v>
      </c>
    </row>
    <row r="1189" spans="1:7" x14ac:dyDescent="0.25">
      <c r="A1189" t="s">
        <v>352</v>
      </c>
      <c r="B1189" t="s">
        <v>713</v>
      </c>
      <c r="C1189">
        <v>31</v>
      </c>
      <c r="D1189" t="s">
        <v>951</v>
      </c>
      <c r="E1189" t="s">
        <v>952</v>
      </c>
      <c r="F1189">
        <v>2</v>
      </c>
      <c r="G1189" t="s">
        <v>158</v>
      </c>
    </row>
    <row r="1190" spans="1:7" x14ac:dyDescent="0.25">
      <c r="A1190" t="s">
        <v>352</v>
      </c>
      <c r="B1190" t="s">
        <v>348</v>
      </c>
      <c r="C1190">
        <v>31</v>
      </c>
      <c r="D1190" t="s">
        <v>951</v>
      </c>
      <c r="E1190" t="s">
        <v>952</v>
      </c>
      <c r="F1190">
        <v>2</v>
      </c>
      <c r="G1190" t="s">
        <v>158</v>
      </c>
    </row>
    <row r="1191" spans="1:7" x14ac:dyDescent="0.25">
      <c r="A1191" t="s">
        <v>353</v>
      </c>
      <c r="B1191" t="s">
        <v>713</v>
      </c>
      <c r="C1191">
        <v>35</v>
      </c>
      <c r="D1191" t="s">
        <v>951</v>
      </c>
      <c r="E1191" t="s">
        <v>952</v>
      </c>
      <c r="F1191">
        <v>2</v>
      </c>
      <c r="G1191" t="s">
        <v>158</v>
      </c>
    </row>
    <row r="1192" spans="1:7" x14ac:dyDescent="0.25">
      <c r="A1192" t="s">
        <v>353</v>
      </c>
      <c r="B1192" t="s">
        <v>713</v>
      </c>
      <c r="C1192">
        <v>36</v>
      </c>
      <c r="D1192" t="s">
        <v>951</v>
      </c>
      <c r="E1192" t="s">
        <v>952</v>
      </c>
      <c r="F1192">
        <v>2</v>
      </c>
      <c r="G1192" t="s">
        <v>158</v>
      </c>
    </row>
    <row r="1193" spans="1:7" x14ac:dyDescent="0.25">
      <c r="A1193" t="s">
        <v>353</v>
      </c>
      <c r="B1193" t="s">
        <v>713</v>
      </c>
      <c r="C1193" t="s">
        <v>715</v>
      </c>
      <c r="D1193" t="s">
        <v>951</v>
      </c>
      <c r="E1193" t="s">
        <v>952</v>
      </c>
      <c r="F1193">
        <v>2</v>
      </c>
      <c r="G1193" t="s">
        <v>158</v>
      </c>
    </row>
    <row r="1194" spans="1:7" x14ac:dyDescent="0.25">
      <c r="A1194" t="s">
        <v>353</v>
      </c>
      <c r="B1194" t="s">
        <v>713</v>
      </c>
      <c r="C1194" t="s">
        <v>716</v>
      </c>
      <c r="D1194" t="s">
        <v>951</v>
      </c>
      <c r="E1194" t="s">
        <v>952</v>
      </c>
      <c r="F1194">
        <v>2</v>
      </c>
      <c r="G1194" t="s">
        <v>158</v>
      </c>
    </row>
    <row r="1195" spans="1:7" x14ac:dyDescent="0.25">
      <c r="A1195" t="s">
        <v>353</v>
      </c>
      <c r="B1195" t="s">
        <v>713</v>
      </c>
      <c r="C1195" t="s">
        <v>717</v>
      </c>
      <c r="D1195" t="s">
        <v>951</v>
      </c>
      <c r="E1195" t="s">
        <v>952</v>
      </c>
      <c r="F1195">
        <v>2</v>
      </c>
      <c r="G1195" t="s">
        <v>158</v>
      </c>
    </row>
    <row r="1196" spans="1:7" x14ac:dyDescent="0.25">
      <c r="A1196" t="s">
        <v>353</v>
      </c>
      <c r="B1196" t="s">
        <v>713</v>
      </c>
      <c r="C1196" t="s">
        <v>714</v>
      </c>
      <c r="D1196" t="s">
        <v>951</v>
      </c>
      <c r="E1196" t="s">
        <v>952</v>
      </c>
      <c r="F1196">
        <v>2</v>
      </c>
      <c r="G1196" t="s">
        <v>158</v>
      </c>
    </row>
    <row r="1197" spans="1:7" x14ac:dyDescent="0.25">
      <c r="A1197" t="s">
        <v>353</v>
      </c>
      <c r="B1197" t="s">
        <v>713</v>
      </c>
      <c r="C1197" t="s">
        <v>720</v>
      </c>
      <c r="D1197" t="s">
        <v>951</v>
      </c>
      <c r="E1197" t="s">
        <v>952</v>
      </c>
      <c r="F1197">
        <v>2</v>
      </c>
      <c r="G1197" t="s">
        <v>158</v>
      </c>
    </row>
    <row r="1198" spans="1:7" x14ac:dyDescent="0.25">
      <c r="A1198" t="s">
        <v>353</v>
      </c>
      <c r="B1198" t="s">
        <v>713</v>
      </c>
      <c r="C1198" t="s">
        <v>719</v>
      </c>
      <c r="D1198" t="s">
        <v>951</v>
      </c>
      <c r="E1198" t="s">
        <v>952</v>
      </c>
      <c r="F1198">
        <v>2</v>
      </c>
      <c r="G1198" t="s">
        <v>158</v>
      </c>
    </row>
    <row r="1199" spans="1:7" x14ac:dyDescent="0.25">
      <c r="A1199" t="s">
        <v>353</v>
      </c>
      <c r="B1199" t="s">
        <v>713</v>
      </c>
      <c r="C1199" t="s">
        <v>718</v>
      </c>
      <c r="D1199" t="s">
        <v>951</v>
      </c>
      <c r="E1199" t="s">
        <v>952</v>
      </c>
      <c r="F1199">
        <v>2</v>
      </c>
      <c r="G1199" t="s">
        <v>158</v>
      </c>
    </row>
    <row r="1200" spans="1:7" x14ac:dyDescent="0.25">
      <c r="A1200" t="s">
        <v>353</v>
      </c>
      <c r="B1200" t="s">
        <v>348</v>
      </c>
      <c r="C1200">
        <v>35</v>
      </c>
      <c r="D1200" t="s">
        <v>951</v>
      </c>
      <c r="E1200" t="s">
        <v>952</v>
      </c>
      <c r="F1200">
        <v>2</v>
      </c>
      <c r="G1200" t="s">
        <v>158</v>
      </c>
    </row>
    <row r="1201" spans="1:7" x14ac:dyDescent="0.25">
      <c r="A1201" t="s">
        <v>353</v>
      </c>
      <c r="B1201" t="s">
        <v>348</v>
      </c>
      <c r="C1201">
        <v>36</v>
      </c>
      <c r="D1201" t="s">
        <v>951</v>
      </c>
      <c r="E1201" t="s">
        <v>952</v>
      </c>
      <c r="F1201">
        <v>2</v>
      </c>
      <c r="G1201" t="s">
        <v>158</v>
      </c>
    </row>
    <row r="1202" spans="1:7" x14ac:dyDescent="0.25">
      <c r="A1202" t="s">
        <v>353</v>
      </c>
      <c r="B1202" t="s">
        <v>348</v>
      </c>
      <c r="C1202" t="s">
        <v>715</v>
      </c>
      <c r="D1202" t="s">
        <v>951</v>
      </c>
      <c r="E1202" t="s">
        <v>952</v>
      </c>
      <c r="F1202">
        <v>2</v>
      </c>
      <c r="G1202" t="s">
        <v>158</v>
      </c>
    </row>
    <row r="1203" spans="1:7" x14ac:dyDescent="0.25">
      <c r="A1203" t="s">
        <v>353</v>
      </c>
      <c r="B1203" t="s">
        <v>348</v>
      </c>
      <c r="C1203" t="s">
        <v>717</v>
      </c>
      <c r="D1203" t="s">
        <v>951</v>
      </c>
      <c r="E1203" t="s">
        <v>952</v>
      </c>
      <c r="F1203">
        <v>2</v>
      </c>
      <c r="G1203" t="s">
        <v>158</v>
      </c>
    </row>
    <row r="1204" spans="1:7" x14ac:dyDescent="0.25">
      <c r="A1204" t="s">
        <v>353</v>
      </c>
      <c r="B1204" t="s">
        <v>348</v>
      </c>
      <c r="C1204" t="s">
        <v>720</v>
      </c>
      <c r="D1204" t="s">
        <v>951</v>
      </c>
      <c r="E1204" t="s">
        <v>952</v>
      </c>
      <c r="F1204">
        <v>2</v>
      </c>
      <c r="G1204" t="s">
        <v>158</v>
      </c>
    </row>
    <row r="1205" spans="1:7" x14ac:dyDescent="0.25">
      <c r="A1205" t="s">
        <v>353</v>
      </c>
      <c r="B1205" t="s">
        <v>348</v>
      </c>
      <c r="C1205" t="s">
        <v>718</v>
      </c>
      <c r="D1205" t="s">
        <v>951</v>
      </c>
      <c r="E1205" t="s">
        <v>952</v>
      </c>
      <c r="F1205">
        <v>2</v>
      </c>
      <c r="G1205" t="s">
        <v>158</v>
      </c>
    </row>
    <row r="1206" spans="1:7" x14ac:dyDescent="0.25">
      <c r="A1206" t="s">
        <v>353</v>
      </c>
      <c r="B1206" t="s">
        <v>348</v>
      </c>
      <c r="C1206" t="s">
        <v>721</v>
      </c>
      <c r="D1206" t="s">
        <v>951</v>
      </c>
      <c r="E1206" t="s">
        <v>952</v>
      </c>
      <c r="F1206">
        <v>2</v>
      </c>
      <c r="G1206" t="s">
        <v>158</v>
      </c>
    </row>
    <row r="1207" spans="1:7" x14ac:dyDescent="0.25">
      <c r="A1207" t="s">
        <v>354</v>
      </c>
      <c r="B1207" t="s">
        <v>348</v>
      </c>
      <c r="C1207">
        <v>40</v>
      </c>
      <c r="D1207" t="s">
        <v>951</v>
      </c>
      <c r="E1207" t="s">
        <v>952</v>
      </c>
      <c r="F1207">
        <v>2</v>
      </c>
      <c r="G1207" t="s">
        <v>158</v>
      </c>
    </row>
    <row r="1208" spans="1:7" x14ac:dyDescent="0.25">
      <c r="A1208" t="s">
        <v>355</v>
      </c>
      <c r="B1208" t="s">
        <v>348</v>
      </c>
      <c r="C1208">
        <v>45</v>
      </c>
      <c r="D1208" t="s">
        <v>951</v>
      </c>
      <c r="E1208" t="s">
        <v>952</v>
      </c>
      <c r="F1208">
        <v>2</v>
      </c>
      <c r="G1208" t="s">
        <v>158</v>
      </c>
    </row>
    <row r="1209" spans="1:7" x14ac:dyDescent="0.25">
      <c r="A1209" t="s">
        <v>356</v>
      </c>
      <c r="B1209" t="s">
        <v>713</v>
      </c>
      <c r="C1209">
        <v>55</v>
      </c>
      <c r="D1209" t="s">
        <v>951</v>
      </c>
      <c r="E1209" t="s">
        <v>952</v>
      </c>
      <c r="F1209">
        <v>2</v>
      </c>
      <c r="G1209" t="s">
        <v>158</v>
      </c>
    </row>
    <row r="1210" spans="1:7" x14ac:dyDescent="0.25">
      <c r="A1210" t="s">
        <v>356</v>
      </c>
      <c r="B1210" t="s">
        <v>348</v>
      </c>
      <c r="C1210">
        <v>55</v>
      </c>
      <c r="D1210" t="s">
        <v>951</v>
      </c>
      <c r="E1210" t="s">
        <v>952</v>
      </c>
      <c r="F1210">
        <v>2</v>
      </c>
      <c r="G1210" t="s">
        <v>158</v>
      </c>
    </row>
    <row r="1211" spans="1:7" x14ac:dyDescent="0.25">
      <c r="A1211" t="s">
        <v>356</v>
      </c>
      <c r="B1211" t="s">
        <v>348</v>
      </c>
      <c r="C1211" t="s">
        <v>722</v>
      </c>
      <c r="D1211" t="s">
        <v>951</v>
      </c>
      <c r="E1211" t="s">
        <v>952</v>
      </c>
      <c r="F1211">
        <v>2</v>
      </c>
      <c r="G1211" t="s">
        <v>158</v>
      </c>
    </row>
    <row r="1212" spans="1:7" x14ac:dyDescent="0.25">
      <c r="A1212" t="s">
        <v>357</v>
      </c>
      <c r="B1212" t="s">
        <v>348</v>
      </c>
      <c r="C1212">
        <v>60</v>
      </c>
      <c r="D1212" t="s">
        <v>951</v>
      </c>
      <c r="E1212" t="s">
        <v>952</v>
      </c>
      <c r="F1212">
        <v>2</v>
      </c>
      <c r="G1212" t="s">
        <v>158</v>
      </c>
    </row>
    <row r="1213" spans="1:7" x14ac:dyDescent="0.25">
      <c r="A1213" t="s">
        <v>358</v>
      </c>
      <c r="B1213" t="s">
        <v>348</v>
      </c>
      <c r="C1213">
        <v>75</v>
      </c>
      <c r="D1213" t="s">
        <v>951</v>
      </c>
      <c r="E1213" t="s">
        <v>952</v>
      </c>
      <c r="F1213">
        <v>2</v>
      </c>
      <c r="G1213" t="s">
        <v>158</v>
      </c>
    </row>
    <row r="1214" spans="1:7" x14ac:dyDescent="0.25">
      <c r="A1214" t="s">
        <v>358</v>
      </c>
      <c r="B1214" t="s">
        <v>348</v>
      </c>
      <c r="C1214" t="s">
        <v>2024</v>
      </c>
      <c r="D1214" t="s">
        <v>951</v>
      </c>
      <c r="E1214" t="s">
        <v>952</v>
      </c>
      <c r="F1214">
        <v>2</v>
      </c>
      <c r="G1214" t="s">
        <v>158</v>
      </c>
    </row>
    <row r="1215" spans="1:7" x14ac:dyDescent="0.25">
      <c r="A1215" t="s">
        <v>358</v>
      </c>
      <c r="B1215" t="s">
        <v>348</v>
      </c>
      <c r="C1215" t="s">
        <v>2121</v>
      </c>
      <c r="D1215" t="s">
        <v>951</v>
      </c>
      <c r="E1215" t="s">
        <v>952</v>
      </c>
      <c r="F1215">
        <v>2</v>
      </c>
      <c r="G1215" t="s">
        <v>158</v>
      </c>
    </row>
    <row r="1216" spans="1:7" x14ac:dyDescent="0.25">
      <c r="A1216" t="s">
        <v>359</v>
      </c>
      <c r="B1216" t="s">
        <v>197</v>
      </c>
      <c r="C1216" t="s">
        <v>723</v>
      </c>
      <c r="D1216" t="s">
        <v>951</v>
      </c>
      <c r="E1216" t="s">
        <v>952</v>
      </c>
      <c r="F1216">
        <v>3</v>
      </c>
      <c r="G1216" t="s">
        <v>162</v>
      </c>
    </row>
    <row r="1217" spans="1:7" x14ac:dyDescent="0.25">
      <c r="A1217" t="s">
        <v>359</v>
      </c>
      <c r="B1217" t="s">
        <v>287</v>
      </c>
      <c r="C1217" t="s">
        <v>723</v>
      </c>
      <c r="D1217" t="s">
        <v>951</v>
      </c>
      <c r="E1217" t="s">
        <v>952</v>
      </c>
      <c r="F1217">
        <v>3</v>
      </c>
      <c r="G1217" t="s">
        <v>162</v>
      </c>
    </row>
    <row r="1218" spans="1:7" x14ac:dyDescent="0.25">
      <c r="A1218" t="s">
        <v>725</v>
      </c>
      <c r="B1218" t="s">
        <v>197</v>
      </c>
      <c r="C1218" t="s">
        <v>724</v>
      </c>
      <c r="D1218" t="s">
        <v>951</v>
      </c>
      <c r="E1218" t="s">
        <v>952</v>
      </c>
      <c r="F1218">
        <v>2</v>
      </c>
      <c r="G1218" t="s">
        <v>158</v>
      </c>
    </row>
    <row r="1219" spans="1:7" x14ac:dyDescent="0.25">
      <c r="A1219" t="s">
        <v>725</v>
      </c>
      <c r="B1219" t="s">
        <v>287</v>
      </c>
      <c r="C1219" t="s">
        <v>724</v>
      </c>
      <c r="D1219" t="s">
        <v>951</v>
      </c>
      <c r="E1219" t="s">
        <v>952</v>
      </c>
      <c r="F1219">
        <v>2</v>
      </c>
      <c r="G1219" t="s">
        <v>158</v>
      </c>
    </row>
    <row r="1220" spans="1:7" x14ac:dyDescent="0.25">
      <c r="A1220" t="s">
        <v>360</v>
      </c>
      <c r="B1220" t="s">
        <v>197</v>
      </c>
      <c r="C1220" t="s">
        <v>362</v>
      </c>
      <c r="D1220" t="s">
        <v>951</v>
      </c>
      <c r="E1220" t="s">
        <v>952</v>
      </c>
      <c r="F1220">
        <v>2</v>
      </c>
      <c r="G1220" t="s">
        <v>158</v>
      </c>
    </row>
    <row r="1221" spans="1:7" x14ac:dyDescent="0.25">
      <c r="A1221" t="s">
        <v>360</v>
      </c>
      <c r="B1221" t="s">
        <v>287</v>
      </c>
      <c r="C1221" t="s">
        <v>362</v>
      </c>
      <c r="D1221" t="s">
        <v>951</v>
      </c>
      <c r="E1221" t="s">
        <v>952</v>
      </c>
      <c r="F1221">
        <v>2</v>
      </c>
      <c r="G1221" t="s">
        <v>158</v>
      </c>
    </row>
    <row r="1222" spans="1:7" x14ac:dyDescent="0.25">
      <c r="A1222" t="s">
        <v>360</v>
      </c>
      <c r="B1222" t="s">
        <v>726</v>
      </c>
      <c r="C1222" t="s">
        <v>362</v>
      </c>
      <c r="D1222" t="s">
        <v>951</v>
      </c>
      <c r="E1222" t="s">
        <v>952</v>
      </c>
      <c r="F1222">
        <v>2</v>
      </c>
      <c r="G1222" t="s">
        <v>158</v>
      </c>
    </row>
    <row r="1223" spans="1:7" x14ac:dyDescent="0.25">
      <c r="A1223" t="s">
        <v>728</v>
      </c>
      <c r="B1223" t="s">
        <v>197</v>
      </c>
      <c r="C1223" t="s">
        <v>727</v>
      </c>
      <c r="D1223" t="s">
        <v>951</v>
      </c>
      <c r="E1223" t="s">
        <v>952</v>
      </c>
      <c r="F1223">
        <v>2</v>
      </c>
      <c r="G1223" t="s">
        <v>158</v>
      </c>
    </row>
    <row r="1224" spans="1:7" x14ac:dyDescent="0.25">
      <c r="A1224" t="s">
        <v>728</v>
      </c>
      <c r="B1224" t="s">
        <v>287</v>
      </c>
      <c r="C1224" t="s">
        <v>727</v>
      </c>
      <c r="D1224" t="s">
        <v>951</v>
      </c>
      <c r="E1224" t="s">
        <v>952</v>
      </c>
      <c r="F1224">
        <v>2</v>
      </c>
      <c r="G1224" t="s">
        <v>158</v>
      </c>
    </row>
    <row r="1225" spans="1:7" x14ac:dyDescent="0.25">
      <c r="A1225" t="s">
        <v>728</v>
      </c>
      <c r="B1225" t="s">
        <v>726</v>
      </c>
      <c r="C1225" t="s">
        <v>727</v>
      </c>
      <c r="D1225" t="s">
        <v>951</v>
      </c>
      <c r="E1225" t="s">
        <v>952</v>
      </c>
      <c r="F1225">
        <v>2</v>
      </c>
      <c r="G1225" t="s">
        <v>158</v>
      </c>
    </row>
    <row r="1226" spans="1:7" x14ac:dyDescent="0.25">
      <c r="A1226" t="s">
        <v>730</v>
      </c>
      <c r="B1226" t="s">
        <v>197</v>
      </c>
      <c r="C1226" t="s">
        <v>729</v>
      </c>
      <c r="D1226" t="s">
        <v>951</v>
      </c>
      <c r="E1226" t="s">
        <v>952</v>
      </c>
      <c r="F1226">
        <v>2</v>
      </c>
      <c r="G1226" t="s">
        <v>158</v>
      </c>
    </row>
    <row r="1227" spans="1:7" x14ac:dyDescent="0.25">
      <c r="A1227" t="s">
        <v>730</v>
      </c>
      <c r="B1227" t="s">
        <v>287</v>
      </c>
      <c r="C1227" t="s">
        <v>729</v>
      </c>
      <c r="D1227" t="s">
        <v>951</v>
      </c>
      <c r="E1227" t="s">
        <v>952</v>
      </c>
      <c r="F1227">
        <v>2</v>
      </c>
      <c r="G1227" t="s">
        <v>158</v>
      </c>
    </row>
    <row r="1228" spans="1:7" x14ac:dyDescent="0.25">
      <c r="A1228" t="s">
        <v>732</v>
      </c>
      <c r="B1228" t="s">
        <v>197</v>
      </c>
      <c r="C1228" t="s">
        <v>731</v>
      </c>
      <c r="D1228" t="s">
        <v>951</v>
      </c>
      <c r="E1228" t="s">
        <v>952</v>
      </c>
      <c r="F1228">
        <v>2</v>
      </c>
      <c r="G1228" t="s">
        <v>158</v>
      </c>
    </row>
    <row r="1229" spans="1:7" x14ac:dyDescent="0.25">
      <c r="A1229" t="s">
        <v>732</v>
      </c>
      <c r="B1229" t="s">
        <v>287</v>
      </c>
      <c r="C1229" t="s">
        <v>731</v>
      </c>
      <c r="D1229" t="s">
        <v>951</v>
      </c>
      <c r="E1229" t="s">
        <v>952</v>
      </c>
      <c r="F1229">
        <v>2</v>
      </c>
      <c r="G1229" t="s">
        <v>158</v>
      </c>
    </row>
    <row r="1230" spans="1:7" x14ac:dyDescent="0.25">
      <c r="A1230" t="s">
        <v>363</v>
      </c>
      <c r="B1230" t="s">
        <v>197</v>
      </c>
      <c r="C1230" t="s">
        <v>733</v>
      </c>
      <c r="D1230" t="s">
        <v>951</v>
      </c>
      <c r="E1230" t="s">
        <v>952</v>
      </c>
      <c r="F1230">
        <v>2</v>
      </c>
      <c r="G1230" t="s">
        <v>158</v>
      </c>
    </row>
    <row r="1231" spans="1:7" x14ac:dyDescent="0.25">
      <c r="A1231" t="s">
        <v>363</v>
      </c>
      <c r="B1231" t="s">
        <v>287</v>
      </c>
      <c r="C1231" t="s">
        <v>733</v>
      </c>
      <c r="D1231" t="s">
        <v>951</v>
      </c>
      <c r="E1231" t="s">
        <v>952</v>
      </c>
      <c r="F1231">
        <v>2</v>
      </c>
      <c r="G1231" t="s">
        <v>158</v>
      </c>
    </row>
    <row r="1232" spans="1:7" x14ac:dyDescent="0.25">
      <c r="A1232" t="s">
        <v>363</v>
      </c>
      <c r="B1232" t="s">
        <v>726</v>
      </c>
      <c r="C1232" t="s">
        <v>733</v>
      </c>
      <c r="D1232" t="s">
        <v>951</v>
      </c>
      <c r="E1232" t="s">
        <v>952</v>
      </c>
      <c r="F1232">
        <v>2</v>
      </c>
      <c r="G1232" t="s">
        <v>158</v>
      </c>
    </row>
    <row r="1233" spans="1:7" x14ac:dyDescent="0.25">
      <c r="A1233" t="s">
        <v>916</v>
      </c>
      <c r="B1233" t="s">
        <v>364</v>
      </c>
      <c r="C1233" t="s">
        <v>915</v>
      </c>
      <c r="D1233" t="s">
        <v>951</v>
      </c>
      <c r="E1233" t="s">
        <v>952</v>
      </c>
      <c r="F1233">
        <v>2</v>
      </c>
      <c r="G1233" t="s">
        <v>158</v>
      </c>
    </row>
    <row r="1234" spans="1:7" x14ac:dyDescent="0.25">
      <c r="A1234" t="s">
        <v>734</v>
      </c>
      <c r="B1234" t="s">
        <v>364</v>
      </c>
      <c r="C1234" t="s">
        <v>735</v>
      </c>
      <c r="D1234" t="s">
        <v>951</v>
      </c>
      <c r="E1234" t="s">
        <v>953</v>
      </c>
      <c r="F1234">
        <v>2</v>
      </c>
      <c r="G1234" t="s">
        <v>242</v>
      </c>
    </row>
    <row r="1235" spans="1:7" x14ac:dyDescent="0.25">
      <c r="A1235" t="s">
        <v>734</v>
      </c>
      <c r="B1235" t="s">
        <v>364</v>
      </c>
      <c r="C1235" t="s">
        <v>1703</v>
      </c>
      <c r="D1235" t="s">
        <v>951</v>
      </c>
      <c r="E1235" t="s">
        <v>953</v>
      </c>
      <c r="F1235">
        <v>2</v>
      </c>
      <c r="G1235" t="s">
        <v>242</v>
      </c>
    </row>
    <row r="1236" spans="1:7" x14ac:dyDescent="0.25">
      <c r="A1236" t="s">
        <v>734</v>
      </c>
      <c r="B1236" t="s">
        <v>364</v>
      </c>
      <c r="C1236" t="s">
        <v>736</v>
      </c>
      <c r="D1236" t="s">
        <v>951</v>
      </c>
      <c r="E1236" t="s">
        <v>953</v>
      </c>
      <c r="F1236">
        <v>2</v>
      </c>
      <c r="G1236" t="s">
        <v>242</v>
      </c>
    </row>
    <row r="1237" spans="1:7" x14ac:dyDescent="0.25">
      <c r="A1237" t="s">
        <v>734</v>
      </c>
      <c r="B1237" t="s">
        <v>364</v>
      </c>
      <c r="C1237" t="s">
        <v>1704</v>
      </c>
      <c r="D1237" t="s">
        <v>951</v>
      </c>
      <c r="E1237" t="s">
        <v>953</v>
      </c>
      <c r="F1237">
        <v>2</v>
      </c>
      <c r="G1237" t="s">
        <v>242</v>
      </c>
    </row>
    <row r="1238" spans="1:7" x14ac:dyDescent="0.25">
      <c r="A1238" t="s">
        <v>734</v>
      </c>
      <c r="B1238" t="s">
        <v>364</v>
      </c>
      <c r="C1238" t="s">
        <v>1705</v>
      </c>
      <c r="D1238" t="s">
        <v>951</v>
      </c>
      <c r="E1238" t="s">
        <v>953</v>
      </c>
      <c r="F1238">
        <v>2</v>
      </c>
      <c r="G1238" t="s">
        <v>242</v>
      </c>
    </row>
    <row r="1239" spans="1:7" x14ac:dyDescent="0.25">
      <c r="A1239" t="s">
        <v>734</v>
      </c>
      <c r="B1239" t="s">
        <v>364</v>
      </c>
      <c r="C1239" t="s">
        <v>1706</v>
      </c>
      <c r="D1239" t="s">
        <v>951</v>
      </c>
      <c r="E1239" t="s">
        <v>953</v>
      </c>
      <c r="F1239">
        <v>2</v>
      </c>
      <c r="G1239" t="s">
        <v>242</v>
      </c>
    </row>
    <row r="1240" spans="1:7" x14ac:dyDescent="0.25">
      <c r="A1240" t="s">
        <v>739</v>
      </c>
      <c r="B1240" t="s">
        <v>485</v>
      </c>
      <c r="C1240" t="s">
        <v>738</v>
      </c>
      <c r="D1240" t="s">
        <v>951</v>
      </c>
      <c r="E1240" t="s">
        <v>950</v>
      </c>
      <c r="F1240">
        <v>2</v>
      </c>
      <c r="G1240" t="s">
        <v>242</v>
      </c>
    </row>
    <row r="1241" spans="1:7" x14ac:dyDescent="0.25">
      <c r="A1241" t="s">
        <v>741</v>
      </c>
      <c r="B1241" t="s">
        <v>740</v>
      </c>
      <c r="C1241" t="s">
        <v>1707</v>
      </c>
      <c r="D1241" t="s">
        <v>951</v>
      </c>
      <c r="E1241" t="s">
        <v>953</v>
      </c>
      <c r="F1241">
        <v>2</v>
      </c>
      <c r="G1241" t="s">
        <v>242</v>
      </c>
    </row>
    <row r="1242" spans="1:7" x14ac:dyDescent="0.25">
      <c r="A1242" t="s">
        <v>741</v>
      </c>
      <c r="B1242" t="s">
        <v>740</v>
      </c>
      <c r="C1242" t="s">
        <v>1708</v>
      </c>
      <c r="D1242" t="s">
        <v>951</v>
      </c>
      <c r="E1242" t="s">
        <v>953</v>
      </c>
      <c r="F1242">
        <v>2</v>
      </c>
      <c r="G1242" t="s">
        <v>242</v>
      </c>
    </row>
    <row r="1243" spans="1:7" x14ac:dyDescent="0.25">
      <c r="A1243" t="s">
        <v>742</v>
      </c>
      <c r="B1243" t="s">
        <v>485</v>
      </c>
      <c r="C1243" t="s">
        <v>1709</v>
      </c>
      <c r="D1243" t="s">
        <v>951</v>
      </c>
      <c r="E1243" t="s">
        <v>950</v>
      </c>
      <c r="F1243">
        <v>2</v>
      </c>
      <c r="G1243" t="s">
        <v>242</v>
      </c>
    </row>
    <row r="1244" spans="1:7" x14ac:dyDescent="0.25">
      <c r="A1244" t="s">
        <v>742</v>
      </c>
      <c r="B1244" t="s">
        <v>485</v>
      </c>
      <c r="C1244" t="s">
        <v>1710</v>
      </c>
      <c r="D1244" t="s">
        <v>951</v>
      </c>
      <c r="E1244" t="s">
        <v>950</v>
      </c>
      <c r="F1244">
        <v>2</v>
      </c>
      <c r="G1244" t="s">
        <v>242</v>
      </c>
    </row>
    <row r="1245" spans="1:7" x14ac:dyDescent="0.25">
      <c r="A1245" t="s">
        <v>746</v>
      </c>
      <c r="B1245" t="s">
        <v>744</v>
      </c>
      <c r="C1245" t="s">
        <v>745</v>
      </c>
      <c r="D1245" t="s">
        <v>951</v>
      </c>
      <c r="E1245" t="s">
        <v>953</v>
      </c>
      <c r="F1245">
        <v>1</v>
      </c>
      <c r="G1245" t="s">
        <v>242</v>
      </c>
    </row>
    <row r="1246" spans="1:7" x14ac:dyDescent="0.25">
      <c r="A1246" t="s">
        <v>746</v>
      </c>
      <c r="B1246" t="s">
        <v>369</v>
      </c>
      <c r="C1246" t="s">
        <v>1712</v>
      </c>
      <c r="D1246" t="s">
        <v>951</v>
      </c>
      <c r="E1246" t="s">
        <v>953</v>
      </c>
      <c r="F1246">
        <v>1</v>
      </c>
      <c r="G1246" t="s">
        <v>242</v>
      </c>
    </row>
    <row r="1247" spans="1:7" x14ac:dyDescent="0.25">
      <c r="A1247" t="s">
        <v>746</v>
      </c>
      <c r="B1247" t="s">
        <v>369</v>
      </c>
      <c r="C1247" t="s">
        <v>1714</v>
      </c>
      <c r="D1247" t="s">
        <v>951</v>
      </c>
      <c r="E1247" t="s">
        <v>953</v>
      </c>
      <c r="F1247">
        <v>1</v>
      </c>
      <c r="G1247" t="s">
        <v>242</v>
      </c>
    </row>
    <row r="1248" spans="1:7" x14ac:dyDescent="0.25">
      <c r="A1248" t="s">
        <v>746</v>
      </c>
      <c r="B1248" t="s">
        <v>369</v>
      </c>
      <c r="C1248" t="s">
        <v>1715</v>
      </c>
      <c r="D1248" t="s">
        <v>951</v>
      </c>
      <c r="E1248" t="s">
        <v>953</v>
      </c>
      <c r="F1248">
        <v>1</v>
      </c>
      <c r="G1248" t="s">
        <v>242</v>
      </c>
    </row>
    <row r="1249" spans="1:7" x14ac:dyDescent="0.25">
      <c r="A1249" t="s">
        <v>746</v>
      </c>
      <c r="B1249" t="s">
        <v>369</v>
      </c>
      <c r="C1249" t="s">
        <v>1713</v>
      </c>
      <c r="D1249" t="s">
        <v>951</v>
      </c>
      <c r="E1249" t="s">
        <v>953</v>
      </c>
      <c r="F1249">
        <v>1</v>
      </c>
      <c r="G1249" t="s">
        <v>242</v>
      </c>
    </row>
    <row r="1250" spans="1:7" x14ac:dyDescent="0.25">
      <c r="A1250" t="s">
        <v>746</v>
      </c>
      <c r="B1250" t="s">
        <v>369</v>
      </c>
      <c r="C1250" t="s">
        <v>1711</v>
      </c>
      <c r="D1250" t="s">
        <v>951</v>
      </c>
      <c r="E1250" t="s">
        <v>953</v>
      </c>
      <c r="F1250">
        <v>1</v>
      </c>
      <c r="G1250" t="s">
        <v>242</v>
      </c>
    </row>
    <row r="1251" spans="1:7" x14ac:dyDescent="0.25">
      <c r="A1251" t="s">
        <v>366</v>
      </c>
      <c r="B1251" t="s">
        <v>367</v>
      </c>
      <c r="C1251" t="s">
        <v>1696</v>
      </c>
      <c r="D1251" t="s">
        <v>951</v>
      </c>
      <c r="E1251" t="s">
        <v>950</v>
      </c>
      <c r="F1251">
        <v>2</v>
      </c>
      <c r="G1251" t="s">
        <v>242</v>
      </c>
    </row>
    <row r="1252" spans="1:7" x14ac:dyDescent="0.25">
      <c r="A1252" t="s">
        <v>366</v>
      </c>
      <c r="B1252" t="s">
        <v>367</v>
      </c>
      <c r="C1252" t="s">
        <v>747</v>
      </c>
      <c r="D1252" t="s">
        <v>951</v>
      </c>
      <c r="E1252" t="s">
        <v>950</v>
      </c>
      <c r="F1252">
        <v>2</v>
      </c>
      <c r="G1252" t="s">
        <v>242</v>
      </c>
    </row>
    <row r="1253" spans="1:7" x14ac:dyDescent="0.25">
      <c r="A1253" t="s">
        <v>366</v>
      </c>
      <c r="B1253" t="s">
        <v>367</v>
      </c>
      <c r="C1253" t="s">
        <v>1716</v>
      </c>
      <c r="D1253" t="s">
        <v>951</v>
      </c>
      <c r="E1253" t="s">
        <v>950</v>
      </c>
      <c r="F1253">
        <v>2</v>
      </c>
      <c r="G1253" t="s">
        <v>242</v>
      </c>
    </row>
    <row r="1254" spans="1:7" x14ac:dyDescent="0.25">
      <c r="A1254" t="s">
        <v>366</v>
      </c>
      <c r="B1254" t="s">
        <v>367</v>
      </c>
      <c r="C1254" t="s">
        <v>1717</v>
      </c>
      <c r="D1254" t="s">
        <v>951</v>
      </c>
      <c r="E1254" t="s">
        <v>950</v>
      </c>
      <c r="F1254">
        <v>2</v>
      </c>
      <c r="G1254" t="s">
        <v>242</v>
      </c>
    </row>
    <row r="1255" spans="1:7" x14ac:dyDescent="0.25">
      <c r="A1255" t="s">
        <v>366</v>
      </c>
      <c r="B1255" t="s">
        <v>367</v>
      </c>
      <c r="C1255" t="s">
        <v>1037</v>
      </c>
      <c r="D1255" t="s">
        <v>951</v>
      </c>
      <c r="E1255" t="s">
        <v>950</v>
      </c>
      <c r="F1255">
        <v>2</v>
      </c>
      <c r="G1255" t="s">
        <v>242</v>
      </c>
    </row>
    <row r="1256" spans="1:7" x14ac:dyDescent="0.25">
      <c r="A1256" t="s">
        <v>366</v>
      </c>
      <c r="B1256" t="s">
        <v>737</v>
      </c>
      <c r="C1256" t="s">
        <v>1696</v>
      </c>
      <c r="D1256" t="s">
        <v>951</v>
      </c>
      <c r="E1256" t="s">
        <v>950</v>
      </c>
      <c r="F1256">
        <v>2</v>
      </c>
      <c r="G1256" t="s">
        <v>242</v>
      </c>
    </row>
    <row r="1257" spans="1:7" x14ac:dyDescent="0.25">
      <c r="A1257" t="s">
        <v>366</v>
      </c>
      <c r="B1257" t="s">
        <v>737</v>
      </c>
      <c r="C1257" t="s">
        <v>747</v>
      </c>
      <c r="D1257" t="s">
        <v>951</v>
      </c>
      <c r="E1257" t="s">
        <v>950</v>
      </c>
      <c r="F1257">
        <v>2</v>
      </c>
      <c r="G1257" t="s">
        <v>242</v>
      </c>
    </row>
    <row r="1258" spans="1:7" x14ac:dyDescent="0.25">
      <c r="A1258" t="s">
        <v>366</v>
      </c>
      <c r="B1258" t="s">
        <v>737</v>
      </c>
      <c r="C1258" t="s">
        <v>1716</v>
      </c>
      <c r="D1258" t="s">
        <v>951</v>
      </c>
      <c r="E1258" t="s">
        <v>950</v>
      </c>
      <c r="F1258">
        <v>2</v>
      </c>
      <c r="G1258" t="s">
        <v>242</v>
      </c>
    </row>
    <row r="1259" spans="1:7" x14ac:dyDescent="0.25">
      <c r="A1259" t="s">
        <v>366</v>
      </c>
      <c r="B1259" t="s">
        <v>685</v>
      </c>
      <c r="C1259" t="s">
        <v>1696</v>
      </c>
      <c r="D1259" t="s">
        <v>951</v>
      </c>
      <c r="E1259" t="s">
        <v>950</v>
      </c>
      <c r="F1259">
        <v>2</v>
      </c>
      <c r="G1259" t="s">
        <v>242</v>
      </c>
    </row>
    <row r="1260" spans="1:7" x14ac:dyDescent="0.25">
      <c r="A1260" t="s">
        <v>366</v>
      </c>
      <c r="B1260" t="s">
        <v>685</v>
      </c>
      <c r="C1260" t="s">
        <v>747</v>
      </c>
      <c r="D1260" t="s">
        <v>951</v>
      </c>
      <c r="E1260" t="s">
        <v>950</v>
      </c>
      <c r="F1260">
        <v>2</v>
      </c>
      <c r="G1260" t="s">
        <v>242</v>
      </c>
    </row>
    <row r="1261" spans="1:7" x14ac:dyDescent="0.25">
      <c r="A1261" t="s">
        <v>366</v>
      </c>
      <c r="B1261" t="s">
        <v>685</v>
      </c>
      <c r="C1261" t="s">
        <v>1716</v>
      </c>
      <c r="D1261" t="s">
        <v>951</v>
      </c>
      <c r="E1261" t="s">
        <v>950</v>
      </c>
      <c r="F1261">
        <v>2</v>
      </c>
      <c r="G1261" t="s">
        <v>242</v>
      </c>
    </row>
    <row r="1262" spans="1:7" x14ac:dyDescent="0.25">
      <c r="A1262" t="s">
        <v>366</v>
      </c>
      <c r="B1262" t="s">
        <v>685</v>
      </c>
      <c r="C1262" t="s">
        <v>748</v>
      </c>
      <c r="D1262" t="s">
        <v>951</v>
      </c>
      <c r="E1262" t="s">
        <v>950</v>
      </c>
      <c r="F1262">
        <v>2</v>
      </c>
      <c r="G1262" t="s">
        <v>242</v>
      </c>
    </row>
    <row r="1263" spans="1:7" x14ac:dyDescent="0.25">
      <c r="A1263" t="s">
        <v>366</v>
      </c>
      <c r="B1263" t="s">
        <v>685</v>
      </c>
      <c r="C1263" t="s">
        <v>749</v>
      </c>
      <c r="D1263" t="s">
        <v>951</v>
      </c>
      <c r="E1263" t="s">
        <v>950</v>
      </c>
      <c r="F1263">
        <v>2</v>
      </c>
      <c r="G1263" t="s">
        <v>242</v>
      </c>
    </row>
    <row r="1264" spans="1:7" x14ac:dyDescent="0.25">
      <c r="A1264" t="s">
        <v>368</v>
      </c>
      <c r="B1264" t="s">
        <v>914</v>
      </c>
      <c r="C1264" t="s">
        <v>1719</v>
      </c>
      <c r="D1264" t="s">
        <v>951</v>
      </c>
      <c r="E1264" t="s">
        <v>950</v>
      </c>
      <c r="F1264">
        <v>2</v>
      </c>
      <c r="G1264" t="s">
        <v>242</v>
      </c>
    </row>
    <row r="1265" spans="1:7" x14ac:dyDescent="0.25">
      <c r="A1265" t="s">
        <v>368</v>
      </c>
      <c r="B1265" t="s">
        <v>369</v>
      </c>
      <c r="C1265" t="s">
        <v>1655</v>
      </c>
      <c r="D1265" t="s">
        <v>951</v>
      </c>
      <c r="E1265" t="s">
        <v>950</v>
      </c>
      <c r="F1265">
        <v>2</v>
      </c>
      <c r="G1265" t="s">
        <v>242</v>
      </c>
    </row>
    <row r="1266" spans="1:7" x14ac:dyDescent="0.25">
      <c r="A1266" t="s">
        <v>368</v>
      </c>
      <c r="B1266" t="s">
        <v>369</v>
      </c>
      <c r="C1266" t="s">
        <v>1720</v>
      </c>
      <c r="D1266" t="s">
        <v>951</v>
      </c>
      <c r="E1266" t="s">
        <v>950</v>
      </c>
      <c r="F1266">
        <v>2</v>
      </c>
      <c r="G1266" t="s">
        <v>242</v>
      </c>
    </row>
    <row r="1267" spans="1:7" x14ac:dyDescent="0.25">
      <c r="A1267" t="s">
        <v>368</v>
      </c>
      <c r="B1267" t="s">
        <v>369</v>
      </c>
      <c r="C1267" t="s">
        <v>1721</v>
      </c>
      <c r="D1267" t="s">
        <v>951</v>
      </c>
      <c r="E1267" t="s">
        <v>950</v>
      </c>
      <c r="F1267">
        <v>2</v>
      </c>
      <c r="G1267" t="s">
        <v>242</v>
      </c>
    </row>
    <row r="1268" spans="1:7" x14ac:dyDescent="0.25">
      <c r="A1268" t="s">
        <v>368</v>
      </c>
      <c r="B1268" t="s">
        <v>750</v>
      </c>
      <c r="C1268" t="s">
        <v>1718</v>
      </c>
      <c r="D1268" t="s">
        <v>951</v>
      </c>
      <c r="E1268" t="s">
        <v>950</v>
      </c>
      <c r="F1268">
        <v>2</v>
      </c>
      <c r="G1268" t="s">
        <v>242</v>
      </c>
    </row>
    <row r="1269" spans="1:7" x14ac:dyDescent="0.25">
      <c r="A1269" t="s">
        <v>751</v>
      </c>
      <c r="B1269" t="s">
        <v>743</v>
      </c>
      <c r="C1269" t="s">
        <v>1722</v>
      </c>
      <c r="D1269" t="s">
        <v>951</v>
      </c>
      <c r="E1269" t="s">
        <v>950</v>
      </c>
      <c r="F1269">
        <v>2</v>
      </c>
      <c r="G1269" t="s">
        <v>242</v>
      </c>
    </row>
    <row r="1270" spans="1:7" x14ac:dyDescent="0.25">
      <c r="A1270" t="s">
        <v>751</v>
      </c>
      <c r="B1270" t="s">
        <v>743</v>
      </c>
      <c r="C1270" t="s">
        <v>1726</v>
      </c>
      <c r="D1270" t="s">
        <v>951</v>
      </c>
      <c r="E1270" t="s">
        <v>950</v>
      </c>
      <c r="F1270">
        <v>2</v>
      </c>
      <c r="G1270" t="s">
        <v>242</v>
      </c>
    </row>
    <row r="1271" spans="1:7" x14ac:dyDescent="0.25">
      <c r="A1271" t="s">
        <v>751</v>
      </c>
      <c r="B1271" t="s">
        <v>369</v>
      </c>
      <c r="C1271" t="s">
        <v>1722</v>
      </c>
      <c r="D1271" t="s">
        <v>951</v>
      </c>
      <c r="E1271" t="s">
        <v>950</v>
      </c>
      <c r="F1271">
        <v>2</v>
      </c>
      <c r="G1271" t="s">
        <v>242</v>
      </c>
    </row>
    <row r="1272" spans="1:7" x14ac:dyDescent="0.25">
      <c r="A1272" t="s">
        <v>751</v>
      </c>
      <c r="B1272" t="s">
        <v>369</v>
      </c>
      <c r="C1272" t="s">
        <v>1723</v>
      </c>
      <c r="D1272" t="s">
        <v>951</v>
      </c>
      <c r="E1272" t="s">
        <v>950</v>
      </c>
      <c r="F1272">
        <v>2</v>
      </c>
      <c r="G1272" t="s">
        <v>242</v>
      </c>
    </row>
    <row r="1273" spans="1:7" x14ac:dyDescent="0.25">
      <c r="A1273" t="s">
        <v>751</v>
      </c>
      <c r="B1273" t="s">
        <v>369</v>
      </c>
      <c r="C1273" t="s">
        <v>1724</v>
      </c>
      <c r="D1273" t="s">
        <v>951</v>
      </c>
      <c r="E1273" t="s">
        <v>950</v>
      </c>
      <c r="F1273">
        <v>2</v>
      </c>
      <c r="G1273" t="s">
        <v>242</v>
      </c>
    </row>
    <row r="1274" spans="1:7" x14ac:dyDescent="0.25">
      <c r="A1274" t="s">
        <v>751</v>
      </c>
      <c r="B1274" t="s">
        <v>369</v>
      </c>
      <c r="C1274" t="s">
        <v>1725</v>
      </c>
      <c r="D1274" t="s">
        <v>951</v>
      </c>
      <c r="E1274" t="s">
        <v>950</v>
      </c>
      <c r="F1274">
        <v>2</v>
      </c>
      <c r="G1274" t="s">
        <v>242</v>
      </c>
    </row>
    <row r="1275" spans="1:7" x14ac:dyDescent="0.25">
      <c r="A1275" t="s">
        <v>751</v>
      </c>
      <c r="B1275" t="s">
        <v>369</v>
      </c>
      <c r="C1275" t="s">
        <v>1727</v>
      </c>
      <c r="D1275" t="s">
        <v>951</v>
      </c>
      <c r="E1275" t="s">
        <v>950</v>
      </c>
      <c r="F1275">
        <v>2</v>
      </c>
      <c r="G1275" t="s">
        <v>242</v>
      </c>
    </row>
    <row r="1276" spans="1:7" x14ac:dyDescent="0.25">
      <c r="A1276" t="s">
        <v>751</v>
      </c>
      <c r="B1276" t="s">
        <v>369</v>
      </c>
      <c r="C1276" t="s">
        <v>1728</v>
      </c>
      <c r="D1276" t="s">
        <v>951</v>
      </c>
      <c r="E1276" t="s">
        <v>950</v>
      </c>
      <c r="F1276">
        <v>2</v>
      </c>
      <c r="G1276" t="s">
        <v>242</v>
      </c>
    </row>
    <row r="1277" spans="1:7" x14ac:dyDescent="0.25">
      <c r="A1277" t="s">
        <v>751</v>
      </c>
      <c r="B1277" t="s">
        <v>369</v>
      </c>
      <c r="C1277" t="s">
        <v>1729</v>
      </c>
      <c r="D1277" t="s">
        <v>951</v>
      </c>
      <c r="E1277" t="s">
        <v>950</v>
      </c>
      <c r="F1277">
        <v>2</v>
      </c>
      <c r="G1277" t="s">
        <v>242</v>
      </c>
    </row>
    <row r="1278" spans="1:7" x14ac:dyDescent="0.25">
      <c r="A1278" t="s">
        <v>370</v>
      </c>
      <c r="B1278" t="s">
        <v>463</v>
      </c>
      <c r="C1278" t="s">
        <v>1731</v>
      </c>
      <c r="D1278" t="s">
        <v>951</v>
      </c>
      <c r="E1278" t="s">
        <v>950</v>
      </c>
      <c r="F1278">
        <v>2</v>
      </c>
      <c r="G1278" t="s">
        <v>242</v>
      </c>
    </row>
    <row r="1279" spans="1:7" x14ac:dyDescent="0.25">
      <c r="A1279" t="s">
        <v>370</v>
      </c>
      <c r="B1279" t="s">
        <v>463</v>
      </c>
      <c r="C1279" t="s">
        <v>1734</v>
      </c>
      <c r="D1279" t="s">
        <v>951</v>
      </c>
      <c r="E1279" t="s">
        <v>950</v>
      </c>
      <c r="F1279">
        <v>2</v>
      </c>
      <c r="G1279" t="s">
        <v>242</v>
      </c>
    </row>
    <row r="1280" spans="1:7" x14ac:dyDescent="0.25">
      <c r="A1280" t="s">
        <v>370</v>
      </c>
      <c r="B1280" t="s">
        <v>914</v>
      </c>
      <c r="C1280" t="s">
        <v>1735</v>
      </c>
      <c r="D1280" t="s">
        <v>951</v>
      </c>
      <c r="E1280" t="s">
        <v>950</v>
      </c>
      <c r="F1280">
        <v>2</v>
      </c>
      <c r="G1280" t="s">
        <v>242</v>
      </c>
    </row>
    <row r="1281" spans="1:7" x14ac:dyDescent="0.25">
      <c r="A1281" t="s">
        <v>370</v>
      </c>
      <c r="B1281" t="s">
        <v>369</v>
      </c>
      <c r="C1281" t="s">
        <v>1730</v>
      </c>
      <c r="D1281" t="s">
        <v>951</v>
      </c>
      <c r="E1281" t="s">
        <v>950</v>
      </c>
      <c r="F1281">
        <v>2</v>
      </c>
      <c r="G1281" t="s">
        <v>242</v>
      </c>
    </row>
    <row r="1282" spans="1:7" x14ac:dyDescent="0.25">
      <c r="A1282" t="s">
        <v>370</v>
      </c>
      <c r="B1282" t="s">
        <v>369</v>
      </c>
      <c r="C1282" t="s">
        <v>1731</v>
      </c>
      <c r="D1282" t="s">
        <v>951</v>
      </c>
      <c r="E1282" t="s">
        <v>950</v>
      </c>
      <c r="F1282">
        <v>2</v>
      </c>
      <c r="G1282" t="s">
        <v>242</v>
      </c>
    </row>
    <row r="1283" spans="1:7" x14ac:dyDescent="0.25">
      <c r="A1283" t="s">
        <v>370</v>
      </c>
      <c r="B1283" t="s">
        <v>369</v>
      </c>
      <c r="C1283" t="s">
        <v>1732</v>
      </c>
      <c r="D1283" t="s">
        <v>951</v>
      </c>
      <c r="E1283" t="s">
        <v>950</v>
      </c>
      <c r="F1283">
        <v>2</v>
      </c>
      <c r="G1283" t="s">
        <v>242</v>
      </c>
    </row>
    <row r="1284" spans="1:7" x14ac:dyDescent="0.25">
      <c r="A1284" t="s">
        <v>370</v>
      </c>
      <c r="B1284" t="s">
        <v>369</v>
      </c>
      <c r="C1284" t="s">
        <v>1733</v>
      </c>
      <c r="D1284" t="s">
        <v>951</v>
      </c>
      <c r="E1284" t="s">
        <v>950</v>
      </c>
      <c r="F1284">
        <v>2</v>
      </c>
      <c r="G1284" t="s">
        <v>242</v>
      </c>
    </row>
    <row r="1285" spans="1:7" x14ac:dyDescent="0.25">
      <c r="A1285" t="s">
        <v>370</v>
      </c>
      <c r="B1285" t="s">
        <v>369</v>
      </c>
      <c r="C1285" t="s">
        <v>1734</v>
      </c>
      <c r="D1285" t="s">
        <v>951</v>
      </c>
      <c r="E1285" t="s">
        <v>950</v>
      </c>
      <c r="F1285">
        <v>2</v>
      </c>
      <c r="G1285" t="s">
        <v>242</v>
      </c>
    </row>
    <row r="1286" spans="1:7" x14ac:dyDescent="0.25">
      <c r="A1286" t="s">
        <v>370</v>
      </c>
      <c r="B1286" t="s">
        <v>369</v>
      </c>
      <c r="C1286" t="s">
        <v>1736</v>
      </c>
      <c r="D1286" t="s">
        <v>951</v>
      </c>
      <c r="E1286" t="s">
        <v>950</v>
      </c>
      <c r="F1286">
        <v>2</v>
      </c>
      <c r="G1286" t="s">
        <v>242</v>
      </c>
    </row>
    <row r="1287" spans="1:7" x14ac:dyDescent="0.25">
      <c r="A1287" t="s">
        <v>371</v>
      </c>
      <c r="B1287" t="s">
        <v>463</v>
      </c>
      <c r="C1287" t="s">
        <v>1737</v>
      </c>
      <c r="D1287" t="s">
        <v>951</v>
      </c>
      <c r="E1287" t="s">
        <v>950</v>
      </c>
      <c r="F1287">
        <v>2</v>
      </c>
      <c r="G1287" t="s">
        <v>242</v>
      </c>
    </row>
    <row r="1288" spans="1:7" x14ac:dyDescent="0.25">
      <c r="A1288" t="s">
        <v>371</v>
      </c>
      <c r="B1288" t="s">
        <v>463</v>
      </c>
      <c r="C1288" t="s">
        <v>1740</v>
      </c>
      <c r="D1288" t="s">
        <v>951</v>
      </c>
      <c r="E1288" t="s">
        <v>950</v>
      </c>
      <c r="F1288">
        <v>2</v>
      </c>
      <c r="G1288" t="s">
        <v>242</v>
      </c>
    </row>
    <row r="1289" spans="1:7" x14ac:dyDescent="0.25">
      <c r="A1289" t="s">
        <v>371</v>
      </c>
      <c r="B1289" t="s">
        <v>463</v>
      </c>
      <c r="C1289" t="s">
        <v>1741</v>
      </c>
      <c r="D1289" t="s">
        <v>951</v>
      </c>
      <c r="E1289" t="s">
        <v>950</v>
      </c>
      <c r="F1289">
        <v>2</v>
      </c>
      <c r="G1289" t="s">
        <v>242</v>
      </c>
    </row>
    <row r="1290" spans="1:7" x14ac:dyDescent="0.25">
      <c r="A1290" t="s">
        <v>371</v>
      </c>
      <c r="B1290" t="s">
        <v>463</v>
      </c>
      <c r="C1290" t="s">
        <v>1742</v>
      </c>
      <c r="D1290" t="s">
        <v>951</v>
      </c>
      <c r="E1290" t="s">
        <v>950</v>
      </c>
      <c r="F1290">
        <v>2</v>
      </c>
      <c r="G1290" t="s">
        <v>242</v>
      </c>
    </row>
    <row r="1291" spans="1:7" x14ac:dyDescent="0.25">
      <c r="A1291" t="s">
        <v>371</v>
      </c>
      <c r="B1291" t="s">
        <v>463</v>
      </c>
      <c r="C1291" t="s">
        <v>1744</v>
      </c>
      <c r="D1291" t="s">
        <v>951</v>
      </c>
      <c r="E1291" t="s">
        <v>950</v>
      </c>
      <c r="F1291">
        <v>2</v>
      </c>
      <c r="G1291" t="s">
        <v>242</v>
      </c>
    </row>
    <row r="1292" spans="1:7" x14ac:dyDescent="0.25">
      <c r="A1292" t="s">
        <v>371</v>
      </c>
      <c r="B1292" t="s">
        <v>463</v>
      </c>
      <c r="C1292" t="s">
        <v>1745</v>
      </c>
      <c r="D1292" t="s">
        <v>951</v>
      </c>
      <c r="E1292" t="s">
        <v>950</v>
      </c>
      <c r="F1292">
        <v>2</v>
      </c>
      <c r="G1292" t="s">
        <v>242</v>
      </c>
    </row>
    <row r="1293" spans="1:7" x14ac:dyDescent="0.25">
      <c r="A1293" t="s">
        <v>371</v>
      </c>
      <c r="B1293" t="s">
        <v>463</v>
      </c>
      <c r="C1293" t="s">
        <v>1746</v>
      </c>
      <c r="D1293" t="s">
        <v>951</v>
      </c>
      <c r="E1293" t="s">
        <v>950</v>
      </c>
      <c r="F1293">
        <v>2</v>
      </c>
      <c r="G1293" t="s">
        <v>242</v>
      </c>
    </row>
    <row r="1294" spans="1:7" x14ac:dyDescent="0.25">
      <c r="A1294" t="s">
        <v>371</v>
      </c>
      <c r="B1294" t="s">
        <v>463</v>
      </c>
      <c r="C1294" t="s">
        <v>1747</v>
      </c>
      <c r="D1294" t="s">
        <v>951</v>
      </c>
      <c r="E1294" t="s">
        <v>950</v>
      </c>
      <c r="F1294">
        <v>2</v>
      </c>
      <c r="G1294" t="s">
        <v>242</v>
      </c>
    </row>
    <row r="1295" spans="1:7" x14ac:dyDescent="0.25">
      <c r="A1295" t="s">
        <v>371</v>
      </c>
      <c r="B1295" t="s">
        <v>743</v>
      </c>
      <c r="C1295" t="s">
        <v>1737</v>
      </c>
      <c r="D1295" t="s">
        <v>951</v>
      </c>
      <c r="E1295" t="s">
        <v>950</v>
      </c>
      <c r="F1295">
        <v>2</v>
      </c>
      <c r="G1295" t="s">
        <v>242</v>
      </c>
    </row>
    <row r="1296" spans="1:7" x14ac:dyDescent="0.25">
      <c r="A1296" t="s">
        <v>371</v>
      </c>
      <c r="B1296" t="s">
        <v>743</v>
      </c>
      <c r="C1296" t="s">
        <v>1740</v>
      </c>
      <c r="D1296" t="s">
        <v>951</v>
      </c>
      <c r="E1296" t="s">
        <v>950</v>
      </c>
      <c r="F1296">
        <v>2</v>
      </c>
      <c r="G1296" t="s">
        <v>242</v>
      </c>
    </row>
    <row r="1297" spans="1:7" x14ac:dyDescent="0.25">
      <c r="A1297" t="s">
        <v>371</v>
      </c>
      <c r="B1297" t="s">
        <v>743</v>
      </c>
      <c r="C1297" t="s">
        <v>1741</v>
      </c>
      <c r="D1297" t="s">
        <v>951</v>
      </c>
      <c r="E1297" t="s">
        <v>950</v>
      </c>
      <c r="F1297">
        <v>2</v>
      </c>
      <c r="G1297" t="s">
        <v>242</v>
      </c>
    </row>
    <row r="1298" spans="1:7" x14ac:dyDescent="0.25">
      <c r="A1298" t="s">
        <v>371</v>
      </c>
      <c r="B1298" t="s">
        <v>743</v>
      </c>
      <c r="C1298" t="s">
        <v>1742</v>
      </c>
      <c r="D1298" t="s">
        <v>951</v>
      </c>
      <c r="E1298" t="s">
        <v>950</v>
      </c>
      <c r="F1298">
        <v>2</v>
      </c>
      <c r="G1298" t="s">
        <v>242</v>
      </c>
    </row>
    <row r="1299" spans="1:7" x14ac:dyDescent="0.25">
      <c r="A1299" t="s">
        <v>371</v>
      </c>
      <c r="B1299" t="s">
        <v>743</v>
      </c>
      <c r="C1299" t="s">
        <v>1750</v>
      </c>
      <c r="D1299" t="s">
        <v>951</v>
      </c>
      <c r="E1299" t="s">
        <v>950</v>
      </c>
      <c r="F1299">
        <v>2</v>
      </c>
      <c r="G1299" t="s">
        <v>242</v>
      </c>
    </row>
    <row r="1300" spans="1:7" x14ac:dyDescent="0.25">
      <c r="A1300" t="s">
        <v>371</v>
      </c>
      <c r="B1300" t="s">
        <v>743</v>
      </c>
      <c r="C1300" t="s">
        <v>1751</v>
      </c>
      <c r="D1300" t="s">
        <v>951</v>
      </c>
      <c r="E1300" t="s">
        <v>950</v>
      </c>
      <c r="F1300">
        <v>2</v>
      </c>
      <c r="G1300" t="s">
        <v>242</v>
      </c>
    </row>
    <row r="1301" spans="1:7" x14ac:dyDescent="0.25">
      <c r="A1301" t="s">
        <v>371</v>
      </c>
      <c r="B1301" t="s">
        <v>743</v>
      </c>
      <c r="C1301" t="s">
        <v>1752</v>
      </c>
      <c r="D1301" t="s">
        <v>951</v>
      </c>
      <c r="E1301" t="s">
        <v>950</v>
      </c>
      <c r="F1301">
        <v>2</v>
      </c>
      <c r="G1301" t="s">
        <v>242</v>
      </c>
    </row>
    <row r="1302" spans="1:7" x14ac:dyDescent="0.25">
      <c r="A1302" t="s">
        <v>371</v>
      </c>
      <c r="B1302" t="s">
        <v>743</v>
      </c>
      <c r="C1302" t="s">
        <v>1753</v>
      </c>
      <c r="D1302" t="s">
        <v>951</v>
      </c>
      <c r="E1302" t="s">
        <v>950</v>
      </c>
      <c r="F1302">
        <v>2</v>
      </c>
      <c r="G1302" t="s">
        <v>242</v>
      </c>
    </row>
    <row r="1303" spans="1:7" x14ac:dyDescent="0.25">
      <c r="A1303" t="s">
        <v>371</v>
      </c>
      <c r="B1303" t="s">
        <v>743</v>
      </c>
      <c r="C1303" t="s">
        <v>1754</v>
      </c>
      <c r="D1303" t="s">
        <v>951</v>
      </c>
      <c r="E1303" t="s">
        <v>950</v>
      </c>
      <c r="F1303">
        <v>2</v>
      </c>
      <c r="G1303" t="s">
        <v>242</v>
      </c>
    </row>
    <row r="1304" spans="1:7" x14ac:dyDescent="0.25">
      <c r="A1304" t="s">
        <v>371</v>
      </c>
      <c r="B1304" t="s">
        <v>743</v>
      </c>
      <c r="C1304" t="s">
        <v>1758</v>
      </c>
      <c r="D1304" t="s">
        <v>951</v>
      </c>
      <c r="E1304" t="s">
        <v>950</v>
      </c>
      <c r="F1304">
        <v>2</v>
      </c>
      <c r="G1304" t="s">
        <v>242</v>
      </c>
    </row>
    <row r="1305" spans="1:7" x14ac:dyDescent="0.25">
      <c r="A1305" t="s">
        <v>371</v>
      </c>
      <c r="B1305" t="s">
        <v>568</v>
      </c>
      <c r="C1305" t="s">
        <v>1755</v>
      </c>
      <c r="D1305" t="s">
        <v>951</v>
      </c>
      <c r="E1305" t="s">
        <v>950</v>
      </c>
      <c r="F1305">
        <v>2</v>
      </c>
      <c r="G1305" t="s">
        <v>242</v>
      </c>
    </row>
    <row r="1306" spans="1:7" x14ac:dyDescent="0.25">
      <c r="A1306" t="s">
        <v>371</v>
      </c>
      <c r="B1306" t="s">
        <v>568</v>
      </c>
      <c r="C1306" t="s">
        <v>1756</v>
      </c>
      <c r="D1306" t="s">
        <v>951</v>
      </c>
      <c r="E1306" t="s">
        <v>950</v>
      </c>
      <c r="F1306">
        <v>2</v>
      </c>
      <c r="G1306" t="s">
        <v>242</v>
      </c>
    </row>
    <row r="1307" spans="1:7" x14ac:dyDescent="0.25">
      <c r="A1307" t="s">
        <v>371</v>
      </c>
      <c r="B1307" t="s">
        <v>568</v>
      </c>
      <c r="C1307" t="s">
        <v>1757</v>
      </c>
      <c r="D1307" t="s">
        <v>951</v>
      </c>
      <c r="E1307" t="s">
        <v>950</v>
      </c>
      <c r="F1307">
        <v>2</v>
      </c>
      <c r="G1307" t="s">
        <v>242</v>
      </c>
    </row>
    <row r="1308" spans="1:7" x14ac:dyDescent="0.25">
      <c r="A1308" t="s">
        <v>371</v>
      </c>
      <c r="B1308" t="s">
        <v>296</v>
      </c>
      <c r="C1308" t="s">
        <v>1738</v>
      </c>
      <c r="D1308" t="s">
        <v>951</v>
      </c>
      <c r="E1308" t="s">
        <v>950</v>
      </c>
      <c r="F1308">
        <v>2</v>
      </c>
      <c r="G1308" t="s">
        <v>242</v>
      </c>
    </row>
    <row r="1309" spans="1:7" x14ac:dyDescent="0.25">
      <c r="A1309" t="s">
        <v>371</v>
      </c>
      <c r="B1309" t="s">
        <v>296</v>
      </c>
      <c r="C1309" t="s">
        <v>1740</v>
      </c>
      <c r="D1309" t="s">
        <v>951</v>
      </c>
      <c r="E1309" t="s">
        <v>950</v>
      </c>
      <c r="F1309">
        <v>2</v>
      </c>
      <c r="G1309" t="s">
        <v>242</v>
      </c>
    </row>
    <row r="1310" spans="1:7" x14ac:dyDescent="0.25">
      <c r="A1310" t="s">
        <v>371</v>
      </c>
      <c r="B1310" t="s">
        <v>643</v>
      </c>
      <c r="C1310" t="s">
        <v>1738</v>
      </c>
      <c r="D1310" t="s">
        <v>951</v>
      </c>
      <c r="E1310" t="s">
        <v>950</v>
      </c>
      <c r="F1310">
        <v>2</v>
      </c>
      <c r="G1310" t="s">
        <v>242</v>
      </c>
    </row>
    <row r="1311" spans="1:7" x14ac:dyDescent="0.25">
      <c r="A1311" t="s">
        <v>371</v>
      </c>
      <c r="B1311" t="s">
        <v>643</v>
      </c>
      <c r="C1311" t="s">
        <v>1740</v>
      </c>
      <c r="D1311" t="s">
        <v>951</v>
      </c>
      <c r="E1311" t="s">
        <v>950</v>
      </c>
      <c r="F1311">
        <v>2</v>
      </c>
      <c r="G1311" t="s">
        <v>242</v>
      </c>
    </row>
    <row r="1312" spans="1:7" x14ac:dyDescent="0.25">
      <c r="A1312" t="s">
        <v>371</v>
      </c>
      <c r="B1312" t="s">
        <v>369</v>
      </c>
      <c r="C1312" t="s">
        <v>1737</v>
      </c>
      <c r="D1312" t="s">
        <v>951</v>
      </c>
      <c r="E1312" t="s">
        <v>950</v>
      </c>
      <c r="F1312">
        <v>2</v>
      </c>
      <c r="G1312" t="s">
        <v>242</v>
      </c>
    </row>
    <row r="1313" spans="1:7" x14ac:dyDescent="0.25">
      <c r="A1313" t="s">
        <v>371</v>
      </c>
      <c r="B1313" t="s">
        <v>369</v>
      </c>
      <c r="C1313" t="s">
        <v>1739</v>
      </c>
      <c r="D1313" t="s">
        <v>951</v>
      </c>
      <c r="E1313" t="s">
        <v>950</v>
      </c>
      <c r="F1313">
        <v>2</v>
      </c>
      <c r="G1313" t="s">
        <v>242</v>
      </c>
    </row>
    <row r="1314" spans="1:7" x14ac:dyDescent="0.25">
      <c r="A1314" t="s">
        <v>371</v>
      </c>
      <c r="B1314" t="s">
        <v>369</v>
      </c>
      <c r="C1314" t="s">
        <v>1740</v>
      </c>
      <c r="D1314" t="s">
        <v>951</v>
      </c>
      <c r="E1314" t="s">
        <v>950</v>
      </c>
      <c r="F1314">
        <v>2</v>
      </c>
      <c r="G1314" t="s">
        <v>242</v>
      </c>
    </row>
    <row r="1315" spans="1:7" x14ac:dyDescent="0.25">
      <c r="A1315" t="s">
        <v>371</v>
      </c>
      <c r="B1315" t="s">
        <v>369</v>
      </c>
      <c r="C1315" t="s">
        <v>1741</v>
      </c>
      <c r="D1315" t="s">
        <v>951</v>
      </c>
      <c r="E1315" t="s">
        <v>950</v>
      </c>
      <c r="F1315">
        <v>2</v>
      </c>
      <c r="G1315" t="s">
        <v>242</v>
      </c>
    </row>
    <row r="1316" spans="1:7" x14ac:dyDescent="0.25">
      <c r="A1316" t="s">
        <v>371</v>
      </c>
      <c r="B1316" t="s">
        <v>369</v>
      </c>
      <c r="C1316" t="s">
        <v>1742</v>
      </c>
      <c r="D1316" t="s">
        <v>951</v>
      </c>
      <c r="E1316" t="s">
        <v>950</v>
      </c>
      <c r="F1316">
        <v>2</v>
      </c>
      <c r="G1316" t="s">
        <v>242</v>
      </c>
    </row>
    <row r="1317" spans="1:7" x14ac:dyDescent="0.25">
      <c r="A1317" t="s">
        <v>371</v>
      </c>
      <c r="B1317" t="s">
        <v>369</v>
      </c>
      <c r="C1317" t="s">
        <v>1743</v>
      </c>
      <c r="D1317" t="s">
        <v>951</v>
      </c>
      <c r="E1317" t="s">
        <v>950</v>
      </c>
      <c r="F1317">
        <v>2</v>
      </c>
      <c r="G1317" t="s">
        <v>242</v>
      </c>
    </row>
    <row r="1318" spans="1:7" x14ac:dyDescent="0.25">
      <c r="A1318" t="s">
        <v>371</v>
      </c>
      <c r="B1318" t="s">
        <v>369</v>
      </c>
      <c r="C1318" t="s">
        <v>1744</v>
      </c>
      <c r="D1318" t="s">
        <v>951</v>
      </c>
      <c r="E1318" t="s">
        <v>950</v>
      </c>
      <c r="F1318">
        <v>2</v>
      </c>
      <c r="G1318" t="s">
        <v>242</v>
      </c>
    </row>
    <row r="1319" spans="1:7" x14ac:dyDescent="0.25">
      <c r="A1319" t="s">
        <v>371</v>
      </c>
      <c r="B1319" t="s">
        <v>369</v>
      </c>
      <c r="C1319" t="s">
        <v>1745</v>
      </c>
      <c r="D1319" t="s">
        <v>951</v>
      </c>
      <c r="E1319" t="s">
        <v>950</v>
      </c>
      <c r="F1319">
        <v>2</v>
      </c>
      <c r="G1319" t="s">
        <v>242</v>
      </c>
    </row>
    <row r="1320" spans="1:7" x14ac:dyDescent="0.25">
      <c r="A1320" t="s">
        <v>371</v>
      </c>
      <c r="B1320" t="s">
        <v>369</v>
      </c>
      <c r="C1320" t="s">
        <v>1746</v>
      </c>
      <c r="D1320" t="s">
        <v>951</v>
      </c>
      <c r="E1320" t="s">
        <v>950</v>
      </c>
      <c r="F1320">
        <v>2</v>
      </c>
      <c r="G1320" t="s">
        <v>242</v>
      </c>
    </row>
    <row r="1321" spans="1:7" x14ac:dyDescent="0.25">
      <c r="A1321" t="s">
        <v>371</v>
      </c>
      <c r="B1321" t="s">
        <v>369</v>
      </c>
      <c r="C1321" t="s">
        <v>1747</v>
      </c>
      <c r="D1321" t="s">
        <v>951</v>
      </c>
      <c r="E1321" t="s">
        <v>950</v>
      </c>
      <c r="F1321">
        <v>2</v>
      </c>
      <c r="G1321" t="s">
        <v>242</v>
      </c>
    </row>
    <row r="1322" spans="1:7" x14ac:dyDescent="0.25">
      <c r="A1322" t="s">
        <v>371</v>
      </c>
      <c r="B1322" t="s">
        <v>369</v>
      </c>
      <c r="C1322" t="s">
        <v>753</v>
      </c>
      <c r="D1322" t="s">
        <v>951</v>
      </c>
      <c r="E1322" t="s">
        <v>950</v>
      </c>
      <c r="F1322">
        <v>2</v>
      </c>
      <c r="G1322" t="s">
        <v>242</v>
      </c>
    </row>
    <row r="1323" spans="1:7" x14ac:dyDescent="0.25">
      <c r="A1323" t="s">
        <v>371</v>
      </c>
      <c r="B1323" t="s">
        <v>369</v>
      </c>
      <c r="C1323" t="s">
        <v>1748</v>
      </c>
      <c r="D1323" t="s">
        <v>951</v>
      </c>
      <c r="E1323" t="s">
        <v>950</v>
      </c>
      <c r="F1323">
        <v>2</v>
      </c>
      <c r="G1323" t="s">
        <v>242</v>
      </c>
    </row>
    <row r="1324" spans="1:7" x14ac:dyDescent="0.25">
      <c r="A1324" t="s">
        <v>371</v>
      </c>
      <c r="B1324" t="s">
        <v>369</v>
      </c>
      <c r="C1324" t="s">
        <v>1749</v>
      </c>
      <c r="D1324" t="s">
        <v>951</v>
      </c>
      <c r="E1324" t="s">
        <v>950</v>
      </c>
      <c r="F1324">
        <v>2</v>
      </c>
      <c r="G1324" t="s">
        <v>242</v>
      </c>
    </row>
    <row r="1325" spans="1:7" x14ac:dyDescent="0.25">
      <c r="A1325" t="s">
        <v>371</v>
      </c>
      <c r="B1325" t="s">
        <v>369</v>
      </c>
      <c r="C1325" t="s">
        <v>1758</v>
      </c>
      <c r="D1325" t="s">
        <v>951</v>
      </c>
      <c r="E1325" t="s">
        <v>950</v>
      </c>
      <c r="F1325">
        <v>2</v>
      </c>
      <c r="G1325" t="s">
        <v>242</v>
      </c>
    </row>
    <row r="1326" spans="1:7" x14ac:dyDescent="0.25">
      <c r="A1326" t="s">
        <v>371</v>
      </c>
      <c r="B1326" t="s">
        <v>369</v>
      </c>
      <c r="C1326" t="s">
        <v>752</v>
      </c>
      <c r="D1326" t="s">
        <v>951</v>
      </c>
      <c r="E1326" t="s">
        <v>950</v>
      </c>
      <c r="F1326">
        <v>2</v>
      </c>
      <c r="G1326" t="s">
        <v>242</v>
      </c>
    </row>
    <row r="1327" spans="1:7" x14ac:dyDescent="0.25">
      <c r="A1327" t="s">
        <v>373</v>
      </c>
      <c r="B1327" t="s">
        <v>463</v>
      </c>
      <c r="C1327" t="s">
        <v>1764</v>
      </c>
      <c r="D1327" t="s">
        <v>951</v>
      </c>
      <c r="E1327" t="s">
        <v>950</v>
      </c>
      <c r="F1327">
        <v>2</v>
      </c>
      <c r="G1327" t="s">
        <v>242</v>
      </c>
    </row>
    <row r="1328" spans="1:7" x14ac:dyDescent="0.25">
      <c r="A1328" t="s">
        <v>373</v>
      </c>
      <c r="B1328" t="s">
        <v>463</v>
      </c>
      <c r="C1328" t="s">
        <v>1767</v>
      </c>
      <c r="D1328" t="s">
        <v>951</v>
      </c>
      <c r="E1328" t="s">
        <v>950</v>
      </c>
      <c r="F1328">
        <v>2</v>
      </c>
      <c r="G1328" t="s">
        <v>242</v>
      </c>
    </row>
    <row r="1329" spans="1:7" x14ac:dyDescent="0.25">
      <c r="A1329" t="s">
        <v>373</v>
      </c>
      <c r="B1329" t="s">
        <v>754</v>
      </c>
      <c r="C1329" t="s">
        <v>1760</v>
      </c>
      <c r="D1329" t="s">
        <v>951</v>
      </c>
      <c r="E1329" t="s">
        <v>950</v>
      </c>
      <c r="F1329">
        <v>2</v>
      </c>
      <c r="G1329" t="s">
        <v>242</v>
      </c>
    </row>
    <row r="1330" spans="1:7" x14ac:dyDescent="0.25">
      <c r="A1330" t="s">
        <v>373</v>
      </c>
      <c r="B1330" t="s">
        <v>754</v>
      </c>
      <c r="C1330" t="s">
        <v>1768</v>
      </c>
      <c r="D1330" t="s">
        <v>951</v>
      </c>
      <c r="E1330" t="s">
        <v>950</v>
      </c>
      <c r="F1330">
        <v>2</v>
      </c>
      <c r="G1330" t="s">
        <v>242</v>
      </c>
    </row>
    <row r="1331" spans="1:7" x14ac:dyDescent="0.25">
      <c r="A1331" t="s">
        <v>373</v>
      </c>
      <c r="B1331" t="s">
        <v>743</v>
      </c>
      <c r="C1331" t="s">
        <v>1765</v>
      </c>
      <c r="D1331" t="s">
        <v>951</v>
      </c>
      <c r="E1331" t="s">
        <v>950</v>
      </c>
      <c r="F1331">
        <v>2</v>
      </c>
      <c r="G1331" t="s">
        <v>242</v>
      </c>
    </row>
    <row r="1332" spans="1:7" x14ac:dyDescent="0.25">
      <c r="A1332" t="s">
        <v>373</v>
      </c>
      <c r="B1332" t="s">
        <v>743</v>
      </c>
      <c r="C1332" t="s">
        <v>1767</v>
      </c>
      <c r="D1332" t="s">
        <v>951</v>
      </c>
      <c r="E1332" t="s">
        <v>950</v>
      </c>
      <c r="F1332">
        <v>2</v>
      </c>
      <c r="G1332" t="s">
        <v>242</v>
      </c>
    </row>
    <row r="1333" spans="1:7" x14ac:dyDescent="0.25">
      <c r="A1333" t="s">
        <v>373</v>
      </c>
      <c r="B1333" t="s">
        <v>296</v>
      </c>
      <c r="C1333" t="s">
        <v>1759</v>
      </c>
      <c r="D1333" t="s">
        <v>951</v>
      </c>
      <c r="E1333" t="s">
        <v>950</v>
      </c>
      <c r="F1333">
        <v>2</v>
      </c>
      <c r="G1333" t="s">
        <v>242</v>
      </c>
    </row>
    <row r="1334" spans="1:7" x14ac:dyDescent="0.25">
      <c r="A1334" t="s">
        <v>373</v>
      </c>
      <c r="B1334" t="s">
        <v>296</v>
      </c>
      <c r="C1334" t="s">
        <v>1767</v>
      </c>
      <c r="D1334" t="s">
        <v>951</v>
      </c>
      <c r="E1334" t="s">
        <v>950</v>
      </c>
      <c r="F1334">
        <v>2</v>
      </c>
      <c r="G1334" t="s">
        <v>242</v>
      </c>
    </row>
    <row r="1335" spans="1:7" x14ac:dyDescent="0.25">
      <c r="A1335" t="s">
        <v>373</v>
      </c>
      <c r="B1335" t="s">
        <v>296</v>
      </c>
      <c r="C1335" t="s">
        <v>1769</v>
      </c>
      <c r="D1335" t="s">
        <v>951</v>
      </c>
      <c r="E1335" t="s">
        <v>950</v>
      </c>
      <c r="F1335">
        <v>2</v>
      </c>
      <c r="G1335" t="s">
        <v>242</v>
      </c>
    </row>
    <row r="1336" spans="1:7" x14ac:dyDescent="0.25">
      <c r="A1336" t="s">
        <v>373</v>
      </c>
      <c r="B1336" t="s">
        <v>643</v>
      </c>
      <c r="C1336" t="s">
        <v>1759</v>
      </c>
      <c r="D1336" t="s">
        <v>951</v>
      </c>
      <c r="E1336" t="s">
        <v>950</v>
      </c>
      <c r="F1336">
        <v>2</v>
      </c>
      <c r="G1336" t="s">
        <v>242</v>
      </c>
    </row>
    <row r="1337" spans="1:7" x14ac:dyDescent="0.25">
      <c r="A1337" t="s">
        <v>373</v>
      </c>
      <c r="B1337" t="s">
        <v>643</v>
      </c>
      <c r="C1337" t="s">
        <v>1767</v>
      </c>
      <c r="D1337" t="s">
        <v>951</v>
      </c>
      <c r="E1337" t="s">
        <v>950</v>
      </c>
      <c r="F1337">
        <v>2</v>
      </c>
      <c r="G1337" t="s">
        <v>242</v>
      </c>
    </row>
    <row r="1338" spans="1:7" x14ac:dyDescent="0.25">
      <c r="A1338" t="s">
        <v>373</v>
      </c>
      <c r="B1338" t="s">
        <v>369</v>
      </c>
      <c r="C1338" t="s">
        <v>1764</v>
      </c>
      <c r="D1338" t="s">
        <v>951</v>
      </c>
      <c r="E1338" t="s">
        <v>950</v>
      </c>
      <c r="F1338">
        <v>2</v>
      </c>
      <c r="G1338" t="s">
        <v>242</v>
      </c>
    </row>
    <row r="1339" spans="1:7" x14ac:dyDescent="0.25">
      <c r="A1339" t="s">
        <v>373</v>
      </c>
      <c r="B1339" t="s">
        <v>369</v>
      </c>
      <c r="C1339" t="s">
        <v>1767</v>
      </c>
      <c r="D1339" t="s">
        <v>951</v>
      </c>
      <c r="E1339" t="s">
        <v>950</v>
      </c>
      <c r="F1339">
        <v>2</v>
      </c>
      <c r="G1339" t="s">
        <v>242</v>
      </c>
    </row>
    <row r="1340" spans="1:7" x14ac:dyDescent="0.25">
      <c r="A1340" t="s">
        <v>373</v>
      </c>
      <c r="B1340" t="s">
        <v>471</v>
      </c>
      <c r="C1340" t="s">
        <v>1379</v>
      </c>
      <c r="D1340" t="s">
        <v>951</v>
      </c>
      <c r="E1340" t="s">
        <v>950</v>
      </c>
      <c r="F1340">
        <v>2</v>
      </c>
      <c r="G1340" t="s">
        <v>242</v>
      </c>
    </row>
    <row r="1341" spans="1:7" x14ac:dyDescent="0.25">
      <c r="A1341" t="s">
        <v>373</v>
      </c>
      <c r="B1341" t="s">
        <v>471</v>
      </c>
      <c r="C1341" t="s">
        <v>1761</v>
      </c>
      <c r="D1341" t="s">
        <v>951</v>
      </c>
      <c r="E1341" t="s">
        <v>950</v>
      </c>
      <c r="F1341">
        <v>2</v>
      </c>
      <c r="G1341" t="s">
        <v>242</v>
      </c>
    </row>
    <row r="1342" spans="1:7" x14ac:dyDescent="0.25">
      <c r="A1342" t="s">
        <v>373</v>
      </c>
      <c r="B1342" t="s">
        <v>471</v>
      </c>
      <c r="C1342" t="s">
        <v>1762</v>
      </c>
      <c r="D1342" t="s">
        <v>951</v>
      </c>
      <c r="E1342" t="s">
        <v>950</v>
      </c>
      <c r="F1342">
        <v>2</v>
      </c>
      <c r="G1342" t="s">
        <v>242</v>
      </c>
    </row>
    <row r="1343" spans="1:7" x14ac:dyDescent="0.25">
      <c r="A1343" t="s">
        <v>373</v>
      </c>
      <c r="B1343" t="s">
        <v>471</v>
      </c>
      <c r="C1343" t="s">
        <v>1763</v>
      </c>
      <c r="D1343" t="s">
        <v>951</v>
      </c>
      <c r="E1343" t="s">
        <v>950</v>
      </c>
      <c r="F1343">
        <v>2</v>
      </c>
      <c r="G1343" t="s">
        <v>242</v>
      </c>
    </row>
    <row r="1344" spans="1:7" x14ac:dyDescent="0.25">
      <c r="A1344" t="s">
        <v>373</v>
      </c>
      <c r="B1344" t="s">
        <v>750</v>
      </c>
      <c r="C1344" t="s">
        <v>1766</v>
      </c>
      <c r="D1344" t="s">
        <v>951</v>
      </c>
      <c r="E1344" t="s">
        <v>950</v>
      </c>
      <c r="F1344">
        <v>2</v>
      </c>
      <c r="G1344" t="s">
        <v>242</v>
      </c>
    </row>
    <row r="1345" spans="1:7" x14ac:dyDescent="0.25">
      <c r="A1345" t="s">
        <v>755</v>
      </c>
      <c r="B1345" t="s">
        <v>463</v>
      </c>
      <c r="C1345" t="s">
        <v>1770</v>
      </c>
      <c r="D1345" t="s">
        <v>951</v>
      </c>
      <c r="E1345" t="s">
        <v>950</v>
      </c>
      <c r="F1345">
        <v>2</v>
      </c>
      <c r="G1345" t="s">
        <v>242</v>
      </c>
    </row>
    <row r="1346" spans="1:7" x14ac:dyDescent="0.25">
      <c r="A1346" t="s">
        <v>755</v>
      </c>
      <c r="B1346" t="s">
        <v>463</v>
      </c>
      <c r="C1346" t="s">
        <v>1772</v>
      </c>
      <c r="D1346" t="s">
        <v>951</v>
      </c>
      <c r="E1346" t="s">
        <v>950</v>
      </c>
      <c r="F1346">
        <v>2</v>
      </c>
      <c r="G1346" t="s">
        <v>242</v>
      </c>
    </row>
    <row r="1347" spans="1:7" x14ac:dyDescent="0.25">
      <c r="A1347" t="s">
        <v>755</v>
      </c>
      <c r="B1347" t="s">
        <v>369</v>
      </c>
      <c r="C1347" t="s">
        <v>1770</v>
      </c>
      <c r="D1347" t="s">
        <v>951</v>
      </c>
      <c r="E1347" t="s">
        <v>950</v>
      </c>
      <c r="F1347">
        <v>2</v>
      </c>
      <c r="G1347" t="s">
        <v>242</v>
      </c>
    </row>
    <row r="1348" spans="1:7" x14ac:dyDescent="0.25">
      <c r="A1348" t="s">
        <v>755</v>
      </c>
      <c r="B1348" t="s">
        <v>369</v>
      </c>
      <c r="C1348" t="s">
        <v>1771</v>
      </c>
      <c r="D1348" t="s">
        <v>951</v>
      </c>
      <c r="E1348" t="s">
        <v>950</v>
      </c>
      <c r="F1348">
        <v>2</v>
      </c>
      <c r="G1348" t="s">
        <v>242</v>
      </c>
    </row>
    <row r="1349" spans="1:7" x14ac:dyDescent="0.25">
      <c r="A1349" t="s">
        <v>755</v>
      </c>
      <c r="B1349" t="s">
        <v>369</v>
      </c>
      <c r="C1349" t="s">
        <v>1772</v>
      </c>
      <c r="D1349" t="s">
        <v>951</v>
      </c>
      <c r="E1349" t="s">
        <v>950</v>
      </c>
      <c r="F1349">
        <v>2</v>
      </c>
      <c r="G1349" t="s">
        <v>242</v>
      </c>
    </row>
    <row r="1350" spans="1:7" x14ac:dyDescent="0.25">
      <c r="A1350" t="s">
        <v>755</v>
      </c>
      <c r="B1350" t="s">
        <v>369</v>
      </c>
      <c r="C1350" t="s">
        <v>1773</v>
      </c>
      <c r="D1350" t="s">
        <v>951</v>
      </c>
      <c r="E1350" t="s">
        <v>950</v>
      </c>
      <c r="F1350">
        <v>2</v>
      </c>
      <c r="G1350" t="s">
        <v>242</v>
      </c>
    </row>
    <row r="1351" spans="1:7" x14ac:dyDescent="0.25">
      <c r="A1351" t="s">
        <v>756</v>
      </c>
      <c r="B1351" t="s">
        <v>369</v>
      </c>
      <c r="C1351" t="s">
        <v>1781</v>
      </c>
      <c r="D1351" t="s">
        <v>951</v>
      </c>
      <c r="E1351" t="s">
        <v>950</v>
      </c>
      <c r="F1351">
        <v>1</v>
      </c>
      <c r="G1351" t="s">
        <v>242</v>
      </c>
    </row>
    <row r="1352" spans="1:7" x14ac:dyDescent="0.25">
      <c r="A1352" t="s">
        <v>756</v>
      </c>
      <c r="B1352" t="s">
        <v>369</v>
      </c>
      <c r="C1352" t="s">
        <v>1776</v>
      </c>
      <c r="D1352" t="s">
        <v>951</v>
      </c>
      <c r="E1352" t="s">
        <v>950</v>
      </c>
      <c r="F1352">
        <v>1</v>
      </c>
      <c r="G1352" t="s">
        <v>242</v>
      </c>
    </row>
    <row r="1353" spans="1:7" x14ac:dyDescent="0.25">
      <c r="A1353" t="s">
        <v>756</v>
      </c>
      <c r="B1353" t="s">
        <v>369</v>
      </c>
      <c r="C1353" t="s">
        <v>1775</v>
      </c>
      <c r="D1353" t="s">
        <v>951</v>
      </c>
      <c r="E1353" t="s">
        <v>950</v>
      </c>
      <c r="F1353">
        <v>1</v>
      </c>
      <c r="G1353" t="s">
        <v>242</v>
      </c>
    </row>
    <row r="1354" spans="1:7" x14ac:dyDescent="0.25">
      <c r="A1354" t="s">
        <v>756</v>
      </c>
      <c r="B1354" t="s">
        <v>369</v>
      </c>
      <c r="C1354" t="s">
        <v>1777</v>
      </c>
      <c r="D1354" t="s">
        <v>951</v>
      </c>
      <c r="E1354" t="s">
        <v>950</v>
      </c>
      <c r="F1354">
        <v>1</v>
      </c>
      <c r="G1354" t="s">
        <v>242</v>
      </c>
    </row>
    <row r="1355" spans="1:7" x14ac:dyDescent="0.25">
      <c r="A1355" t="s">
        <v>756</v>
      </c>
      <c r="B1355" t="s">
        <v>369</v>
      </c>
      <c r="C1355" t="s">
        <v>1778</v>
      </c>
      <c r="D1355" t="s">
        <v>951</v>
      </c>
      <c r="E1355" t="s">
        <v>950</v>
      </c>
      <c r="F1355">
        <v>1</v>
      </c>
      <c r="G1355" t="s">
        <v>242</v>
      </c>
    </row>
    <row r="1356" spans="1:7" x14ac:dyDescent="0.25">
      <c r="A1356" t="s">
        <v>756</v>
      </c>
      <c r="B1356" t="s">
        <v>369</v>
      </c>
      <c r="C1356" t="s">
        <v>1780</v>
      </c>
      <c r="D1356" t="s">
        <v>951</v>
      </c>
      <c r="E1356" t="s">
        <v>950</v>
      </c>
      <c r="F1356">
        <v>1</v>
      </c>
      <c r="G1356" t="s">
        <v>242</v>
      </c>
    </row>
    <row r="1357" spans="1:7" x14ac:dyDescent="0.25">
      <c r="A1357" t="s">
        <v>756</v>
      </c>
      <c r="B1357" t="s">
        <v>369</v>
      </c>
      <c r="C1357" t="s">
        <v>1779</v>
      </c>
      <c r="D1357" t="s">
        <v>951</v>
      </c>
      <c r="E1357" t="s">
        <v>950</v>
      </c>
      <c r="F1357">
        <v>1</v>
      </c>
      <c r="G1357" t="s">
        <v>242</v>
      </c>
    </row>
    <row r="1358" spans="1:7" x14ac:dyDescent="0.25">
      <c r="A1358" t="s">
        <v>756</v>
      </c>
      <c r="B1358" t="s">
        <v>369</v>
      </c>
      <c r="C1358" t="s">
        <v>1774</v>
      </c>
      <c r="D1358" t="s">
        <v>951</v>
      </c>
      <c r="E1358" t="s">
        <v>950</v>
      </c>
      <c r="F1358">
        <v>1</v>
      </c>
      <c r="G1358" t="s">
        <v>242</v>
      </c>
    </row>
    <row r="1359" spans="1:7" x14ac:dyDescent="0.25">
      <c r="A1359" t="s">
        <v>757</v>
      </c>
      <c r="B1359" t="s">
        <v>743</v>
      </c>
      <c r="C1359" t="s">
        <v>1782</v>
      </c>
      <c r="D1359" t="s">
        <v>951</v>
      </c>
      <c r="E1359" t="s">
        <v>953</v>
      </c>
      <c r="F1359">
        <v>2</v>
      </c>
      <c r="G1359" t="s">
        <v>242</v>
      </c>
    </row>
    <row r="1360" spans="1:7" x14ac:dyDescent="0.25">
      <c r="A1360" t="s">
        <v>757</v>
      </c>
      <c r="B1360" t="s">
        <v>743</v>
      </c>
      <c r="C1360" t="s">
        <v>1784</v>
      </c>
      <c r="D1360" t="s">
        <v>951</v>
      </c>
      <c r="E1360" t="s">
        <v>953</v>
      </c>
      <c r="F1360">
        <v>2</v>
      </c>
      <c r="G1360" t="s">
        <v>242</v>
      </c>
    </row>
    <row r="1361" spans="1:7" x14ac:dyDescent="0.25">
      <c r="A1361" t="s">
        <v>757</v>
      </c>
      <c r="B1361" t="s">
        <v>369</v>
      </c>
      <c r="C1361" t="s">
        <v>1782</v>
      </c>
      <c r="D1361" t="s">
        <v>951</v>
      </c>
      <c r="E1361" t="s">
        <v>953</v>
      </c>
      <c r="F1361">
        <v>2</v>
      </c>
      <c r="G1361" t="s">
        <v>242</v>
      </c>
    </row>
    <row r="1362" spans="1:7" x14ac:dyDescent="0.25">
      <c r="A1362" t="s">
        <v>757</v>
      </c>
      <c r="B1362" t="s">
        <v>369</v>
      </c>
      <c r="C1362" t="s">
        <v>1783</v>
      </c>
      <c r="D1362" t="s">
        <v>951</v>
      </c>
      <c r="E1362" t="s">
        <v>953</v>
      </c>
      <c r="F1362">
        <v>2</v>
      </c>
      <c r="G1362" t="s">
        <v>242</v>
      </c>
    </row>
    <row r="1363" spans="1:7" x14ac:dyDescent="0.25">
      <c r="A1363" t="s">
        <v>372</v>
      </c>
      <c r="B1363" t="s">
        <v>463</v>
      </c>
      <c r="C1363" t="s">
        <v>1786</v>
      </c>
      <c r="D1363" t="s">
        <v>951</v>
      </c>
      <c r="E1363" t="s">
        <v>953</v>
      </c>
      <c r="F1363">
        <v>2</v>
      </c>
      <c r="G1363" t="s">
        <v>242</v>
      </c>
    </row>
    <row r="1364" spans="1:7" x14ac:dyDescent="0.25">
      <c r="A1364" t="s">
        <v>372</v>
      </c>
      <c r="B1364" t="s">
        <v>463</v>
      </c>
      <c r="C1364" t="s">
        <v>1787</v>
      </c>
      <c r="D1364" t="s">
        <v>951</v>
      </c>
      <c r="E1364" t="s">
        <v>953</v>
      </c>
      <c r="F1364">
        <v>2</v>
      </c>
      <c r="G1364" t="s">
        <v>242</v>
      </c>
    </row>
    <row r="1365" spans="1:7" x14ac:dyDescent="0.25">
      <c r="A1365" t="s">
        <v>372</v>
      </c>
      <c r="B1365" t="s">
        <v>463</v>
      </c>
      <c r="C1365" t="s">
        <v>1789</v>
      </c>
      <c r="D1365" t="s">
        <v>951</v>
      </c>
      <c r="E1365" t="s">
        <v>953</v>
      </c>
      <c r="F1365">
        <v>2</v>
      </c>
      <c r="G1365" t="s">
        <v>242</v>
      </c>
    </row>
    <row r="1366" spans="1:7" x14ac:dyDescent="0.25">
      <c r="A1366" t="s">
        <v>372</v>
      </c>
      <c r="B1366" t="s">
        <v>463</v>
      </c>
      <c r="C1366" t="s">
        <v>1791</v>
      </c>
      <c r="D1366" t="s">
        <v>951</v>
      </c>
      <c r="E1366" t="s">
        <v>953</v>
      </c>
      <c r="F1366">
        <v>2</v>
      </c>
      <c r="G1366" t="s">
        <v>242</v>
      </c>
    </row>
    <row r="1367" spans="1:7" x14ac:dyDescent="0.25">
      <c r="A1367" t="s">
        <v>372</v>
      </c>
      <c r="B1367" t="s">
        <v>743</v>
      </c>
      <c r="C1367" t="s">
        <v>1786</v>
      </c>
      <c r="D1367" t="s">
        <v>951</v>
      </c>
      <c r="E1367" t="s">
        <v>953</v>
      </c>
      <c r="F1367">
        <v>2</v>
      </c>
      <c r="G1367" t="s">
        <v>242</v>
      </c>
    </row>
    <row r="1368" spans="1:7" x14ac:dyDescent="0.25">
      <c r="A1368" t="s">
        <v>372</v>
      </c>
      <c r="B1368" t="s">
        <v>743</v>
      </c>
      <c r="C1368" t="s">
        <v>1792</v>
      </c>
      <c r="D1368" t="s">
        <v>951</v>
      </c>
      <c r="E1368" t="s">
        <v>953</v>
      </c>
      <c r="F1368">
        <v>2</v>
      </c>
      <c r="G1368" t="s">
        <v>242</v>
      </c>
    </row>
    <row r="1369" spans="1:7" x14ac:dyDescent="0.25">
      <c r="A1369" t="s">
        <v>372</v>
      </c>
      <c r="B1369" t="s">
        <v>369</v>
      </c>
      <c r="C1369" t="s">
        <v>1785</v>
      </c>
      <c r="D1369" t="s">
        <v>951</v>
      </c>
      <c r="E1369" t="s">
        <v>953</v>
      </c>
      <c r="F1369">
        <v>2</v>
      </c>
      <c r="G1369" t="s">
        <v>242</v>
      </c>
    </row>
    <row r="1370" spans="1:7" x14ac:dyDescent="0.25">
      <c r="A1370" t="s">
        <v>372</v>
      </c>
      <c r="B1370" t="s">
        <v>369</v>
      </c>
      <c r="C1370" t="s">
        <v>1786</v>
      </c>
      <c r="D1370" t="s">
        <v>951</v>
      </c>
      <c r="E1370" t="s">
        <v>953</v>
      </c>
      <c r="F1370">
        <v>2</v>
      </c>
      <c r="G1370" t="s">
        <v>242</v>
      </c>
    </row>
    <row r="1371" spans="1:7" x14ac:dyDescent="0.25">
      <c r="A1371" t="s">
        <v>372</v>
      </c>
      <c r="B1371" t="s">
        <v>369</v>
      </c>
      <c r="C1371" t="s">
        <v>1787</v>
      </c>
      <c r="D1371" t="s">
        <v>951</v>
      </c>
      <c r="E1371" t="s">
        <v>953</v>
      </c>
      <c r="F1371">
        <v>2</v>
      </c>
      <c r="G1371" t="s">
        <v>242</v>
      </c>
    </row>
    <row r="1372" spans="1:7" x14ac:dyDescent="0.25">
      <c r="A1372" t="s">
        <v>372</v>
      </c>
      <c r="B1372" t="s">
        <v>369</v>
      </c>
      <c r="C1372" t="s">
        <v>1789</v>
      </c>
      <c r="D1372" t="s">
        <v>951</v>
      </c>
      <c r="E1372" t="s">
        <v>953</v>
      </c>
      <c r="F1372">
        <v>2</v>
      </c>
      <c r="G1372" t="s">
        <v>242</v>
      </c>
    </row>
    <row r="1373" spans="1:7" x14ac:dyDescent="0.25">
      <c r="A1373" t="s">
        <v>372</v>
      </c>
      <c r="B1373" t="s">
        <v>369</v>
      </c>
      <c r="C1373" t="s">
        <v>1790</v>
      </c>
      <c r="D1373" t="s">
        <v>951</v>
      </c>
      <c r="E1373" t="s">
        <v>953</v>
      </c>
      <c r="F1373">
        <v>2</v>
      </c>
      <c r="G1373" t="s">
        <v>242</v>
      </c>
    </row>
    <row r="1374" spans="1:7" x14ac:dyDescent="0.25">
      <c r="A1374" t="s">
        <v>372</v>
      </c>
      <c r="B1374" t="s">
        <v>369</v>
      </c>
      <c r="C1374" t="s">
        <v>1791</v>
      </c>
      <c r="D1374" t="s">
        <v>951</v>
      </c>
      <c r="E1374" t="s">
        <v>953</v>
      </c>
      <c r="F1374">
        <v>2</v>
      </c>
      <c r="G1374" t="s">
        <v>242</v>
      </c>
    </row>
    <row r="1375" spans="1:7" x14ac:dyDescent="0.25">
      <c r="A1375" t="s">
        <v>372</v>
      </c>
      <c r="B1375" t="s">
        <v>629</v>
      </c>
      <c r="C1375" t="s">
        <v>1788</v>
      </c>
      <c r="D1375" t="s">
        <v>951</v>
      </c>
      <c r="E1375" t="s">
        <v>953</v>
      </c>
      <c r="F1375">
        <v>2</v>
      </c>
      <c r="G1375" t="s">
        <v>242</v>
      </c>
    </row>
    <row r="1376" spans="1:7" x14ac:dyDescent="0.25">
      <c r="A1376" t="s">
        <v>374</v>
      </c>
      <c r="B1376" t="s">
        <v>463</v>
      </c>
      <c r="C1376" t="s">
        <v>1793</v>
      </c>
      <c r="D1376" t="s">
        <v>951</v>
      </c>
      <c r="E1376" t="s">
        <v>953</v>
      </c>
      <c r="F1376">
        <v>2</v>
      </c>
      <c r="G1376" t="s">
        <v>242</v>
      </c>
    </row>
    <row r="1377" spans="1:7" x14ac:dyDescent="0.25">
      <c r="A1377" t="s">
        <v>374</v>
      </c>
      <c r="B1377" t="s">
        <v>463</v>
      </c>
      <c r="C1377" t="s">
        <v>1794</v>
      </c>
      <c r="D1377" t="s">
        <v>951</v>
      </c>
      <c r="E1377" t="s">
        <v>953</v>
      </c>
      <c r="F1377">
        <v>2</v>
      </c>
      <c r="G1377" t="s">
        <v>242</v>
      </c>
    </row>
    <row r="1378" spans="1:7" x14ac:dyDescent="0.25">
      <c r="A1378" t="s">
        <v>374</v>
      </c>
      <c r="B1378" t="s">
        <v>369</v>
      </c>
      <c r="C1378" t="s">
        <v>1793</v>
      </c>
      <c r="D1378" t="s">
        <v>951</v>
      </c>
      <c r="E1378" t="s">
        <v>953</v>
      </c>
      <c r="F1378">
        <v>2</v>
      </c>
      <c r="G1378" t="s">
        <v>242</v>
      </c>
    </row>
    <row r="1379" spans="1:7" x14ac:dyDescent="0.25">
      <c r="A1379" t="s">
        <v>374</v>
      </c>
      <c r="B1379" t="s">
        <v>369</v>
      </c>
      <c r="C1379" t="s">
        <v>1794</v>
      </c>
      <c r="D1379" t="s">
        <v>951</v>
      </c>
      <c r="E1379" t="s">
        <v>953</v>
      </c>
      <c r="F1379">
        <v>2</v>
      </c>
      <c r="G1379" t="s">
        <v>242</v>
      </c>
    </row>
    <row r="1380" spans="1:7" x14ac:dyDescent="0.25">
      <c r="A1380" t="s">
        <v>758</v>
      </c>
      <c r="B1380" t="s">
        <v>369</v>
      </c>
      <c r="C1380" t="s">
        <v>1795</v>
      </c>
      <c r="D1380" t="s">
        <v>951</v>
      </c>
      <c r="E1380" t="s">
        <v>953</v>
      </c>
      <c r="F1380">
        <v>2</v>
      </c>
      <c r="G1380" t="s">
        <v>242</v>
      </c>
    </row>
    <row r="1381" spans="1:7" x14ac:dyDescent="0.25">
      <c r="A1381" t="s">
        <v>758</v>
      </c>
      <c r="B1381" t="s">
        <v>369</v>
      </c>
      <c r="C1381" t="s">
        <v>1796</v>
      </c>
      <c r="D1381" t="s">
        <v>951</v>
      </c>
      <c r="E1381" t="s">
        <v>953</v>
      </c>
      <c r="F1381">
        <v>2</v>
      </c>
      <c r="G1381" t="s">
        <v>242</v>
      </c>
    </row>
    <row r="1382" spans="1:7" x14ac:dyDescent="0.25">
      <c r="A1382" t="s">
        <v>376</v>
      </c>
      <c r="B1382" t="s">
        <v>377</v>
      </c>
      <c r="C1382" t="s">
        <v>642</v>
      </c>
      <c r="D1382" t="s">
        <v>951</v>
      </c>
      <c r="E1382" t="s">
        <v>953</v>
      </c>
      <c r="F1382">
        <v>1</v>
      </c>
      <c r="G1382" t="s">
        <v>242</v>
      </c>
    </row>
    <row r="1383" spans="1:7" x14ac:dyDescent="0.25">
      <c r="A1383" t="s">
        <v>376</v>
      </c>
      <c r="B1383" t="s">
        <v>377</v>
      </c>
      <c r="C1383" t="s">
        <v>760</v>
      </c>
      <c r="D1383" t="s">
        <v>951</v>
      </c>
      <c r="E1383" t="s">
        <v>953</v>
      </c>
      <c r="F1383">
        <v>1</v>
      </c>
      <c r="G1383" t="s">
        <v>242</v>
      </c>
    </row>
    <row r="1384" spans="1:7" x14ac:dyDescent="0.25">
      <c r="A1384" t="s">
        <v>376</v>
      </c>
      <c r="B1384" t="s">
        <v>377</v>
      </c>
      <c r="C1384" t="s">
        <v>1797</v>
      </c>
      <c r="D1384" t="s">
        <v>951</v>
      </c>
      <c r="E1384" t="s">
        <v>953</v>
      </c>
      <c r="F1384">
        <v>1</v>
      </c>
      <c r="G1384" t="s">
        <v>242</v>
      </c>
    </row>
    <row r="1385" spans="1:7" x14ac:dyDescent="0.25">
      <c r="A1385" t="s">
        <v>376</v>
      </c>
      <c r="B1385" t="s">
        <v>377</v>
      </c>
      <c r="C1385" t="s">
        <v>1798</v>
      </c>
      <c r="D1385" t="s">
        <v>951</v>
      </c>
      <c r="E1385" t="s">
        <v>953</v>
      </c>
      <c r="F1385">
        <v>1</v>
      </c>
      <c r="G1385" t="s">
        <v>242</v>
      </c>
    </row>
    <row r="1386" spans="1:7" x14ac:dyDescent="0.25">
      <c r="A1386" t="s">
        <v>376</v>
      </c>
      <c r="B1386" t="s">
        <v>377</v>
      </c>
      <c r="C1386" t="s">
        <v>1251</v>
      </c>
      <c r="D1386" t="s">
        <v>951</v>
      </c>
      <c r="E1386" t="s">
        <v>953</v>
      </c>
      <c r="F1386">
        <v>1</v>
      </c>
      <c r="G1386" t="s">
        <v>242</v>
      </c>
    </row>
    <row r="1387" spans="1:7" x14ac:dyDescent="0.25">
      <c r="A1387" t="s">
        <v>376</v>
      </c>
      <c r="B1387" t="s">
        <v>377</v>
      </c>
      <c r="C1387" t="s">
        <v>759</v>
      </c>
      <c r="D1387" t="s">
        <v>951</v>
      </c>
      <c r="E1387" t="s">
        <v>953</v>
      </c>
      <c r="F1387">
        <v>1</v>
      </c>
      <c r="G1387" t="s">
        <v>242</v>
      </c>
    </row>
    <row r="1388" spans="1:7" x14ac:dyDescent="0.25">
      <c r="A1388" t="s">
        <v>762</v>
      </c>
      <c r="B1388" t="s">
        <v>377</v>
      </c>
      <c r="C1388" t="s">
        <v>761</v>
      </c>
      <c r="D1388" t="s">
        <v>951</v>
      </c>
      <c r="E1388" t="s">
        <v>952</v>
      </c>
      <c r="F1388">
        <v>2</v>
      </c>
      <c r="G1388" t="s">
        <v>158</v>
      </c>
    </row>
    <row r="1389" spans="1:7" x14ac:dyDescent="0.25">
      <c r="A1389" t="s">
        <v>763</v>
      </c>
      <c r="B1389" t="s">
        <v>913</v>
      </c>
      <c r="C1389" t="s">
        <v>1801</v>
      </c>
      <c r="D1389" t="s">
        <v>951</v>
      </c>
      <c r="E1389" t="s">
        <v>953</v>
      </c>
      <c r="F1389">
        <v>1</v>
      </c>
      <c r="G1389" t="s">
        <v>242</v>
      </c>
    </row>
    <row r="1390" spans="1:7" x14ac:dyDescent="0.25">
      <c r="A1390" t="s">
        <v>763</v>
      </c>
      <c r="B1390" t="s">
        <v>913</v>
      </c>
      <c r="C1390" t="s">
        <v>1802</v>
      </c>
      <c r="D1390" t="s">
        <v>951</v>
      </c>
      <c r="E1390" t="s">
        <v>953</v>
      </c>
      <c r="F1390">
        <v>1</v>
      </c>
      <c r="G1390" t="s">
        <v>242</v>
      </c>
    </row>
    <row r="1391" spans="1:7" x14ac:dyDescent="0.25">
      <c r="A1391" t="s">
        <v>763</v>
      </c>
      <c r="B1391" t="s">
        <v>683</v>
      </c>
      <c r="C1391" t="s">
        <v>1799</v>
      </c>
      <c r="D1391" t="s">
        <v>951</v>
      </c>
      <c r="E1391" t="s">
        <v>953</v>
      </c>
      <c r="F1391">
        <v>1</v>
      </c>
      <c r="G1391" t="s">
        <v>242</v>
      </c>
    </row>
    <row r="1392" spans="1:7" x14ac:dyDescent="0.25">
      <c r="A1392" t="s">
        <v>763</v>
      </c>
      <c r="B1392" t="s">
        <v>683</v>
      </c>
      <c r="C1392" t="s">
        <v>1801</v>
      </c>
      <c r="D1392" t="s">
        <v>951</v>
      </c>
      <c r="E1392" t="s">
        <v>953</v>
      </c>
      <c r="F1392">
        <v>1</v>
      </c>
      <c r="G1392" t="s">
        <v>242</v>
      </c>
    </row>
    <row r="1393" spans="1:7" x14ac:dyDescent="0.25">
      <c r="A1393" t="s">
        <v>763</v>
      </c>
      <c r="B1393" t="s">
        <v>683</v>
      </c>
      <c r="C1393" t="s">
        <v>1802</v>
      </c>
      <c r="D1393" t="s">
        <v>951</v>
      </c>
      <c r="E1393" t="s">
        <v>953</v>
      </c>
      <c r="F1393">
        <v>1</v>
      </c>
      <c r="G1393" t="s">
        <v>242</v>
      </c>
    </row>
    <row r="1394" spans="1:7" x14ac:dyDescent="0.25">
      <c r="A1394" t="s">
        <v>763</v>
      </c>
      <c r="B1394" t="s">
        <v>683</v>
      </c>
      <c r="C1394" t="s">
        <v>1806</v>
      </c>
      <c r="D1394" t="s">
        <v>951</v>
      </c>
      <c r="E1394" t="s">
        <v>953</v>
      </c>
      <c r="F1394">
        <v>1</v>
      </c>
      <c r="G1394" t="s">
        <v>242</v>
      </c>
    </row>
    <row r="1395" spans="1:7" x14ac:dyDescent="0.25">
      <c r="A1395" t="s">
        <v>763</v>
      </c>
      <c r="B1395" t="s">
        <v>377</v>
      </c>
      <c r="C1395" t="s">
        <v>1800</v>
      </c>
      <c r="D1395" t="s">
        <v>951</v>
      </c>
      <c r="E1395" t="s">
        <v>953</v>
      </c>
      <c r="F1395">
        <v>1</v>
      </c>
      <c r="G1395" t="s">
        <v>242</v>
      </c>
    </row>
    <row r="1396" spans="1:7" x14ac:dyDescent="0.25">
      <c r="A1396" t="s">
        <v>763</v>
      </c>
      <c r="B1396" t="s">
        <v>377</v>
      </c>
      <c r="C1396" t="s">
        <v>1803</v>
      </c>
      <c r="D1396" t="s">
        <v>951</v>
      </c>
      <c r="E1396" t="s">
        <v>953</v>
      </c>
      <c r="F1396">
        <v>1</v>
      </c>
      <c r="G1396" t="s">
        <v>242</v>
      </c>
    </row>
    <row r="1397" spans="1:7" x14ac:dyDescent="0.25">
      <c r="A1397" t="s">
        <v>763</v>
      </c>
      <c r="B1397" t="s">
        <v>377</v>
      </c>
      <c r="C1397" t="s">
        <v>1804</v>
      </c>
      <c r="D1397" t="s">
        <v>951</v>
      </c>
      <c r="E1397" t="s">
        <v>953</v>
      </c>
      <c r="F1397">
        <v>1</v>
      </c>
      <c r="G1397" t="s">
        <v>242</v>
      </c>
    </row>
    <row r="1398" spans="1:7" x14ac:dyDescent="0.25">
      <c r="A1398" t="s">
        <v>763</v>
      </c>
      <c r="B1398" t="s">
        <v>377</v>
      </c>
      <c r="C1398" t="s">
        <v>1805</v>
      </c>
      <c r="D1398" t="s">
        <v>951</v>
      </c>
      <c r="E1398" t="s">
        <v>953</v>
      </c>
      <c r="F1398">
        <v>1</v>
      </c>
      <c r="G1398" t="s">
        <v>242</v>
      </c>
    </row>
    <row r="1399" spans="1:7" x14ac:dyDescent="0.25">
      <c r="A1399" t="s">
        <v>763</v>
      </c>
      <c r="B1399" t="s">
        <v>377</v>
      </c>
      <c r="C1399" t="s">
        <v>1807</v>
      </c>
      <c r="D1399" t="s">
        <v>951</v>
      </c>
      <c r="E1399" t="s">
        <v>953</v>
      </c>
      <c r="F1399">
        <v>1</v>
      </c>
      <c r="G1399" t="s">
        <v>242</v>
      </c>
    </row>
    <row r="1400" spans="1:7" x14ac:dyDescent="0.25">
      <c r="A1400" t="s">
        <v>763</v>
      </c>
      <c r="B1400" t="s">
        <v>377</v>
      </c>
      <c r="C1400" t="s">
        <v>1808</v>
      </c>
      <c r="D1400" t="s">
        <v>951</v>
      </c>
      <c r="E1400" t="s">
        <v>953</v>
      </c>
      <c r="F1400">
        <v>1</v>
      </c>
      <c r="G1400" t="s">
        <v>242</v>
      </c>
    </row>
    <row r="1401" spans="1:7" x14ac:dyDescent="0.25">
      <c r="A1401" t="s">
        <v>378</v>
      </c>
      <c r="B1401" t="s">
        <v>511</v>
      </c>
      <c r="C1401" t="s">
        <v>1810</v>
      </c>
      <c r="D1401" t="s">
        <v>951</v>
      </c>
      <c r="E1401" t="s">
        <v>952</v>
      </c>
      <c r="F1401">
        <v>2</v>
      </c>
      <c r="G1401" t="s">
        <v>242</v>
      </c>
    </row>
    <row r="1402" spans="1:7" x14ac:dyDescent="0.25">
      <c r="A1402" t="s">
        <v>378</v>
      </c>
      <c r="B1402" t="s">
        <v>511</v>
      </c>
      <c r="C1402" t="s">
        <v>1812</v>
      </c>
      <c r="D1402" t="s">
        <v>951</v>
      </c>
      <c r="E1402" t="s">
        <v>952</v>
      </c>
      <c r="F1402">
        <v>2</v>
      </c>
      <c r="G1402" t="s">
        <v>242</v>
      </c>
    </row>
    <row r="1403" spans="1:7" x14ac:dyDescent="0.25">
      <c r="A1403" t="s">
        <v>378</v>
      </c>
      <c r="B1403" t="s">
        <v>379</v>
      </c>
      <c r="C1403" t="s">
        <v>1810</v>
      </c>
      <c r="D1403" t="s">
        <v>951</v>
      </c>
      <c r="E1403" t="s">
        <v>952</v>
      </c>
      <c r="F1403">
        <v>2</v>
      </c>
      <c r="G1403" t="s">
        <v>242</v>
      </c>
    </row>
    <row r="1404" spans="1:7" x14ac:dyDescent="0.25">
      <c r="A1404" t="s">
        <v>378</v>
      </c>
      <c r="B1404" t="s">
        <v>379</v>
      </c>
      <c r="C1404" t="s">
        <v>1812</v>
      </c>
      <c r="D1404" t="s">
        <v>951</v>
      </c>
      <c r="E1404" t="s">
        <v>952</v>
      </c>
      <c r="F1404">
        <v>2</v>
      </c>
      <c r="G1404" t="s">
        <v>242</v>
      </c>
    </row>
    <row r="1405" spans="1:7" x14ac:dyDescent="0.25">
      <c r="A1405" t="s">
        <v>378</v>
      </c>
      <c r="B1405" t="s">
        <v>511</v>
      </c>
      <c r="C1405" t="s">
        <v>1809</v>
      </c>
      <c r="D1405" t="s">
        <v>951</v>
      </c>
      <c r="E1405" t="s">
        <v>952</v>
      </c>
      <c r="F1405">
        <v>2</v>
      </c>
      <c r="G1405" t="s">
        <v>242</v>
      </c>
    </row>
    <row r="1406" spans="1:7" x14ac:dyDescent="0.25">
      <c r="A1406" t="s">
        <v>378</v>
      </c>
      <c r="B1406" t="s">
        <v>511</v>
      </c>
      <c r="C1406" t="s">
        <v>1811</v>
      </c>
      <c r="D1406" t="s">
        <v>951</v>
      </c>
      <c r="E1406" t="s">
        <v>952</v>
      </c>
      <c r="F1406">
        <v>2</v>
      </c>
      <c r="G1406" t="s">
        <v>242</v>
      </c>
    </row>
    <row r="1407" spans="1:7" x14ac:dyDescent="0.25">
      <c r="A1407" t="s">
        <v>766</v>
      </c>
      <c r="B1407" t="s">
        <v>709</v>
      </c>
      <c r="C1407" t="s">
        <v>1814</v>
      </c>
      <c r="D1407" t="s">
        <v>951</v>
      </c>
      <c r="E1407" t="s">
        <v>952</v>
      </c>
      <c r="F1407">
        <v>4</v>
      </c>
      <c r="G1407" t="s">
        <v>158</v>
      </c>
    </row>
    <row r="1408" spans="1:7" x14ac:dyDescent="0.25">
      <c r="A1408" t="s">
        <v>766</v>
      </c>
      <c r="B1408" t="s">
        <v>709</v>
      </c>
      <c r="C1408" t="s">
        <v>1815</v>
      </c>
      <c r="D1408" t="s">
        <v>951</v>
      </c>
      <c r="E1408" t="s">
        <v>952</v>
      </c>
      <c r="F1408">
        <v>4</v>
      </c>
      <c r="G1408" t="s">
        <v>158</v>
      </c>
    </row>
    <row r="1409" spans="1:7" x14ac:dyDescent="0.25">
      <c r="A1409" t="s">
        <v>766</v>
      </c>
      <c r="B1409" t="s">
        <v>446</v>
      </c>
      <c r="C1409" t="s">
        <v>1814</v>
      </c>
      <c r="D1409" t="s">
        <v>951</v>
      </c>
      <c r="E1409" t="s">
        <v>952</v>
      </c>
      <c r="F1409">
        <v>4</v>
      </c>
      <c r="G1409" t="s">
        <v>158</v>
      </c>
    </row>
    <row r="1410" spans="1:7" x14ac:dyDescent="0.25">
      <c r="A1410" t="s">
        <v>766</v>
      </c>
      <c r="B1410" t="s">
        <v>446</v>
      </c>
      <c r="C1410" t="s">
        <v>1815</v>
      </c>
      <c r="D1410" t="s">
        <v>951</v>
      </c>
      <c r="E1410" t="s">
        <v>952</v>
      </c>
      <c r="F1410">
        <v>4</v>
      </c>
      <c r="G1410" t="s">
        <v>158</v>
      </c>
    </row>
    <row r="1411" spans="1:7" x14ac:dyDescent="0.25">
      <c r="A1411" t="s">
        <v>766</v>
      </c>
      <c r="B1411" t="s">
        <v>680</v>
      </c>
      <c r="C1411" t="s">
        <v>1813</v>
      </c>
      <c r="D1411" t="s">
        <v>951</v>
      </c>
      <c r="E1411" t="s">
        <v>952</v>
      </c>
      <c r="F1411">
        <v>4</v>
      </c>
      <c r="G1411" t="s">
        <v>158</v>
      </c>
    </row>
    <row r="1412" spans="1:7" x14ac:dyDescent="0.25">
      <c r="A1412" t="s">
        <v>766</v>
      </c>
      <c r="B1412" t="s">
        <v>193</v>
      </c>
      <c r="C1412" t="s">
        <v>767</v>
      </c>
      <c r="D1412" t="s">
        <v>951</v>
      </c>
      <c r="E1412" t="s">
        <v>952</v>
      </c>
      <c r="F1412">
        <v>4</v>
      </c>
      <c r="G1412" t="s">
        <v>158</v>
      </c>
    </row>
    <row r="1413" spans="1:7" x14ac:dyDescent="0.25">
      <c r="A1413" t="s">
        <v>768</v>
      </c>
      <c r="B1413" t="s">
        <v>709</v>
      </c>
      <c r="C1413" t="s">
        <v>1817</v>
      </c>
      <c r="D1413" t="s">
        <v>951</v>
      </c>
      <c r="E1413" t="s">
        <v>952</v>
      </c>
      <c r="F1413">
        <v>4</v>
      </c>
      <c r="G1413" t="s">
        <v>158</v>
      </c>
    </row>
    <row r="1414" spans="1:7" x14ac:dyDescent="0.25">
      <c r="A1414" t="s">
        <v>768</v>
      </c>
      <c r="B1414" t="s">
        <v>709</v>
      </c>
      <c r="C1414" t="s">
        <v>1818</v>
      </c>
      <c r="D1414" t="s">
        <v>951</v>
      </c>
      <c r="E1414" t="s">
        <v>952</v>
      </c>
      <c r="F1414">
        <v>4</v>
      </c>
      <c r="G1414" t="s">
        <v>158</v>
      </c>
    </row>
    <row r="1415" spans="1:7" x14ac:dyDescent="0.25">
      <c r="A1415" t="s">
        <v>768</v>
      </c>
      <c r="B1415" t="s">
        <v>446</v>
      </c>
      <c r="C1415" t="s">
        <v>1817</v>
      </c>
      <c r="D1415" t="s">
        <v>951</v>
      </c>
      <c r="E1415" t="s">
        <v>952</v>
      </c>
      <c r="F1415">
        <v>4</v>
      </c>
      <c r="G1415" t="s">
        <v>158</v>
      </c>
    </row>
    <row r="1416" spans="1:7" x14ac:dyDescent="0.25">
      <c r="A1416" t="s">
        <v>768</v>
      </c>
      <c r="B1416" t="s">
        <v>446</v>
      </c>
      <c r="C1416" t="s">
        <v>1818</v>
      </c>
      <c r="D1416" t="s">
        <v>951</v>
      </c>
      <c r="E1416" t="s">
        <v>952</v>
      </c>
      <c r="F1416">
        <v>4</v>
      </c>
      <c r="G1416" t="s">
        <v>158</v>
      </c>
    </row>
    <row r="1417" spans="1:7" x14ac:dyDescent="0.25">
      <c r="A1417" t="s">
        <v>768</v>
      </c>
      <c r="B1417" t="s">
        <v>680</v>
      </c>
      <c r="C1417" t="s">
        <v>1816</v>
      </c>
      <c r="D1417" t="s">
        <v>951</v>
      </c>
      <c r="E1417" t="s">
        <v>952</v>
      </c>
      <c r="F1417">
        <v>4</v>
      </c>
      <c r="G1417" t="s">
        <v>158</v>
      </c>
    </row>
    <row r="1418" spans="1:7" x14ac:dyDescent="0.25">
      <c r="A1418" t="s">
        <v>768</v>
      </c>
      <c r="B1418" t="s">
        <v>193</v>
      </c>
      <c r="C1418" t="s">
        <v>769</v>
      </c>
      <c r="D1418" t="s">
        <v>951</v>
      </c>
      <c r="E1418" t="s">
        <v>952</v>
      </c>
      <c r="F1418">
        <v>4</v>
      </c>
      <c r="G1418" t="s">
        <v>158</v>
      </c>
    </row>
    <row r="1419" spans="1:7" x14ac:dyDescent="0.25">
      <c r="A1419" t="s">
        <v>770</v>
      </c>
      <c r="B1419" t="s">
        <v>709</v>
      </c>
      <c r="C1419" t="s">
        <v>1820</v>
      </c>
      <c r="D1419" t="s">
        <v>951</v>
      </c>
      <c r="E1419" t="s">
        <v>952</v>
      </c>
      <c r="F1419">
        <v>4</v>
      </c>
      <c r="G1419" t="s">
        <v>158</v>
      </c>
    </row>
    <row r="1420" spans="1:7" x14ac:dyDescent="0.25">
      <c r="A1420" t="s">
        <v>770</v>
      </c>
      <c r="B1420" t="s">
        <v>709</v>
      </c>
      <c r="C1420" t="s">
        <v>1821</v>
      </c>
      <c r="D1420" t="s">
        <v>951</v>
      </c>
      <c r="E1420" t="s">
        <v>952</v>
      </c>
      <c r="F1420">
        <v>4</v>
      </c>
      <c r="G1420" t="s">
        <v>158</v>
      </c>
    </row>
    <row r="1421" spans="1:7" x14ac:dyDescent="0.25">
      <c r="A1421" t="s">
        <v>770</v>
      </c>
      <c r="B1421" t="s">
        <v>446</v>
      </c>
      <c r="C1421" t="s">
        <v>1820</v>
      </c>
      <c r="D1421" t="s">
        <v>951</v>
      </c>
      <c r="E1421" t="s">
        <v>952</v>
      </c>
      <c r="F1421">
        <v>4</v>
      </c>
      <c r="G1421" t="s">
        <v>158</v>
      </c>
    </row>
    <row r="1422" spans="1:7" x14ac:dyDescent="0.25">
      <c r="A1422" t="s">
        <v>770</v>
      </c>
      <c r="B1422" t="s">
        <v>446</v>
      </c>
      <c r="C1422" t="s">
        <v>1821</v>
      </c>
      <c r="D1422" t="s">
        <v>951</v>
      </c>
      <c r="E1422" t="s">
        <v>952</v>
      </c>
      <c r="F1422">
        <v>4</v>
      </c>
      <c r="G1422" t="s">
        <v>158</v>
      </c>
    </row>
    <row r="1423" spans="1:7" x14ac:dyDescent="0.25">
      <c r="A1423" t="s">
        <v>770</v>
      </c>
      <c r="B1423" t="s">
        <v>680</v>
      </c>
      <c r="C1423" t="s">
        <v>1819</v>
      </c>
      <c r="D1423" t="s">
        <v>951</v>
      </c>
      <c r="E1423" t="s">
        <v>952</v>
      </c>
      <c r="F1423">
        <v>4</v>
      </c>
      <c r="G1423" t="s">
        <v>158</v>
      </c>
    </row>
    <row r="1424" spans="1:7" x14ac:dyDescent="0.25">
      <c r="A1424" t="s">
        <v>770</v>
      </c>
      <c r="B1424" t="s">
        <v>193</v>
      </c>
      <c r="C1424" t="s">
        <v>771</v>
      </c>
      <c r="D1424" t="s">
        <v>951</v>
      </c>
      <c r="E1424" t="s">
        <v>952</v>
      </c>
      <c r="F1424">
        <v>4</v>
      </c>
      <c r="G1424" t="s">
        <v>158</v>
      </c>
    </row>
    <row r="1425" spans="1:7" x14ac:dyDescent="0.25">
      <c r="A1425" t="s">
        <v>773</v>
      </c>
      <c r="B1425" t="s">
        <v>681</v>
      </c>
      <c r="C1425" t="s">
        <v>1826</v>
      </c>
      <c r="D1425" t="s">
        <v>951</v>
      </c>
      <c r="E1425" t="s">
        <v>953</v>
      </c>
      <c r="F1425">
        <v>2</v>
      </c>
      <c r="G1425" t="s">
        <v>158</v>
      </c>
    </row>
    <row r="1426" spans="1:7" x14ac:dyDescent="0.25">
      <c r="A1426" t="s">
        <v>773</v>
      </c>
      <c r="B1426" t="s">
        <v>447</v>
      </c>
      <c r="C1426" t="s">
        <v>1823</v>
      </c>
      <c r="D1426" t="s">
        <v>951</v>
      </c>
      <c r="E1426" t="s">
        <v>953</v>
      </c>
      <c r="F1426">
        <v>2</v>
      </c>
      <c r="G1426" t="s">
        <v>158</v>
      </c>
    </row>
    <row r="1427" spans="1:7" x14ac:dyDescent="0.25">
      <c r="A1427" t="s">
        <v>773</v>
      </c>
      <c r="B1427" t="s">
        <v>447</v>
      </c>
      <c r="C1427" t="s">
        <v>1827</v>
      </c>
      <c r="D1427" t="s">
        <v>951</v>
      </c>
      <c r="E1427" t="s">
        <v>953</v>
      </c>
      <c r="F1427">
        <v>2</v>
      </c>
      <c r="G1427" t="s">
        <v>158</v>
      </c>
    </row>
    <row r="1428" spans="1:7" x14ac:dyDescent="0.25">
      <c r="A1428" t="s">
        <v>773</v>
      </c>
      <c r="B1428" t="s">
        <v>327</v>
      </c>
      <c r="C1428" t="s">
        <v>1824</v>
      </c>
      <c r="D1428" t="s">
        <v>951</v>
      </c>
      <c r="E1428" t="s">
        <v>953</v>
      </c>
      <c r="F1428">
        <v>2</v>
      </c>
      <c r="G1428" t="s">
        <v>158</v>
      </c>
    </row>
    <row r="1429" spans="1:7" x14ac:dyDescent="0.25">
      <c r="A1429" t="s">
        <v>773</v>
      </c>
      <c r="B1429" t="s">
        <v>327</v>
      </c>
      <c r="C1429" t="s">
        <v>1827</v>
      </c>
      <c r="D1429" t="s">
        <v>951</v>
      </c>
      <c r="E1429" t="s">
        <v>953</v>
      </c>
      <c r="F1429">
        <v>2</v>
      </c>
      <c r="G1429" t="s">
        <v>158</v>
      </c>
    </row>
    <row r="1430" spans="1:7" x14ac:dyDescent="0.25">
      <c r="A1430" t="s">
        <v>773</v>
      </c>
      <c r="B1430" t="s">
        <v>774</v>
      </c>
      <c r="C1430" t="s">
        <v>1822</v>
      </c>
      <c r="D1430" t="s">
        <v>951</v>
      </c>
      <c r="E1430" t="s">
        <v>953</v>
      </c>
      <c r="F1430">
        <v>2</v>
      </c>
      <c r="G1430" t="s">
        <v>158</v>
      </c>
    </row>
    <row r="1431" spans="1:7" x14ac:dyDescent="0.25">
      <c r="A1431" t="s">
        <v>773</v>
      </c>
      <c r="B1431" t="s">
        <v>774</v>
      </c>
      <c r="C1431" t="s">
        <v>1823</v>
      </c>
      <c r="D1431" t="s">
        <v>951</v>
      </c>
      <c r="E1431" t="s">
        <v>953</v>
      </c>
      <c r="F1431">
        <v>2</v>
      </c>
      <c r="G1431" t="s">
        <v>158</v>
      </c>
    </row>
    <row r="1432" spans="1:7" x14ac:dyDescent="0.25">
      <c r="A1432" t="s">
        <v>773</v>
      </c>
      <c r="B1432" t="s">
        <v>774</v>
      </c>
      <c r="C1432" t="s">
        <v>1827</v>
      </c>
      <c r="D1432" t="s">
        <v>951</v>
      </c>
      <c r="E1432" t="s">
        <v>953</v>
      </c>
      <c r="F1432">
        <v>2</v>
      </c>
      <c r="G1432" t="s">
        <v>158</v>
      </c>
    </row>
    <row r="1433" spans="1:7" x14ac:dyDescent="0.25">
      <c r="A1433" t="s">
        <v>773</v>
      </c>
      <c r="B1433" t="s">
        <v>688</v>
      </c>
      <c r="C1433" t="s">
        <v>1825</v>
      </c>
      <c r="D1433" t="s">
        <v>951</v>
      </c>
      <c r="E1433" t="s">
        <v>953</v>
      </c>
      <c r="F1433">
        <v>2</v>
      </c>
      <c r="G1433" t="s">
        <v>158</v>
      </c>
    </row>
    <row r="1434" spans="1:7" x14ac:dyDescent="0.25">
      <c r="A1434" t="s">
        <v>773</v>
      </c>
      <c r="B1434" t="s">
        <v>688</v>
      </c>
      <c r="C1434" t="s">
        <v>1827</v>
      </c>
      <c r="D1434" t="s">
        <v>951</v>
      </c>
      <c r="E1434" t="s">
        <v>953</v>
      </c>
      <c r="F1434">
        <v>2</v>
      </c>
      <c r="G1434" t="s">
        <v>158</v>
      </c>
    </row>
    <row r="1435" spans="1:7" x14ac:dyDescent="0.25">
      <c r="A1435" t="s">
        <v>393</v>
      </c>
      <c r="B1435" t="s">
        <v>394</v>
      </c>
      <c r="C1435" t="s">
        <v>1378</v>
      </c>
      <c r="D1435" t="s">
        <v>951</v>
      </c>
      <c r="E1435" t="s">
        <v>952</v>
      </c>
      <c r="F1435">
        <v>2</v>
      </c>
      <c r="G1435" t="s">
        <v>242</v>
      </c>
    </row>
    <row r="1436" spans="1:7" x14ac:dyDescent="0.25">
      <c r="A1436" t="s">
        <v>393</v>
      </c>
      <c r="B1436" t="s">
        <v>394</v>
      </c>
      <c r="C1436" t="s">
        <v>1828</v>
      </c>
      <c r="D1436" t="s">
        <v>951</v>
      </c>
      <c r="E1436" t="s">
        <v>952</v>
      </c>
      <c r="F1436">
        <v>2</v>
      </c>
      <c r="G1436" t="s">
        <v>242</v>
      </c>
    </row>
    <row r="1437" spans="1:7" x14ac:dyDescent="0.25">
      <c r="A1437" t="s">
        <v>381</v>
      </c>
      <c r="B1437" t="s">
        <v>382</v>
      </c>
      <c r="C1437">
        <v>2000</v>
      </c>
      <c r="D1437" t="s">
        <v>951</v>
      </c>
      <c r="E1437" t="s">
        <v>953</v>
      </c>
      <c r="F1437">
        <v>2</v>
      </c>
      <c r="G1437" t="s">
        <v>158</v>
      </c>
    </row>
    <row r="1438" spans="1:7" x14ac:dyDescent="0.25">
      <c r="A1438" t="s">
        <v>386</v>
      </c>
      <c r="B1438" t="s">
        <v>509</v>
      </c>
      <c r="C1438" t="s">
        <v>1830</v>
      </c>
      <c r="D1438" t="s">
        <v>951</v>
      </c>
      <c r="E1438" t="s">
        <v>952</v>
      </c>
      <c r="F1438">
        <v>2</v>
      </c>
      <c r="G1438" t="s">
        <v>158</v>
      </c>
    </row>
    <row r="1439" spans="1:7" x14ac:dyDescent="0.25">
      <c r="A1439" t="s">
        <v>386</v>
      </c>
      <c r="B1439" t="s">
        <v>509</v>
      </c>
      <c r="C1439" t="s">
        <v>1834</v>
      </c>
      <c r="D1439" t="s">
        <v>951</v>
      </c>
      <c r="E1439" t="s">
        <v>952</v>
      </c>
      <c r="F1439">
        <v>2</v>
      </c>
      <c r="G1439" t="s">
        <v>158</v>
      </c>
    </row>
    <row r="1440" spans="1:7" x14ac:dyDescent="0.25">
      <c r="A1440" t="s">
        <v>386</v>
      </c>
      <c r="B1440" t="s">
        <v>509</v>
      </c>
      <c r="C1440" t="s">
        <v>1835</v>
      </c>
      <c r="D1440" t="s">
        <v>951</v>
      </c>
      <c r="E1440" t="s">
        <v>952</v>
      </c>
      <c r="F1440">
        <v>2</v>
      </c>
      <c r="G1440" t="s">
        <v>158</v>
      </c>
    </row>
    <row r="1441" spans="1:7" x14ac:dyDescent="0.25">
      <c r="A1441" t="s">
        <v>386</v>
      </c>
      <c r="B1441" t="s">
        <v>509</v>
      </c>
      <c r="C1441" t="s">
        <v>1836</v>
      </c>
      <c r="D1441" t="s">
        <v>951</v>
      </c>
      <c r="E1441" t="s">
        <v>952</v>
      </c>
      <c r="F1441">
        <v>2</v>
      </c>
      <c r="G1441" t="s">
        <v>158</v>
      </c>
    </row>
    <row r="1442" spans="1:7" x14ac:dyDescent="0.25">
      <c r="A1442" t="s">
        <v>386</v>
      </c>
      <c r="B1442" t="s">
        <v>509</v>
      </c>
      <c r="C1442" t="s">
        <v>1837</v>
      </c>
      <c r="D1442" t="s">
        <v>951</v>
      </c>
      <c r="E1442" t="s">
        <v>952</v>
      </c>
      <c r="F1442">
        <v>2</v>
      </c>
      <c r="G1442" t="s">
        <v>158</v>
      </c>
    </row>
    <row r="1443" spans="1:7" x14ac:dyDescent="0.25">
      <c r="A1443" t="s">
        <v>386</v>
      </c>
      <c r="B1443" t="s">
        <v>509</v>
      </c>
      <c r="C1443" t="s">
        <v>387</v>
      </c>
      <c r="D1443" t="s">
        <v>951</v>
      </c>
      <c r="E1443" t="s">
        <v>952</v>
      </c>
      <c r="F1443">
        <v>2</v>
      </c>
      <c r="G1443" t="s">
        <v>158</v>
      </c>
    </row>
    <row r="1444" spans="1:7" x14ac:dyDescent="0.25">
      <c r="A1444" t="s">
        <v>386</v>
      </c>
      <c r="B1444" t="s">
        <v>509</v>
      </c>
      <c r="C1444" t="s">
        <v>1839</v>
      </c>
      <c r="D1444" t="s">
        <v>951</v>
      </c>
      <c r="E1444" t="s">
        <v>952</v>
      </c>
      <c r="F1444">
        <v>2</v>
      </c>
      <c r="G1444" t="s">
        <v>158</v>
      </c>
    </row>
    <row r="1445" spans="1:7" x14ac:dyDescent="0.25">
      <c r="A1445" t="s">
        <v>386</v>
      </c>
      <c r="B1445" t="s">
        <v>509</v>
      </c>
      <c r="C1445" t="s">
        <v>1840</v>
      </c>
      <c r="D1445" t="s">
        <v>951</v>
      </c>
      <c r="E1445" t="s">
        <v>952</v>
      </c>
      <c r="F1445">
        <v>2</v>
      </c>
      <c r="G1445" t="s">
        <v>158</v>
      </c>
    </row>
    <row r="1446" spans="1:7" x14ac:dyDescent="0.25">
      <c r="A1446" t="s">
        <v>386</v>
      </c>
      <c r="B1446" t="s">
        <v>456</v>
      </c>
      <c r="C1446" t="s">
        <v>1830</v>
      </c>
      <c r="D1446" t="s">
        <v>951</v>
      </c>
      <c r="E1446" t="s">
        <v>952</v>
      </c>
      <c r="F1446">
        <v>2</v>
      </c>
      <c r="G1446" t="s">
        <v>158</v>
      </c>
    </row>
    <row r="1447" spans="1:7" x14ac:dyDescent="0.25">
      <c r="A1447" t="s">
        <v>386</v>
      </c>
      <c r="B1447" t="s">
        <v>456</v>
      </c>
      <c r="C1447" t="s">
        <v>1834</v>
      </c>
      <c r="D1447" t="s">
        <v>951</v>
      </c>
      <c r="E1447" t="s">
        <v>952</v>
      </c>
      <c r="F1447">
        <v>2</v>
      </c>
      <c r="G1447" t="s">
        <v>158</v>
      </c>
    </row>
    <row r="1448" spans="1:7" x14ac:dyDescent="0.25">
      <c r="A1448" t="s">
        <v>386</v>
      </c>
      <c r="B1448" t="s">
        <v>456</v>
      </c>
      <c r="C1448" t="s">
        <v>1836</v>
      </c>
      <c r="D1448" t="s">
        <v>951</v>
      </c>
      <c r="E1448" t="s">
        <v>952</v>
      </c>
      <c r="F1448">
        <v>2</v>
      </c>
      <c r="G1448" t="s">
        <v>158</v>
      </c>
    </row>
    <row r="1449" spans="1:7" x14ac:dyDescent="0.25">
      <c r="A1449" t="s">
        <v>386</v>
      </c>
      <c r="B1449" t="s">
        <v>456</v>
      </c>
      <c r="C1449" t="s">
        <v>1838</v>
      </c>
      <c r="D1449" t="s">
        <v>951</v>
      </c>
      <c r="E1449" t="s">
        <v>952</v>
      </c>
      <c r="F1449">
        <v>2</v>
      </c>
      <c r="G1449" t="s">
        <v>158</v>
      </c>
    </row>
    <row r="1450" spans="1:7" x14ac:dyDescent="0.25">
      <c r="A1450" t="s">
        <v>386</v>
      </c>
      <c r="B1450" t="s">
        <v>456</v>
      </c>
      <c r="C1450" t="s">
        <v>388</v>
      </c>
      <c r="D1450" t="s">
        <v>951</v>
      </c>
      <c r="E1450" t="s">
        <v>952</v>
      </c>
      <c r="F1450">
        <v>2</v>
      </c>
      <c r="G1450" t="s">
        <v>158</v>
      </c>
    </row>
    <row r="1451" spans="1:7" x14ac:dyDescent="0.25">
      <c r="A1451" t="s">
        <v>386</v>
      </c>
      <c r="B1451" t="s">
        <v>456</v>
      </c>
      <c r="C1451" t="s">
        <v>387</v>
      </c>
      <c r="D1451" t="s">
        <v>951</v>
      </c>
      <c r="E1451" t="s">
        <v>952</v>
      </c>
      <c r="F1451">
        <v>2</v>
      </c>
      <c r="G1451" t="s">
        <v>158</v>
      </c>
    </row>
    <row r="1452" spans="1:7" x14ac:dyDescent="0.25">
      <c r="A1452" t="s">
        <v>386</v>
      </c>
      <c r="B1452" t="s">
        <v>456</v>
      </c>
      <c r="C1452" t="s">
        <v>1839</v>
      </c>
      <c r="D1452" t="s">
        <v>951</v>
      </c>
      <c r="E1452" t="s">
        <v>952</v>
      </c>
      <c r="F1452">
        <v>2</v>
      </c>
      <c r="G1452" t="s">
        <v>158</v>
      </c>
    </row>
    <row r="1453" spans="1:7" x14ac:dyDescent="0.25">
      <c r="A1453" t="s">
        <v>386</v>
      </c>
      <c r="B1453" t="s">
        <v>456</v>
      </c>
      <c r="C1453" t="s">
        <v>1840</v>
      </c>
      <c r="D1453" t="s">
        <v>951</v>
      </c>
      <c r="E1453" t="s">
        <v>952</v>
      </c>
      <c r="F1453">
        <v>2</v>
      </c>
      <c r="G1453" t="s">
        <v>158</v>
      </c>
    </row>
    <row r="1454" spans="1:7" x14ac:dyDescent="0.25">
      <c r="A1454" t="s">
        <v>386</v>
      </c>
      <c r="B1454" t="s">
        <v>459</v>
      </c>
      <c r="C1454" t="s">
        <v>1831</v>
      </c>
      <c r="D1454" t="s">
        <v>951</v>
      </c>
      <c r="E1454" t="s">
        <v>952</v>
      </c>
      <c r="F1454">
        <v>2</v>
      </c>
      <c r="G1454" t="s">
        <v>158</v>
      </c>
    </row>
    <row r="1455" spans="1:7" x14ac:dyDescent="0.25">
      <c r="A1455" t="s">
        <v>386</v>
      </c>
      <c r="B1455" t="s">
        <v>459</v>
      </c>
      <c r="C1455" t="s">
        <v>1832</v>
      </c>
      <c r="D1455" t="s">
        <v>951</v>
      </c>
      <c r="E1455" t="s">
        <v>952</v>
      </c>
      <c r="F1455">
        <v>2</v>
      </c>
      <c r="G1455" t="s">
        <v>158</v>
      </c>
    </row>
    <row r="1456" spans="1:7" x14ac:dyDescent="0.25">
      <c r="A1456" t="s">
        <v>386</v>
      </c>
      <c r="B1456" t="s">
        <v>459</v>
      </c>
      <c r="C1456" t="s">
        <v>1833</v>
      </c>
      <c r="D1456" t="s">
        <v>951</v>
      </c>
      <c r="E1456" t="s">
        <v>952</v>
      </c>
      <c r="F1456">
        <v>2</v>
      </c>
      <c r="G1456" t="s">
        <v>158</v>
      </c>
    </row>
    <row r="1457" spans="1:7" x14ac:dyDescent="0.25">
      <c r="A1457" t="s">
        <v>386</v>
      </c>
      <c r="B1457" t="s">
        <v>459</v>
      </c>
      <c r="C1457" t="s">
        <v>1838</v>
      </c>
      <c r="D1457" t="s">
        <v>951</v>
      </c>
      <c r="E1457" t="s">
        <v>952</v>
      </c>
      <c r="F1457">
        <v>2</v>
      </c>
      <c r="G1457" t="s">
        <v>158</v>
      </c>
    </row>
    <row r="1458" spans="1:7" x14ac:dyDescent="0.25">
      <c r="A1458" t="s">
        <v>386</v>
      </c>
      <c r="B1458" t="s">
        <v>459</v>
      </c>
      <c r="C1458" t="s">
        <v>388</v>
      </c>
      <c r="D1458" t="s">
        <v>951</v>
      </c>
      <c r="E1458" t="s">
        <v>952</v>
      </c>
      <c r="F1458">
        <v>2</v>
      </c>
      <c r="G1458" t="s">
        <v>158</v>
      </c>
    </row>
    <row r="1459" spans="1:7" x14ac:dyDescent="0.25">
      <c r="A1459" t="s">
        <v>386</v>
      </c>
      <c r="B1459" t="s">
        <v>459</v>
      </c>
      <c r="C1459" t="s">
        <v>389</v>
      </c>
      <c r="D1459" t="s">
        <v>951</v>
      </c>
      <c r="E1459" t="s">
        <v>952</v>
      </c>
      <c r="F1459">
        <v>2</v>
      </c>
      <c r="G1459" t="s">
        <v>158</v>
      </c>
    </row>
    <row r="1460" spans="1:7" x14ac:dyDescent="0.25">
      <c r="A1460" t="s">
        <v>392</v>
      </c>
      <c r="B1460" t="s">
        <v>382</v>
      </c>
      <c r="C1460">
        <v>340</v>
      </c>
      <c r="D1460" t="s">
        <v>951</v>
      </c>
      <c r="E1460" t="s">
        <v>953</v>
      </c>
      <c r="F1460">
        <v>2</v>
      </c>
      <c r="G1460" t="s">
        <v>158</v>
      </c>
    </row>
    <row r="1461" spans="1:7" x14ac:dyDescent="0.25">
      <c r="A1461" t="s">
        <v>392</v>
      </c>
      <c r="B1461" t="s">
        <v>382</v>
      </c>
      <c r="C1461" t="s">
        <v>1562</v>
      </c>
      <c r="D1461" t="s">
        <v>951</v>
      </c>
      <c r="E1461" t="s">
        <v>953</v>
      </c>
      <c r="F1461">
        <v>2</v>
      </c>
      <c r="G1461" t="s">
        <v>158</v>
      </c>
    </row>
    <row r="1462" spans="1:7" x14ac:dyDescent="0.25">
      <c r="A1462" t="s">
        <v>392</v>
      </c>
      <c r="B1462" t="s">
        <v>382</v>
      </c>
      <c r="C1462" t="s">
        <v>776</v>
      </c>
      <c r="D1462" t="s">
        <v>951</v>
      </c>
      <c r="E1462" t="s">
        <v>953</v>
      </c>
      <c r="F1462">
        <v>2</v>
      </c>
      <c r="G1462" t="s">
        <v>158</v>
      </c>
    </row>
    <row r="1463" spans="1:7" x14ac:dyDescent="0.25">
      <c r="A1463" t="s">
        <v>392</v>
      </c>
      <c r="B1463" t="s">
        <v>382</v>
      </c>
      <c r="C1463" t="s">
        <v>1841</v>
      </c>
      <c r="D1463" t="s">
        <v>951</v>
      </c>
      <c r="E1463" t="s">
        <v>953</v>
      </c>
      <c r="F1463">
        <v>2</v>
      </c>
      <c r="G1463" t="s">
        <v>158</v>
      </c>
    </row>
    <row r="1464" spans="1:7" x14ac:dyDescent="0.25">
      <c r="A1464" t="s">
        <v>392</v>
      </c>
      <c r="B1464" t="s">
        <v>382</v>
      </c>
      <c r="C1464" t="s">
        <v>1842</v>
      </c>
      <c r="D1464" t="s">
        <v>951</v>
      </c>
      <c r="E1464" t="s">
        <v>953</v>
      </c>
      <c r="F1464">
        <v>2</v>
      </c>
      <c r="G1464" t="s">
        <v>158</v>
      </c>
    </row>
    <row r="1465" spans="1:7" x14ac:dyDescent="0.25">
      <c r="A1465" t="s">
        <v>392</v>
      </c>
      <c r="B1465" t="s">
        <v>777</v>
      </c>
      <c r="C1465" t="s">
        <v>778</v>
      </c>
      <c r="D1465" t="s">
        <v>951</v>
      </c>
      <c r="E1465" t="s">
        <v>953</v>
      </c>
      <c r="F1465">
        <v>2</v>
      </c>
      <c r="G1465" t="s">
        <v>158</v>
      </c>
    </row>
    <row r="1466" spans="1:7" x14ac:dyDescent="0.25">
      <c r="A1466" t="s">
        <v>779</v>
      </c>
      <c r="B1466" t="s">
        <v>772</v>
      </c>
      <c r="C1466" t="s">
        <v>1844</v>
      </c>
      <c r="D1466" t="s">
        <v>951</v>
      </c>
      <c r="E1466" t="s">
        <v>952</v>
      </c>
      <c r="F1466">
        <v>1</v>
      </c>
      <c r="G1466" t="s">
        <v>242</v>
      </c>
    </row>
    <row r="1467" spans="1:7" x14ac:dyDescent="0.25">
      <c r="A1467" t="s">
        <v>779</v>
      </c>
      <c r="B1467" t="s">
        <v>772</v>
      </c>
      <c r="C1467" t="s">
        <v>1843</v>
      </c>
      <c r="D1467" t="s">
        <v>951</v>
      </c>
      <c r="E1467" t="s">
        <v>952</v>
      </c>
      <c r="F1467">
        <v>1</v>
      </c>
      <c r="G1467" t="s">
        <v>242</v>
      </c>
    </row>
    <row r="1468" spans="1:7" x14ac:dyDescent="0.25">
      <c r="A1468" t="s">
        <v>779</v>
      </c>
      <c r="B1468" t="s">
        <v>772</v>
      </c>
      <c r="C1468" t="s">
        <v>1036</v>
      </c>
      <c r="D1468" t="s">
        <v>951</v>
      </c>
      <c r="E1468" t="s">
        <v>952</v>
      </c>
      <c r="F1468">
        <v>1</v>
      </c>
      <c r="G1468" t="s">
        <v>242</v>
      </c>
    </row>
    <row r="1469" spans="1:7" x14ac:dyDescent="0.25">
      <c r="A1469" t="s">
        <v>390</v>
      </c>
      <c r="B1469" t="s">
        <v>391</v>
      </c>
      <c r="C1469">
        <v>360</v>
      </c>
      <c r="D1469" t="s">
        <v>951</v>
      </c>
      <c r="E1469" t="s">
        <v>953</v>
      </c>
      <c r="F1469">
        <v>2</v>
      </c>
      <c r="G1469" t="s">
        <v>158</v>
      </c>
    </row>
    <row r="1470" spans="1:7" x14ac:dyDescent="0.25">
      <c r="A1470" t="s">
        <v>390</v>
      </c>
      <c r="B1470" t="s">
        <v>391</v>
      </c>
      <c r="C1470" t="s">
        <v>780</v>
      </c>
      <c r="D1470" t="s">
        <v>951</v>
      </c>
      <c r="E1470" t="s">
        <v>953</v>
      </c>
      <c r="F1470">
        <v>2</v>
      </c>
      <c r="G1470" t="s">
        <v>158</v>
      </c>
    </row>
    <row r="1471" spans="1:7" x14ac:dyDescent="0.25">
      <c r="A1471" t="s">
        <v>246</v>
      </c>
      <c r="B1471" t="s">
        <v>503</v>
      </c>
      <c r="C1471" t="s">
        <v>1845</v>
      </c>
      <c r="D1471" t="s">
        <v>951</v>
      </c>
      <c r="E1471" t="s">
        <v>953</v>
      </c>
      <c r="F1471">
        <v>2</v>
      </c>
      <c r="G1471" t="s">
        <v>242</v>
      </c>
    </row>
    <row r="1472" spans="1:7" x14ac:dyDescent="0.25">
      <c r="A1472" t="s">
        <v>246</v>
      </c>
      <c r="B1472" t="s">
        <v>503</v>
      </c>
      <c r="C1472" t="s">
        <v>1846</v>
      </c>
      <c r="D1472" t="s">
        <v>951</v>
      </c>
      <c r="E1472" t="s">
        <v>953</v>
      </c>
      <c r="F1472">
        <v>2</v>
      </c>
      <c r="G1472" t="s">
        <v>242</v>
      </c>
    </row>
    <row r="1473" spans="1:7" x14ac:dyDescent="0.25">
      <c r="A1473" t="s">
        <v>246</v>
      </c>
      <c r="B1473" t="s">
        <v>379</v>
      </c>
      <c r="C1473" t="s">
        <v>1845</v>
      </c>
      <c r="D1473" t="s">
        <v>951</v>
      </c>
      <c r="E1473" t="s">
        <v>953</v>
      </c>
      <c r="F1473">
        <v>2</v>
      </c>
      <c r="G1473" t="s">
        <v>242</v>
      </c>
    </row>
    <row r="1474" spans="1:7" x14ac:dyDescent="0.25">
      <c r="A1474" t="s">
        <v>246</v>
      </c>
      <c r="B1474" t="s">
        <v>379</v>
      </c>
      <c r="C1474" t="s">
        <v>1846</v>
      </c>
      <c r="D1474" t="s">
        <v>951</v>
      </c>
      <c r="E1474" t="s">
        <v>953</v>
      </c>
      <c r="F1474">
        <v>2</v>
      </c>
      <c r="G1474" t="s">
        <v>242</v>
      </c>
    </row>
    <row r="1475" spans="1:7" x14ac:dyDescent="0.25">
      <c r="A1475" t="s">
        <v>781</v>
      </c>
      <c r="B1475" t="s">
        <v>775</v>
      </c>
      <c r="C1475" t="s">
        <v>1847</v>
      </c>
      <c r="D1475" t="s">
        <v>951</v>
      </c>
      <c r="E1475" t="s">
        <v>952</v>
      </c>
      <c r="F1475">
        <v>2</v>
      </c>
      <c r="G1475" t="s">
        <v>158</v>
      </c>
    </row>
    <row r="1476" spans="1:7" x14ac:dyDescent="0.25">
      <c r="A1476" t="s">
        <v>385</v>
      </c>
      <c r="B1476" t="s">
        <v>913</v>
      </c>
      <c r="C1476" t="s">
        <v>1848</v>
      </c>
      <c r="D1476" t="s">
        <v>951</v>
      </c>
      <c r="E1476" t="s">
        <v>953</v>
      </c>
      <c r="F1476">
        <v>2</v>
      </c>
      <c r="G1476" t="s">
        <v>242</v>
      </c>
    </row>
    <row r="1477" spans="1:7" x14ac:dyDescent="0.25">
      <c r="A1477" t="s">
        <v>385</v>
      </c>
      <c r="B1477" t="s">
        <v>913</v>
      </c>
      <c r="C1477" t="s">
        <v>1849</v>
      </c>
      <c r="D1477" t="s">
        <v>951</v>
      </c>
      <c r="E1477" t="s">
        <v>953</v>
      </c>
      <c r="F1477">
        <v>2</v>
      </c>
      <c r="G1477" t="s">
        <v>242</v>
      </c>
    </row>
    <row r="1478" spans="1:7" x14ac:dyDescent="0.25">
      <c r="A1478" t="s">
        <v>385</v>
      </c>
      <c r="B1478" t="s">
        <v>913</v>
      </c>
      <c r="C1478" t="s">
        <v>1852</v>
      </c>
      <c r="D1478" t="s">
        <v>951</v>
      </c>
      <c r="E1478" t="s">
        <v>953</v>
      </c>
      <c r="F1478">
        <v>2</v>
      </c>
      <c r="G1478" t="s">
        <v>242</v>
      </c>
    </row>
    <row r="1479" spans="1:7" x14ac:dyDescent="0.25">
      <c r="A1479" t="s">
        <v>385</v>
      </c>
      <c r="B1479" t="s">
        <v>913</v>
      </c>
      <c r="C1479" t="s">
        <v>1853</v>
      </c>
      <c r="D1479" t="s">
        <v>951</v>
      </c>
      <c r="E1479" t="s">
        <v>953</v>
      </c>
      <c r="F1479">
        <v>2</v>
      </c>
      <c r="G1479" t="s">
        <v>242</v>
      </c>
    </row>
    <row r="1480" spans="1:7" x14ac:dyDescent="0.25">
      <c r="A1480" t="s">
        <v>385</v>
      </c>
      <c r="B1480" t="s">
        <v>384</v>
      </c>
      <c r="C1480" t="s">
        <v>1848</v>
      </c>
      <c r="D1480" t="s">
        <v>951</v>
      </c>
      <c r="E1480" t="s">
        <v>953</v>
      </c>
      <c r="F1480">
        <v>2</v>
      </c>
      <c r="G1480" t="s">
        <v>242</v>
      </c>
    </row>
    <row r="1481" spans="1:7" x14ac:dyDescent="0.25">
      <c r="A1481" t="s">
        <v>385</v>
      </c>
      <c r="B1481" t="s">
        <v>384</v>
      </c>
      <c r="C1481" t="s">
        <v>1849</v>
      </c>
      <c r="D1481" t="s">
        <v>951</v>
      </c>
      <c r="E1481" t="s">
        <v>953</v>
      </c>
      <c r="F1481">
        <v>2</v>
      </c>
      <c r="G1481" t="s">
        <v>242</v>
      </c>
    </row>
    <row r="1482" spans="1:7" x14ac:dyDescent="0.25">
      <c r="A1482" t="s">
        <v>385</v>
      </c>
      <c r="B1482" t="s">
        <v>384</v>
      </c>
      <c r="C1482" t="s">
        <v>1851</v>
      </c>
      <c r="D1482" t="s">
        <v>951</v>
      </c>
      <c r="E1482" t="s">
        <v>953</v>
      </c>
      <c r="F1482">
        <v>2</v>
      </c>
      <c r="G1482" t="s">
        <v>242</v>
      </c>
    </row>
    <row r="1483" spans="1:7" x14ac:dyDescent="0.25">
      <c r="A1483" t="s">
        <v>385</v>
      </c>
      <c r="B1483" t="s">
        <v>384</v>
      </c>
      <c r="C1483" t="s">
        <v>1852</v>
      </c>
      <c r="D1483" t="s">
        <v>951</v>
      </c>
      <c r="E1483" t="s">
        <v>953</v>
      </c>
      <c r="F1483">
        <v>2</v>
      </c>
      <c r="G1483" t="s">
        <v>242</v>
      </c>
    </row>
    <row r="1484" spans="1:7" x14ac:dyDescent="0.25">
      <c r="A1484" t="s">
        <v>385</v>
      </c>
      <c r="B1484" t="s">
        <v>384</v>
      </c>
      <c r="C1484" t="s">
        <v>1853</v>
      </c>
      <c r="D1484" t="s">
        <v>951</v>
      </c>
      <c r="E1484" t="s">
        <v>953</v>
      </c>
      <c r="F1484">
        <v>2</v>
      </c>
      <c r="G1484" t="s">
        <v>242</v>
      </c>
    </row>
    <row r="1485" spans="1:7" x14ac:dyDescent="0.25">
      <c r="A1485" t="s">
        <v>385</v>
      </c>
      <c r="B1485" t="s">
        <v>570</v>
      </c>
      <c r="C1485" t="s">
        <v>1849</v>
      </c>
      <c r="D1485" t="s">
        <v>951</v>
      </c>
      <c r="E1485" t="s">
        <v>953</v>
      </c>
      <c r="F1485">
        <v>2</v>
      </c>
      <c r="G1485" t="s">
        <v>242</v>
      </c>
    </row>
    <row r="1486" spans="1:7" x14ac:dyDescent="0.25">
      <c r="A1486" t="s">
        <v>385</v>
      </c>
      <c r="B1486" t="s">
        <v>570</v>
      </c>
      <c r="C1486" t="s">
        <v>1850</v>
      </c>
      <c r="D1486" t="s">
        <v>951</v>
      </c>
      <c r="E1486" t="s">
        <v>953</v>
      </c>
      <c r="F1486">
        <v>2</v>
      </c>
      <c r="G1486" t="s">
        <v>242</v>
      </c>
    </row>
    <row r="1487" spans="1:7" x14ac:dyDescent="0.25">
      <c r="A1487" t="s">
        <v>385</v>
      </c>
      <c r="B1487" t="s">
        <v>570</v>
      </c>
      <c r="C1487" t="s">
        <v>1851</v>
      </c>
      <c r="D1487" t="s">
        <v>951</v>
      </c>
      <c r="E1487" t="s">
        <v>953</v>
      </c>
      <c r="F1487">
        <v>2</v>
      </c>
      <c r="G1487" t="s">
        <v>242</v>
      </c>
    </row>
    <row r="1488" spans="1:7" x14ac:dyDescent="0.25">
      <c r="A1488" t="s">
        <v>383</v>
      </c>
      <c r="B1488" t="s">
        <v>913</v>
      </c>
      <c r="C1488" t="s">
        <v>1854</v>
      </c>
      <c r="D1488" t="s">
        <v>951</v>
      </c>
      <c r="E1488" t="s">
        <v>953</v>
      </c>
      <c r="F1488">
        <v>2</v>
      </c>
      <c r="G1488" t="s">
        <v>235</v>
      </c>
    </row>
    <row r="1489" spans="1:7" x14ac:dyDescent="0.25">
      <c r="A1489" t="s">
        <v>383</v>
      </c>
      <c r="B1489" t="s">
        <v>913</v>
      </c>
      <c r="C1489" t="s">
        <v>1855</v>
      </c>
      <c r="D1489" t="s">
        <v>951</v>
      </c>
      <c r="E1489" t="s">
        <v>953</v>
      </c>
      <c r="F1489">
        <v>2</v>
      </c>
      <c r="G1489" t="s">
        <v>235</v>
      </c>
    </row>
    <row r="1490" spans="1:7" x14ac:dyDescent="0.25">
      <c r="A1490" t="s">
        <v>383</v>
      </c>
      <c r="B1490" t="s">
        <v>913</v>
      </c>
      <c r="C1490" t="s">
        <v>1856</v>
      </c>
      <c r="D1490" t="s">
        <v>951</v>
      </c>
      <c r="E1490" t="s">
        <v>953</v>
      </c>
      <c r="F1490">
        <v>2</v>
      </c>
      <c r="G1490" t="s">
        <v>235</v>
      </c>
    </row>
    <row r="1491" spans="1:7" x14ac:dyDescent="0.25">
      <c r="A1491" t="s">
        <v>383</v>
      </c>
      <c r="B1491" t="s">
        <v>913</v>
      </c>
      <c r="C1491" t="s">
        <v>1857</v>
      </c>
      <c r="D1491" t="s">
        <v>951</v>
      </c>
      <c r="E1491" t="s">
        <v>953</v>
      </c>
      <c r="F1491">
        <v>2</v>
      </c>
      <c r="G1491" t="s">
        <v>235</v>
      </c>
    </row>
    <row r="1492" spans="1:7" x14ac:dyDescent="0.25">
      <c r="A1492" t="s">
        <v>383</v>
      </c>
      <c r="B1492" t="s">
        <v>913</v>
      </c>
      <c r="C1492" t="s">
        <v>1858</v>
      </c>
      <c r="D1492" t="s">
        <v>951</v>
      </c>
      <c r="E1492" t="s">
        <v>953</v>
      </c>
      <c r="F1492">
        <v>2</v>
      </c>
      <c r="G1492" t="s">
        <v>235</v>
      </c>
    </row>
    <row r="1493" spans="1:7" x14ac:dyDescent="0.25">
      <c r="A1493" t="s">
        <v>383</v>
      </c>
      <c r="B1493" t="s">
        <v>913</v>
      </c>
      <c r="C1493" t="s">
        <v>1861</v>
      </c>
      <c r="D1493" t="s">
        <v>951</v>
      </c>
      <c r="E1493" t="s">
        <v>953</v>
      </c>
      <c r="F1493">
        <v>2</v>
      </c>
      <c r="G1493" t="s">
        <v>235</v>
      </c>
    </row>
    <row r="1494" spans="1:7" x14ac:dyDescent="0.25">
      <c r="A1494" t="s">
        <v>383</v>
      </c>
      <c r="B1494" t="s">
        <v>913</v>
      </c>
      <c r="C1494" t="s">
        <v>1862</v>
      </c>
      <c r="D1494" t="s">
        <v>951</v>
      </c>
      <c r="E1494" t="s">
        <v>953</v>
      </c>
      <c r="F1494">
        <v>2</v>
      </c>
      <c r="G1494" t="s">
        <v>235</v>
      </c>
    </row>
    <row r="1495" spans="1:7" x14ac:dyDescent="0.25">
      <c r="A1495" t="s">
        <v>383</v>
      </c>
      <c r="B1495" t="s">
        <v>913</v>
      </c>
      <c r="C1495" t="s">
        <v>1863</v>
      </c>
      <c r="D1495" t="s">
        <v>951</v>
      </c>
      <c r="E1495" t="s">
        <v>953</v>
      </c>
      <c r="F1495">
        <v>2</v>
      </c>
      <c r="G1495" t="s">
        <v>235</v>
      </c>
    </row>
    <row r="1496" spans="1:7" x14ac:dyDescent="0.25">
      <c r="A1496" t="s">
        <v>383</v>
      </c>
      <c r="B1496" t="s">
        <v>913</v>
      </c>
      <c r="C1496" t="s">
        <v>1864</v>
      </c>
      <c r="D1496" t="s">
        <v>951</v>
      </c>
      <c r="E1496" t="s">
        <v>953</v>
      </c>
      <c r="F1496">
        <v>2</v>
      </c>
      <c r="G1496" t="s">
        <v>235</v>
      </c>
    </row>
    <row r="1497" spans="1:7" x14ac:dyDescent="0.25">
      <c r="A1497" t="s">
        <v>383</v>
      </c>
      <c r="B1497" t="s">
        <v>913</v>
      </c>
      <c r="C1497" t="s">
        <v>1865</v>
      </c>
      <c r="D1497" t="s">
        <v>951</v>
      </c>
      <c r="E1497" t="s">
        <v>953</v>
      </c>
      <c r="F1497">
        <v>2</v>
      </c>
      <c r="G1497" t="s">
        <v>235</v>
      </c>
    </row>
    <row r="1498" spans="1:7" x14ac:dyDescent="0.25">
      <c r="A1498" t="s">
        <v>383</v>
      </c>
      <c r="B1498" t="s">
        <v>913</v>
      </c>
      <c r="C1498" t="s">
        <v>1866</v>
      </c>
      <c r="D1498" t="s">
        <v>951</v>
      </c>
      <c r="E1498" t="s">
        <v>953</v>
      </c>
      <c r="F1498">
        <v>2</v>
      </c>
      <c r="G1498" t="s">
        <v>235</v>
      </c>
    </row>
    <row r="1499" spans="1:7" x14ac:dyDescent="0.25">
      <c r="A1499" t="s">
        <v>383</v>
      </c>
      <c r="B1499" t="s">
        <v>913</v>
      </c>
      <c r="C1499" t="s">
        <v>1867</v>
      </c>
      <c r="D1499" t="s">
        <v>951</v>
      </c>
      <c r="E1499" t="s">
        <v>953</v>
      </c>
      <c r="F1499">
        <v>2</v>
      </c>
      <c r="G1499" t="s">
        <v>235</v>
      </c>
    </row>
    <row r="1500" spans="1:7" x14ac:dyDescent="0.25">
      <c r="A1500" t="s">
        <v>383</v>
      </c>
      <c r="B1500" t="s">
        <v>913</v>
      </c>
      <c r="C1500" t="s">
        <v>1868</v>
      </c>
      <c r="D1500" t="s">
        <v>951</v>
      </c>
      <c r="E1500" t="s">
        <v>953</v>
      </c>
      <c r="F1500">
        <v>2</v>
      </c>
      <c r="G1500" t="s">
        <v>235</v>
      </c>
    </row>
    <row r="1501" spans="1:7" x14ac:dyDescent="0.25">
      <c r="A1501" t="s">
        <v>383</v>
      </c>
      <c r="B1501" t="s">
        <v>913</v>
      </c>
      <c r="C1501" t="s">
        <v>1869</v>
      </c>
      <c r="D1501" t="s">
        <v>951</v>
      </c>
      <c r="E1501" t="s">
        <v>953</v>
      </c>
      <c r="F1501">
        <v>2</v>
      </c>
      <c r="G1501" t="s">
        <v>235</v>
      </c>
    </row>
    <row r="1502" spans="1:7" x14ac:dyDescent="0.25">
      <c r="A1502" t="s">
        <v>383</v>
      </c>
      <c r="B1502" t="s">
        <v>618</v>
      </c>
      <c r="C1502" t="s">
        <v>1857</v>
      </c>
      <c r="D1502" t="s">
        <v>951</v>
      </c>
      <c r="E1502" t="s">
        <v>953</v>
      </c>
      <c r="F1502">
        <v>2</v>
      </c>
      <c r="G1502" t="s">
        <v>235</v>
      </c>
    </row>
    <row r="1503" spans="1:7" x14ac:dyDescent="0.25">
      <c r="A1503" t="s">
        <v>383</v>
      </c>
      <c r="B1503" t="s">
        <v>618</v>
      </c>
      <c r="C1503" t="s">
        <v>1867</v>
      </c>
      <c r="D1503" t="s">
        <v>951</v>
      </c>
      <c r="E1503" t="s">
        <v>953</v>
      </c>
      <c r="F1503">
        <v>2</v>
      </c>
      <c r="G1503" t="s">
        <v>235</v>
      </c>
    </row>
    <row r="1504" spans="1:7" x14ac:dyDescent="0.25">
      <c r="A1504" t="s">
        <v>383</v>
      </c>
      <c r="B1504" t="s">
        <v>384</v>
      </c>
      <c r="C1504" t="s">
        <v>1855</v>
      </c>
      <c r="D1504" t="s">
        <v>951</v>
      </c>
      <c r="E1504" t="s">
        <v>953</v>
      </c>
      <c r="F1504">
        <v>2</v>
      </c>
      <c r="G1504" t="s">
        <v>235</v>
      </c>
    </row>
    <row r="1505" spans="1:7" x14ac:dyDescent="0.25">
      <c r="A1505" t="s">
        <v>383</v>
      </c>
      <c r="B1505" t="s">
        <v>384</v>
      </c>
      <c r="C1505" t="s">
        <v>1856</v>
      </c>
      <c r="D1505" t="s">
        <v>951</v>
      </c>
      <c r="E1505" t="s">
        <v>953</v>
      </c>
      <c r="F1505">
        <v>2</v>
      </c>
      <c r="G1505" t="s">
        <v>235</v>
      </c>
    </row>
    <row r="1506" spans="1:7" x14ac:dyDescent="0.25">
      <c r="A1506" t="s">
        <v>383</v>
      </c>
      <c r="B1506" t="s">
        <v>384</v>
      </c>
      <c r="C1506" t="s">
        <v>1857</v>
      </c>
      <c r="D1506" t="s">
        <v>951</v>
      </c>
      <c r="E1506" t="s">
        <v>953</v>
      </c>
      <c r="F1506">
        <v>2</v>
      </c>
      <c r="G1506" t="s">
        <v>235</v>
      </c>
    </row>
    <row r="1507" spans="1:7" x14ac:dyDescent="0.25">
      <c r="A1507" t="s">
        <v>383</v>
      </c>
      <c r="B1507" t="s">
        <v>384</v>
      </c>
      <c r="C1507" t="s">
        <v>1860</v>
      </c>
      <c r="D1507" t="s">
        <v>951</v>
      </c>
      <c r="E1507" t="s">
        <v>953</v>
      </c>
      <c r="F1507">
        <v>2</v>
      </c>
      <c r="G1507" t="s">
        <v>235</v>
      </c>
    </row>
    <row r="1508" spans="1:7" x14ac:dyDescent="0.25">
      <c r="A1508" t="s">
        <v>383</v>
      </c>
      <c r="B1508" t="s">
        <v>384</v>
      </c>
      <c r="C1508" t="s">
        <v>1861</v>
      </c>
      <c r="D1508" t="s">
        <v>951</v>
      </c>
      <c r="E1508" t="s">
        <v>953</v>
      </c>
      <c r="F1508">
        <v>2</v>
      </c>
      <c r="G1508" t="s">
        <v>235</v>
      </c>
    </row>
    <row r="1509" spans="1:7" x14ac:dyDescent="0.25">
      <c r="A1509" t="s">
        <v>383</v>
      </c>
      <c r="B1509" t="s">
        <v>384</v>
      </c>
      <c r="C1509" t="s">
        <v>1862</v>
      </c>
      <c r="D1509" t="s">
        <v>951</v>
      </c>
      <c r="E1509" t="s">
        <v>953</v>
      </c>
      <c r="F1509">
        <v>2</v>
      </c>
      <c r="G1509" t="s">
        <v>235</v>
      </c>
    </row>
    <row r="1510" spans="1:7" x14ac:dyDescent="0.25">
      <c r="A1510" t="s">
        <v>383</v>
      </c>
      <c r="B1510" t="s">
        <v>384</v>
      </c>
      <c r="C1510" t="s">
        <v>1863</v>
      </c>
      <c r="D1510" t="s">
        <v>951</v>
      </c>
      <c r="E1510" t="s">
        <v>953</v>
      </c>
      <c r="F1510">
        <v>2</v>
      </c>
      <c r="G1510" t="s">
        <v>235</v>
      </c>
    </row>
    <row r="1511" spans="1:7" x14ac:dyDescent="0.25">
      <c r="A1511" t="s">
        <v>383</v>
      </c>
      <c r="B1511" t="s">
        <v>384</v>
      </c>
      <c r="C1511" t="s">
        <v>1868</v>
      </c>
      <c r="D1511" t="s">
        <v>951</v>
      </c>
      <c r="E1511" t="s">
        <v>953</v>
      </c>
      <c r="F1511">
        <v>2</v>
      </c>
      <c r="G1511" t="s">
        <v>235</v>
      </c>
    </row>
    <row r="1512" spans="1:7" x14ac:dyDescent="0.25">
      <c r="A1512" t="s">
        <v>383</v>
      </c>
      <c r="B1512" t="s">
        <v>570</v>
      </c>
      <c r="C1512" t="s">
        <v>1856</v>
      </c>
      <c r="D1512" t="s">
        <v>951</v>
      </c>
      <c r="E1512" t="s">
        <v>953</v>
      </c>
      <c r="F1512">
        <v>2</v>
      </c>
      <c r="G1512" t="s">
        <v>235</v>
      </c>
    </row>
    <row r="1513" spans="1:7" x14ac:dyDescent="0.25">
      <c r="A1513" t="s">
        <v>383</v>
      </c>
      <c r="B1513" t="s">
        <v>570</v>
      </c>
      <c r="C1513" t="s">
        <v>1857</v>
      </c>
      <c r="D1513" t="s">
        <v>951</v>
      </c>
      <c r="E1513" t="s">
        <v>953</v>
      </c>
      <c r="F1513">
        <v>2</v>
      </c>
      <c r="G1513" t="s">
        <v>235</v>
      </c>
    </row>
    <row r="1514" spans="1:7" x14ac:dyDescent="0.25">
      <c r="A1514" t="s">
        <v>383</v>
      </c>
      <c r="B1514" t="s">
        <v>570</v>
      </c>
      <c r="C1514" t="s">
        <v>1859</v>
      </c>
      <c r="D1514" t="s">
        <v>951</v>
      </c>
      <c r="E1514" t="s">
        <v>953</v>
      </c>
      <c r="F1514">
        <v>2</v>
      </c>
      <c r="G1514" t="s">
        <v>235</v>
      </c>
    </row>
    <row r="1515" spans="1:7" x14ac:dyDescent="0.25">
      <c r="A1515" t="s">
        <v>383</v>
      </c>
      <c r="B1515" t="s">
        <v>570</v>
      </c>
      <c r="C1515" t="s">
        <v>1860</v>
      </c>
      <c r="D1515" t="s">
        <v>951</v>
      </c>
      <c r="E1515" t="s">
        <v>953</v>
      </c>
      <c r="F1515">
        <v>2</v>
      </c>
      <c r="G1515" t="s">
        <v>235</v>
      </c>
    </row>
    <row r="1516" spans="1:7" x14ac:dyDescent="0.25">
      <c r="A1516" t="s">
        <v>397</v>
      </c>
      <c r="B1516" t="s">
        <v>398</v>
      </c>
      <c r="C1516" t="s">
        <v>1870</v>
      </c>
      <c r="D1516" t="s">
        <v>951</v>
      </c>
      <c r="E1516" t="s">
        <v>952</v>
      </c>
      <c r="F1516">
        <v>2</v>
      </c>
      <c r="G1516" t="s">
        <v>158</v>
      </c>
    </row>
    <row r="1517" spans="1:7" x14ac:dyDescent="0.25">
      <c r="A1517" t="s">
        <v>399</v>
      </c>
      <c r="B1517" t="s">
        <v>398</v>
      </c>
      <c r="C1517" t="s">
        <v>1871</v>
      </c>
      <c r="D1517" t="s">
        <v>951</v>
      </c>
      <c r="E1517" t="s">
        <v>952</v>
      </c>
      <c r="F1517">
        <v>3</v>
      </c>
      <c r="G1517" t="s">
        <v>158</v>
      </c>
    </row>
    <row r="1518" spans="1:7" x14ac:dyDescent="0.25">
      <c r="A1518" t="s">
        <v>400</v>
      </c>
      <c r="B1518" t="s">
        <v>398</v>
      </c>
      <c r="C1518" t="s">
        <v>1872</v>
      </c>
      <c r="D1518" t="s">
        <v>951</v>
      </c>
      <c r="E1518" t="s">
        <v>952</v>
      </c>
      <c r="F1518">
        <v>2</v>
      </c>
      <c r="G1518" t="s">
        <v>158</v>
      </c>
    </row>
    <row r="1519" spans="1:7" x14ac:dyDescent="0.25">
      <c r="A1519" t="s">
        <v>400</v>
      </c>
      <c r="B1519" t="s">
        <v>398</v>
      </c>
      <c r="C1519" t="s">
        <v>1873</v>
      </c>
      <c r="D1519" t="s">
        <v>951</v>
      </c>
      <c r="E1519" t="s">
        <v>952</v>
      </c>
      <c r="F1519">
        <v>2</v>
      </c>
      <c r="G1519" t="s">
        <v>158</v>
      </c>
    </row>
    <row r="1520" spans="1:7" x14ac:dyDescent="0.25">
      <c r="A1520" t="s">
        <v>400</v>
      </c>
      <c r="B1520" t="s">
        <v>398</v>
      </c>
      <c r="C1520" t="s">
        <v>1874</v>
      </c>
      <c r="D1520" t="s">
        <v>951</v>
      </c>
      <c r="E1520" t="s">
        <v>952</v>
      </c>
      <c r="F1520">
        <v>2</v>
      </c>
      <c r="G1520" t="s">
        <v>158</v>
      </c>
    </row>
    <row r="1521" spans="1:7" x14ac:dyDescent="0.25">
      <c r="A1521" t="s">
        <v>400</v>
      </c>
      <c r="B1521" t="s">
        <v>398</v>
      </c>
      <c r="C1521" t="s">
        <v>1875</v>
      </c>
      <c r="D1521" t="s">
        <v>951</v>
      </c>
      <c r="E1521" t="s">
        <v>952</v>
      </c>
      <c r="F1521">
        <v>2</v>
      </c>
      <c r="G1521" t="s">
        <v>158</v>
      </c>
    </row>
    <row r="1522" spans="1:7" x14ac:dyDescent="0.25">
      <c r="A1522" t="s">
        <v>395</v>
      </c>
      <c r="B1522" t="s">
        <v>783</v>
      </c>
      <c r="C1522" t="s">
        <v>784</v>
      </c>
      <c r="D1522" t="s">
        <v>951</v>
      </c>
      <c r="E1522" t="s">
        <v>953</v>
      </c>
      <c r="F1522">
        <v>1</v>
      </c>
      <c r="G1522" t="s">
        <v>242</v>
      </c>
    </row>
    <row r="1523" spans="1:7" x14ac:dyDescent="0.25">
      <c r="A1523" t="s">
        <v>395</v>
      </c>
      <c r="B1523" t="s">
        <v>783</v>
      </c>
      <c r="C1523" t="s">
        <v>1876</v>
      </c>
      <c r="D1523" t="s">
        <v>951</v>
      </c>
      <c r="E1523" t="s">
        <v>953</v>
      </c>
      <c r="F1523">
        <v>1</v>
      </c>
      <c r="G1523" t="s">
        <v>242</v>
      </c>
    </row>
    <row r="1524" spans="1:7" x14ac:dyDescent="0.25">
      <c r="A1524" t="s">
        <v>395</v>
      </c>
      <c r="B1524" t="s">
        <v>693</v>
      </c>
      <c r="C1524" t="s">
        <v>1876</v>
      </c>
      <c r="D1524" t="s">
        <v>951</v>
      </c>
      <c r="E1524" t="s">
        <v>953</v>
      </c>
      <c r="F1524">
        <v>1</v>
      </c>
      <c r="G1524" t="s">
        <v>242</v>
      </c>
    </row>
    <row r="1525" spans="1:7" x14ac:dyDescent="0.25">
      <c r="A1525" t="s">
        <v>395</v>
      </c>
      <c r="B1525" t="s">
        <v>693</v>
      </c>
      <c r="C1525" t="s">
        <v>1877</v>
      </c>
      <c r="D1525" t="s">
        <v>951</v>
      </c>
      <c r="E1525" t="s">
        <v>953</v>
      </c>
      <c r="F1525">
        <v>1</v>
      </c>
      <c r="G1525" t="s">
        <v>242</v>
      </c>
    </row>
    <row r="1526" spans="1:7" x14ac:dyDescent="0.25">
      <c r="A1526" t="s">
        <v>395</v>
      </c>
      <c r="B1526" t="s">
        <v>693</v>
      </c>
      <c r="C1526" t="s">
        <v>1878</v>
      </c>
      <c r="D1526" t="s">
        <v>951</v>
      </c>
      <c r="E1526" t="s">
        <v>953</v>
      </c>
      <c r="F1526">
        <v>1</v>
      </c>
      <c r="G1526" t="s">
        <v>242</v>
      </c>
    </row>
    <row r="1527" spans="1:7" x14ac:dyDescent="0.25">
      <c r="A1527" t="s">
        <v>396</v>
      </c>
      <c r="B1527" t="s">
        <v>693</v>
      </c>
      <c r="C1527" t="s">
        <v>785</v>
      </c>
      <c r="D1527" t="s">
        <v>951</v>
      </c>
      <c r="E1527" t="s">
        <v>953</v>
      </c>
      <c r="F1527">
        <v>1</v>
      </c>
      <c r="G1527" t="s">
        <v>242</v>
      </c>
    </row>
    <row r="1528" spans="1:7" x14ac:dyDescent="0.25">
      <c r="A1528" t="s">
        <v>396</v>
      </c>
      <c r="B1528" t="s">
        <v>693</v>
      </c>
      <c r="C1528" t="s">
        <v>1879</v>
      </c>
      <c r="D1528" t="s">
        <v>951</v>
      </c>
      <c r="E1528" t="s">
        <v>953</v>
      </c>
      <c r="F1528">
        <v>1</v>
      </c>
      <c r="G1528" t="s">
        <v>242</v>
      </c>
    </row>
    <row r="1529" spans="1:7" x14ac:dyDescent="0.25">
      <c r="A1529" t="s">
        <v>787</v>
      </c>
      <c r="B1529" t="s">
        <v>693</v>
      </c>
      <c r="C1529" t="s">
        <v>786</v>
      </c>
      <c r="D1529" t="s">
        <v>951</v>
      </c>
      <c r="E1529" t="s">
        <v>953</v>
      </c>
      <c r="F1529">
        <v>1</v>
      </c>
      <c r="G1529" t="s">
        <v>242</v>
      </c>
    </row>
    <row r="1530" spans="1:7" x14ac:dyDescent="0.25">
      <c r="A1530" t="s">
        <v>787</v>
      </c>
      <c r="B1530" t="s">
        <v>693</v>
      </c>
      <c r="C1530" t="s">
        <v>1885</v>
      </c>
      <c r="D1530" t="s">
        <v>951</v>
      </c>
      <c r="E1530" t="s">
        <v>953</v>
      </c>
      <c r="F1530">
        <v>1</v>
      </c>
      <c r="G1530" t="s">
        <v>242</v>
      </c>
    </row>
    <row r="1531" spans="1:7" x14ac:dyDescent="0.25">
      <c r="A1531" t="s">
        <v>787</v>
      </c>
      <c r="B1531" t="s">
        <v>693</v>
      </c>
      <c r="C1531" t="s">
        <v>1880</v>
      </c>
      <c r="D1531" t="s">
        <v>951</v>
      </c>
      <c r="E1531" t="s">
        <v>953</v>
      </c>
      <c r="F1531">
        <v>1</v>
      </c>
      <c r="G1531" t="s">
        <v>242</v>
      </c>
    </row>
    <row r="1532" spans="1:7" x14ac:dyDescent="0.25">
      <c r="A1532" t="s">
        <v>787</v>
      </c>
      <c r="B1532" t="s">
        <v>693</v>
      </c>
      <c r="C1532" t="s">
        <v>1883</v>
      </c>
      <c r="D1532" t="s">
        <v>951</v>
      </c>
      <c r="E1532" t="s">
        <v>953</v>
      </c>
      <c r="F1532">
        <v>1</v>
      </c>
      <c r="G1532" t="s">
        <v>242</v>
      </c>
    </row>
    <row r="1533" spans="1:7" x14ac:dyDescent="0.25">
      <c r="A1533" t="s">
        <v>787</v>
      </c>
      <c r="B1533" t="s">
        <v>693</v>
      </c>
      <c r="C1533" t="s">
        <v>1884</v>
      </c>
      <c r="D1533" t="s">
        <v>951</v>
      </c>
      <c r="E1533" t="s">
        <v>953</v>
      </c>
      <c r="F1533">
        <v>1</v>
      </c>
      <c r="G1533" t="s">
        <v>242</v>
      </c>
    </row>
    <row r="1534" spans="1:7" x14ac:dyDescent="0.25">
      <c r="A1534" t="s">
        <v>787</v>
      </c>
      <c r="B1534" t="s">
        <v>693</v>
      </c>
      <c r="C1534" t="s">
        <v>1882</v>
      </c>
      <c r="D1534" t="s">
        <v>951</v>
      </c>
      <c r="E1534" t="s">
        <v>953</v>
      </c>
      <c r="F1534">
        <v>1</v>
      </c>
      <c r="G1534" t="s">
        <v>242</v>
      </c>
    </row>
    <row r="1535" spans="1:7" x14ac:dyDescent="0.25">
      <c r="A1535" t="s">
        <v>787</v>
      </c>
      <c r="B1535" t="s">
        <v>1881</v>
      </c>
      <c r="C1535" t="s">
        <v>1883</v>
      </c>
      <c r="D1535" t="s">
        <v>951</v>
      </c>
      <c r="E1535" t="s">
        <v>953</v>
      </c>
      <c r="F1535">
        <v>1</v>
      </c>
      <c r="G1535" t="s">
        <v>242</v>
      </c>
    </row>
    <row r="1536" spans="1:7" x14ac:dyDescent="0.25">
      <c r="A1536" t="s">
        <v>787</v>
      </c>
      <c r="B1536" t="s">
        <v>1881</v>
      </c>
      <c r="C1536" t="s">
        <v>1885</v>
      </c>
      <c r="D1536" t="s">
        <v>951</v>
      </c>
      <c r="E1536" t="s">
        <v>953</v>
      </c>
      <c r="F1536">
        <v>1</v>
      </c>
      <c r="G1536" t="s">
        <v>242</v>
      </c>
    </row>
    <row r="1537" spans="1:7" x14ac:dyDescent="0.25">
      <c r="A1537" t="s">
        <v>787</v>
      </c>
      <c r="B1537" t="s">
        <v>1881</v>
      </c>
      <c r="C1537" t="s">
        <v>1882</v>
      </c>
      <c r="D1537" t="s">
        <v>951</v>
      </c>
      <c r="E1537" t="s">
        <v>953</v>
      </c>
      <c r="F1537">
        <v>1</v>
      </c>
      <c r="G1537" t="s">
        <v>242</v>
      </c>
    </row>
    <row r="1538" spans="1:7" x14ac:dyDescent="0.25">
      <c r="A1538" t="s">
        <v>787</v>
      </c>
      <c r="B1538" t="s">
        <v>1881</v>
      </c>
      <c r="C1538" t="s">
        <v>1884</v>
      </c>
      <c r="D1538" t="s">
        <v>951</v>
      </c>
      <c r="E1538" t="s">
        <v>953</v>
      </c>
      <c r="F1538">
        <v>1</v>
      </c>
      <c r="G1538" t="s">
        <v>242</v>
      </c>
    </row>
    <row r="1539" spans="1:7" x14ac:dyDescent="0.25">
      <c r="A1539" t="s">
        <v>787</v>
      </c>
      <c r="B1539" t="s">
        <v>1881</v>
      </c>
      <c r="C1539" t="s">
        <v>2122</v>
      </c>
      <c r="D1539" t="s">
        <v>951</v>
      </c>
      <c r="E1539" t="s">
        <v>953</v>
      </c>
      <c r="F1539">
        <v>1</v>
      </c>
      <c r="G1539" t="s">
        <v>242</v>
      </c>
    </row>
    <row r="1540" spans="1:7" x14ac:dyDescent="0.25">
      <c r="A1540" t="s">
        <v>787</v>
      </c>
      <c r="B1540" t="s">
        <v>1881</v>
      </c>
      <c r="C1540" t="s">
        <v>2123</v>
      </c>
      <c r="D1540" t="s">
        <v>951</v>
      </c>
      <c r="E1540" t="s">
        <v>953</v>
      </c>
      <c r="F1540">
        <v>1</v>
      </c>
      <c r="G1540" t="s">
        <v>242</v>
      </c>
    </row>
    <row r="1541" spans="1:7" x14ac:dyDescent="0.25">
      <c r="A1541" t="s">
        <v>787</v>
      </c>
      <c r="B1541" t="s">
        <v>1881</v>
      </c>
      <c r="C1541" t="s">
        <v>2124</v>
      </c>
      <c r="D1541" t="s">
        <v>951</v>
      </c>
      <c r="E1541" t="s">
        <v>953</v>
      </c>
      <c r="F1541">
        <v>1</v>
      </c>
      <c r="G1541" t="s">
        <v>242</v>
      </c>
    </row>
    <row r="1542" spans="1:7" x14ac:dyDescent="0.25">
      <c r="A1542" t="s">
        <v>787</v>
      </c>
      <c r="B1542" t="s">
        <v>1881</v>
      </c>
      <c r="C1542" t="s">
        <v>2125</v>
      </c>
      <c r="D1542" t="s">
        <v>951</v>
      </c>
      <c r="E1542" t="s">
        <v>953</v>
      </c>
      <c r="F1542">
        <v>1</v>
      </c>
      <c r="G1542" t="s">
        <v>242</v>
      </c>
    </row>
    <row r="1543" spans="1:7" x14ac:dyDescent="0.25">
      <c r="A1543" t="s">
        <v>788</v>
      </c>
      <c r="B1543" t="s">
        <v>327</v>
      </c>
      <c r="C1543" t="s">
        <v>1886</v>
      </c>
      <c r="D1543" t="s">
        <v>951</v>
      </c>
      <c r="E1543" t="s">
        <v>952</v>
      </c>
      <c r="F1543">
        <v>2</v>
      </c>
      <c r="G1543" t="s">
        <v>158</v>
      </c>
    </row>
    <row r="1544" spans="1:7" x14ac:dyDescent="0.25">
      <c r="A1544" t="s">
        <v>788</v>
      </c>
      <c r="B1544" t="s">
        <v>327</v>
      </c>
      <c r="C1544" t="s">
        <v>1887</v>
      </c>
      <c r="D1544" t="s">
        <v>951</v>
      </c>
      <c r="E1544" t="s">
        <v>952</v>
      </c>
      <c r="F1544">
        <v>2</v>
      </c>
      <c r="G1544" t="s">
        <v>158</v>
      </c>
    </row>
    <row r="1545" spans="1:7" x14ac:dyDescent="0.25">
      <c r="A1545" t="s">
        <v>788</v>
      </c>
      <c r="B1545" t="s">
        <v>327</v>
      </c>
      <c r="C1545" t="s">
        <v>1888</v>
      </c>
      <c r="D1545" t="s">
        <v>951</v>
      </c>
      <c r="E1545" t="s">
        <v>952</v>
      </c>
      <c r="F1545">
        <v>2</v>
      </c>
      <c r="G1545" t="s">
        <v>158</v>
      </c>
    </row>
    <row r="1546" spans="1:7" x14ac:dyDescent="0.25">
      <c r="A1546" t="s">
        <v>788</v>
      </c>
      <c r="B1546" t="s">
        <v>327</v>
      </c>
      <c r="C1546" t="s">
        <v>1889</v>
      </c>
      <c r="D1546" t="s">
        <v>951</v>
      </c>
      <c r="E1546" t="s">
        <v>952</v>
      </c>
      <c r="F1546">
        <v>2</v>
      </c>
      <c r="G1546" t="s">
        <v>158</v>
      </c>
    </row>
    <row r="1547" spans="1:7" x14ac:dyDescent="0.25">
      <c r="A1547" t="s">
        <v>788</v>
      </c>
      <c r="B1547" t="s">
        <v>327</v>
      </c>
      <c r="C1547" t="s">
        <v>1890</v>
      </c>
      <c r="D1547" t="s">
        <v>951</v>
      </c>
      <c r="E1547" t="s">
        <v>952</v>
      </c>
      <c r="F1547">
        <v>2</v>
      </c>
      <c r="G1547" t="s">
        <v>158</v>
      </c>
    </row>
    <row r="1548" spans="1:7" x14ac:dyDescent="0.25">
      <c r="A1548" t="s">
        <v>788</v>
      </c>
      <c r="B1548" t="s">
        <v>327</v>
      </c>
      <c r="C1548" t="s">
        <v>1892</v>
      </c>
      <c r="D1548" t="s">
        <v>951</v>
      </c>
      <c r="E1548" t="s">
        <v>952</v>
      </c>
      <c r="F1548">
        <v>2</v>
      </c>
      <c r="G1548" t="s">
        <v>158</v>
      </c>
    </row>
    <row r="1549" spans="1:7" x14ac:dyDescent="0.25">
      <c r="A1549" t="s">
        <v>788</v>
      </c>
      <c r="B1549" t="s">
        <v>327</v>
      </c>
      <c r="C1549" t="s">
        <v>1049</v>
      </c>
      <c r="D1549" t="s">
        <v>951</v>
      </c>
      <c r="E1549" t="s">
        <v>952</v>
      </c>
      <c r="F1549">
        <v>2</v>
      </c>
      <c r="G1549" t="s">
        <v>158</v>
      </c>
    </row>
    <row r="1550" spans="1:7" x14ac:dyDescent="0.25">
      <c r="A1550" t="s">
        <v>788</v>
      </c>
      <c r="B1550" t="s">
        <v>327</v>
      </c>
      <c r="C1550" t="s">
        <v>1891</v>
      </c>
      <c r="D1550" t="s">
        <v>951</v>
      </c>
      <c r="E1550" t="s">
        <v>952</v>
      </c>
      <c r="F1550">
        <v>2</v>
      </c>
      <c r="G1550" t="s">
        <v>158</v>
      </c>
    </row>
    <row r="1551" spans="1:7" x14ac:dyDescent="0.25">
      <c r="A1551" t="s">
        <v>401</v>
      </c>
      <c r="B1551" t="s">
        <v>402</v>
      </c>
      <c r="C1551" t="s">
        <v>1894</v>
      </c>
      <c r="D1551" t="s">
        <v>951</v>
      </c>
      <c r="E1551" t="s">
        <v>952</v>
      </c>
      <c r="F1551">
        <v>3</v>
      </c>
      <c r="G1551" t="s">
        <v>158</v>
      </c>
    </row>
    <row r="1552" spans="1:7" x14ac:dyDescent="0.25">
      <c r="A1552" t="s">
        <v>401</v>
      </c>
      <c r="B1552" t="s">
        <v>402</v>
      </c>
      <c r="C1552" t="s">
        <v>1893</v>
      </c>
      <c r="D1552" t="s">
        <v>951</v>
      </c>
      <c r="E1552" t="s">
        <v>952</v>
      </c>
      <c r="F1552">
        <v>3</v>
      </c>
      <c r="G1552" t="s">
        <v>158</v>
      </c>
    </row>
    <row r="1554" spans="1:1" x14ac:dyDescent="0.25">
      <c r="A1554" s="87" t="s">
        <v>2152</v>
      </c>
    </row>
  </sheetData>
  <sheetProtection algorithmName="SHA-512" hashValue="f4Yeq/rODDxHrjdK+kfezGDDeuLhxfddSHeVrdBhRwEYs736EZOO36nXHJwxD8sSj1CMmMtBGiwUC1sC/CqvmQ==" saltValue="I8Lr9xtitzR0E1RRjC4QZQ==" spinCount="100000" sheet="1" objects="1" scenarios="1"/>
  <mergeCells count="1">
    <mergeCell ref="A1:G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codeName="Sheet21">
    <tabColor rgb="FF92D050"/>
  </sheetPr>
  <dimension ref="A1:Z3093"/>
  <sheetViews>
    <sheetView zoomScale="70" zoomScaleNormal="70" workbookViewId="0">
      <pane xSplit="1" ySplit="2" topLeftCell="B3" activePane="bottomRight" state="frozen"/>
      <selection pane="topRight" activeCell="D1" sqref="D1"/>
      <selection pane="bottomLeft" activeCell="A5" sqref="A5"/>
      <selection pane="bottomRight" activeCell="I12" sqref="I12"/>
    </sheetView>
  </sheetViews>
  <sheetFormatPr defaultRowHeight="15" x14ac:dyDescent="0.25"/>
  <cols>
    <col min="1" max="1" width="41.42578125" customWidth="1"/>
    <col min="2" max="2" width="13.85546875" bestFit="1" customWidth="1"/>
    <col min="3" max="3" width="10.85546875" bestFit="1" customWidth="1"/>
    <col min="4" max="4" width="10.7109375" bestFit="1" customWidth="1"/>
    <col min="5" max="5" width="24.5703125" customWidth="1"/>
    <col min="6" max="6" width="12" style="11" customWidth="1"/>
    <col min="7" max="9" width="10.7109375" bestFit="1" customWidth="1"/>
    <col min="10" max="10" width="11.5703125" bestFit="1" customWidth="1"/>
    <col min="11" max="11" width="10.85546875" bestFit="1" customWidth="1"/>
    <col min="12" max="13" width="10.7109375" bestFit="1" customWidth="1"/>
    <col min="14" max="14" width="13" customWidth="1"/>
    <col min="15" max="15" width="14.28515625" customWidth="1"/>
    <col min="16" max="16" width="52.7109375" bestFit="1" customWidth="1"/>
    <col min="17" max="17" width="12.85546875" bestFit="1" customWidth="1"/>
    <col min="18" max="18" width="23.85546875" bestFit="1" customWidth="1"/>
    <col min="19" max="19" width="29.28515625" bestFit="1" customWidth="1"/>
    <col min="20" max="20" width="12.7109375" bestFit="1" customWidth="1"/>
    <col min="21" max="21" width="24.7109375" bestFit="1" customWidth="1"/>
    <col min="22" max="22" width="13.28515625" bestFit="1" customWidth="1"/>
    <col min="23" max="23" width="27.5703125" bestFit="1" customWidth="1"/>
    <col min="24" max="24" width="27.5703125" customWidth="1"/>
    <col min="25" max="25" width="16.28515625" bestFit="1" customWidth="1"/>
    <col min="26" max="26" width="12.140625" style="5" customWidth="1"/>
    <col min="27" max="27" width="13.7109375" customWidth="1"/>
    <col min="28" max="28" width="13.7109375" bestFit="1" customWidth="1"/>
  </cols>
  <sheetData>
    <row r="1" spans="1:26" s="104" customFormat="1" ht="78.75" customHeight="1" x14ac:dyDescent="0.25">
      <c r="A1" s="105" t="s">
        <v>1902</v>
      </c>
      <c r="B1" s="105">
        <v>2022</v>
      </c>
      <c r="C1" s="215" t="s">
        <v>2153</v>
      </c>
      <c r="D1" s="216"/>
      <c r="E1" s="216"/>
      <c r="F1" s="216"/>
      <c r="G1" s="216"/>
      <c r="H1" s="216"/>
      <c r="I1" s="216"/>
      <c r="J1" s="216"/>
      <c r="K1" s="216"/>
      <c r="L1" s="216"/>
      <c r="M1" s="216"/>
      <c r="N1" s="216"/>
      <c r="O1" s="216"/>
      <c r="P1" s="216"/>
      <c r="Q1" s="216"/>
      <c r="R1" s="216"/>
      <c r="S1" s="216"/>
      <c r="T1" s="216"/>
      <c r="U1" s="216"/>
      <c r="V1" s="216"/>
      <c r="W1" s="216"/>
    </row>
    <row r="2" spans="1:26" s="2" customFormat="1" ht="36" x14ac:dyDescent="0.2">
      <c r="A2" s="9" t="s">
        <v>1905</v>
      </c>
      <c r="B2" s="6" t="s">
        <v>860</v>
      </c>
      <c r="C2" s="6" t="s">
        <v>2126</v>
      </c>
      <c r="D2" s="6" t="s">
        <v>403</v>
      </c>
      <c r="E2" s="6" t="s">
        <v>831</v>
      </c>
      <c r="F2" s="6" t="s">
        <v>406</v>
      </c>
      <c r="G2" s="6" t="s">
        <v>407</v>
      </c>
      <c r="H2" s="6" t="s">
        <v>859</v>
      </c>
      <c r="I2" s="6" t="s">
        <v>861</v>
      </c>
      <c r="J2" s="31" t="s">
        <v>866</v>
      </c>
      <c r="K2" s="6" t="s">
        <v>862</v>
      </c>
      <c r="L2" s="6" t="s">
        <v>0</v>
      </c>
      <c r="M2" s="9" t="s">
        <v>1895</v>
      </c>
      <c r="N2" s="9" t="s">
        <v>1896</v>
      </c>
      <c r="O2" s="9" t="s">
        <v>2127</v>
      </c>
      <c r="P2" s="9" t="s">
        <v>1897</v>
      </c>
      <c r="Q2" s="12" t="s">
        <v>1898</v>
      </c>
      <c r="R2" s="9" t="s">
        <v>1899</v>
      </c>
      <c r="S2" s="9" t="s">
        <v>1900</v>
      </c>
      <c r="T2" s="9" t="s">
        <v>1901</v>
      </c>
      <c r="U2" s="9" t="s">
        <v>863</v>
      </c>
      <c r="V2" s="9" t="s">
        <v>1904</v>
      </c>
      <c r="W2" s="9" t="s">
        <v>1903</v>
      </c>
      <c r="X2" s="102"/>
      <c r="Y2" s="103"/>
    </row>
    <row r="3" spans="1:26" ht="14.25" customHeight="1" x14ac:dyDescent="0.25">
      <c r="A3" s="10"/>
      <c r="B3" t="s">
        <v>789</v>
      </c>
      <c r="C3" t="s">
        <v>409</v>
      </c>
      <c r="D3" t="s">
        <v>180</v>
      </c>
      <c r="E3" t="s">
        <v>954</v>
      </c>
      <c r="F3" t="s">
        <v>951</v>
      </c>
      <c r="G3" t="s">
        <v>952</v>
      </c>
      <c r="H3" t="s">
        <v>919</v>
      </c>
      <c r="I3" t="s">
        <v>1906</v>
      </c>
      <c r="J3" s="4" t="s">
        <v>865</v>
      </c>
      <c r="K3">
        <v>160</v>
      </c>
      <c r="L3">
        <v>125</v>
      </c>
      <c r="M3" s="1">
        <v>1.6203703703703703E-2</v>
      </c>
      <c r="N3" s="25">
        <v>4717.9757419978096</v>
      </c>
      <c r="O3" s="25">
        <v>14861.623587293099</v>
      </c>
      <c r="P3" s="25">
        <v>119.72859461473401</v>
      </c>
      <c r="Q3" s="25">
        <v>3.9630995668568501</v>
      </c>
      <c r="R3" s="25">
        <v>5836.13732449487</v>
      </c>
      <c r="S3" s="25">
        <v>5.6503014598464896</v>
      </c>
      <c r="T3" s="25">
        <v>2.6671010489317299</v>
      </c>
      <c r="U3" s="25">
        <v>0.19739617826734099</v>
      </c>
      <c r="V3" s="25">
        <v>0.46491305645936598</v>
      </c>
      <c r="W3" s="25">
        <v>0.662309234726707</v>
      </c>
      <c r="X3" s="25"/>
      <c r="Y3" s="25"/>
      <c r="Z3"/>
    </row>
    <row r="4" spans="1:26" x14ac:dyDescent="0.25">
      <c r="A4" t="s">
        <v>409</v>
      </c>
      <c r="B4" t="s">
        <v>789</v>
      </c>
      <c r="C4" t="s">
        <v>409</v>
      </c>
      <c r="D4" t="s">
        <v>180</v>
      </c>
      <c r="E4" t="s">
        <v>954</v>
      </c>
      <c r="F4" t="s">
        <v>951</v>
      </c>
      <c r="G4" t="s">
        <v>952</v>
      </c>
      <c r="H4" t="s">
        <v>919</v>
      </c>
      <c r="I4" t="s">
        <v>1906</v>
      </c>
      <c r="J4" s="4" t="s">
        <v>865</v>
      </c>
      <c r="K4">
        <v>240</v>
      </c>
      <c r="L4">
        <v>200</v>
      </c>
      <c r="M4" s="1">
        <v>2.3622685185185188E-2</v>
      </c>
      <c r="N4" s="25">
        <v>6430.2640577134198</v>
      </c>
      <c r="O4" s="25">
        <v>20255.331781797271</v>
      </c>
      <c r="P4" s="25">
        <v>168.87468959869901</v>
      </c>
      <c r="Q4" s="25">
        <v>5.40142265370815</v>
      </c>
      <c r="R4" s="25">
        <v>7954.2376565476097</v>
      </c>
      <c r="S4" s="25">
        <v>8.2727515935769897</v>
      </c>
      <c r="T4" s="25">
        <v>3.7784938840703099</v>
      </c>
      <c r="U4" s="25">
        <v>0.22115049356347799</v>
      </c>
      <c r="V4" s="25">
        <v>0.68977433411896505</v>
      </c>
      <c r="W4" s="25">
        <v>0.91092482768244309</v>
      </c>
      <c r="X4" s="25"/>
      <c r="Y4" s="25"/>
      <c r="Z4"/>
    </row>
    <row r="5" spans="1:26" x14ac:dyDescent="0.25">
      <c r="A5" t="s">
        <v>184</v>
      </c>
      <c r="B5" t="s">
        <v>789</v>
      </c>
      <c r="C5" t="s">
        <v>409</v>
      </c>
      <c r="D5" t="s">
        <v>180</v>
      </c>
      <c r="E5" t="s">
        <v>954</v>
      </c>
      <c r="F5" t="s">
        <v>951</v>
      </c>
      <c r="G5" t="s">
        <v>952</v>
      </c>
      <c r="H5" t="s">
        <v>919</v>
      </c>
      <c r="I5" t="s">
        <v>1906</v>
      </c>
      <c r="J5" s="4" t="s">
        <v>865</v>
      </c>
      <c r="K5">
        <v>300</v>
      </c>
      <c r="L5">
        <v>250</v>
      </c>
      <c r="M5" s="1">
        <v>2.826388888888889E-2</v>
      </c>
      <c r="N5" s="25">
        <v>7665.31802234937</v>
      </c>
      <c r="O5" s="25">
        <v>24145.751770400515</v>
      </c>
      <c r="P5" s="25">
        <v>202.240390717835</v>
      </c>
      <c r="Q5" s="25">
        <v>6.4388668230561699</v>
      </c>
      <c r="R5" s="25">
        <v>9481.9987626407601</v>
      </c>
      <c r="S5" s="25">
        <v>10.5419929499696</v>
      </c>
      <c r="T5" s="25">
        <v>4.7277017634010701</v>
      </c>
      <c r="U5" s="25">
        <v>0.228489924995357</v>
      </c>
      <c r="V5" s="25">
        <v>0.87399492582316796</v>
      </c>
      <c r="W5" s="25">
        <v>1.102484850818525</v>
      </c>
      <c r="X5" s="25"/>
      <c r="Y5" s="25"/>
      <c r="Z5"/>
    </row>
    <row r="6" spans="1:26" x14ac:dyDescent="0.25">
      <c r="A6" t="s">
        <v>185</v>
      </c>
      <c r="B6" t="s">
        <v>789</v>
      </c>
      <c r="C6" t="s">
        <v>409</v>
      </c>
      <c r="D6" t="s">
        <v>180</v>
      </c>
      <c r="E6" t="s">
        <v>954</v>
      </c>
      <c r="F6" t="s">
        <v>951</v>
      </c>
      <c r="G6" t="s">
        <v>952</v>
      </c>
      <c r="H6" t="s">
        <v>919</v>
      </c>
      <c r="I6" t="s">
        <v>1906</v>
      </c>
      <c r="J6" s="4" t="s">
        <v>865</v>
      </c>
      <c r="K6">
        <v>320</v>
      </c>
      <c r="L6">
        <v>500</v>
      </c>
      <c r="M6" s="1">
        <v>5.3425925925925925E-2</v>
      </c>
      <c r="N6" s="25">
        <v>14398.1566639187</v>
      </c>
      <c r="O6" s="25">
        <v>45354.193491343904</v>
      </c>
      <c r="P6" s="25">
        <v>338.86384576481998</v>
      </c>
      <c r="Q6" s="25">
        <v>12.094450998419401</v>
      </c>
      <c r="R6" s="25">
        <v>17810.5191140922</v>
      </c>
      <c r="S6" s="25">
        <v>16.7940084386092</v>
      </c>
      <c r="T6" s="25">
        <v>8.56568289683476</v>
      </c>
      <c r="U6" s="25">
        <v>0.35016506896072203</v>
      </c>
      <c r="V6" s="25">
        <v>1.8228948325543</v>
      </c>
      <c r="W6" s="25">
        <v>2.173059901515022</v>
      </c>
      <c r="X6" s="25"/>
      <c r="Y6" s="25"/>
      <c r="Z6"/>
    </row>
    <row r="7" spans="1:26" x14ac:dyDescent="0.25">
      <c r="A7" t="s">
        <v>945</v>
      </c>
      <c r="B7" t="s">
        <v>789</v>
      </c>
      <c r="C7" t="s">
        <v>409</v>
      </c>
      <c r="D7" t="s">
        <v>180</v>
      </c>
      <c r="E7" t="s">
        <v>954</v>
      </c>
      <c r="F7" t="s">
        <v>951</v>
      </c>
      <c r="G7" t="s">
        <v>952</v>
      </c>
      <c r="H7" t="s">
        <v>919</v>
      </c>
      <c r="I7" t="s">
        <v>1906</v>
      </c>
      <c r="J7" s="4" t="s">
        <v>865</v>
      </c>
      <c r="K7">
        <v>340</v>
      </c>
      <c r="L7">
        <v>750</v>
      </c>
      <c r="M7" s="1">
        <v>7.9050925925925927E-2</v>
      </c>
      <c r="N7" s="25">
        <v>21058.965284016602</v>
      </c>
      <c r="O7" s="25">
        <v>66335.740644652295</v>
      </c>
      <c r="P7" s="25">
        <v>475.476090963498</v>
      </c>
      <c r="Q7" s="25">
        <v>17.689523797743298</v>
      </c>
      <c r="R7" s="25">
        <v>26049.935058739</v>
      </c>
      <c r="S7" s="25">
        <v>23.353940017595999</v>
      </c>
      <c r="T7" s="25">
        <v>12.5272488144881</v>
      </c>
      <c r="U7" s="25">
        <v>0.43895043610504603</v>
      </c>
      <c r="V7" s="25">
        <v>2.8233687371631802</v>
      </c>
      <c r="W7" s="25">
        <v>3.2623191732682262</v>
      </c>
      <c r="X7" s="25"/>
      <c r="Y7" s="25"/>
      <c r="Z7"/>
    </row>
    <row r="8" spans="1:26" x14ac:dyDescent="0.25">
      <c r="A8" t="s">
        <v>922</v>
      </c>
      <c r="B8" t="s">
        <v>789</v>
      </c>
      <c r="C8" t="s">
        <v>409</v>
      </c>
      <c r="D8" t="s">
        <v>180</v>
      </c>
      <c r="E8" t="s">
        <v>954</v>
      </c>
      <c r="F8" t="s">
        <v>951</v>
      </c>
      <c r="G8" t="s">
        <v>952</v>
      </c>
      <c r="H8" t="s">
        <v>919</v>
      </c>
      <c r="I8" t="s">
        <v>1906</v>
      </c>
      <c r="J8" s="4" t="s">
        <v>865</v>
      </c>
      <c r="K8">
        <v>340</v>
      </c>
      <c r="L8">
        <v>1000</v>
      </c>
      <c r="M8" s="1">
        <v>0.10438657407407408</v>
      </c>
      <c r="N8" s="25">
        <v>27751.2714017004</v>
      </c>
      <c r="O8" s="25">
        <v>87416.504915356258</v>
      </c>
      <c r="P8" s="25">
        <v>609.05705201237402</v>
      </c>
      <c r="Q8" s="25">
        <v>23.311064735870701</v>
      </c>
      <c r="R8" s="25">
        <v>34328.321891503401</v>
      </c>
      <c r="S8" s="25">
        <v>29.3161503776894</v>
      </c>
      <c r="T8" s="25">
        <v>16.3182234448666</v>
      </c>
      <c r="U8" s="25">
        <v>0.54851214118473901</v>
      </c>
      <c r="V8" s="25">
        <v>3.7924413332111699</v>
      </c>
      <c r="W8" s="25">
        <v>4.3409534743959091</v>
      </c>
      <c r="X8" s="25"/>
      <c r="Y8" s="25"/>
      <c r="Z8"/>
    </row>
    <row r="9" spans="1:26" x14ac:dyDescent="0.25">
      <c r="A9" t="s">
        <v>923</v>
      </c>
      <c r="B9" t="s">
        <v>789</v>
      </c>
      <c r="C9" t="s">
        <v>409</v>
      </c>
      <c r="D9" t="s">
        <v>180</v>
      </c>
      <c r="E9" t="s">
        <v>954</v>
      </c>
      <c r="F9" t="s">
        <v>951</v>
      </c>
      <c r="G9" t="s">
        <v>952</v>
      </c>
      <c r="H9" t="s">
        <v>919</v>
      </c>
      <c r="I9" t="s">
        <v>1906</v>
      </c>
      <c r="J9" s="4" t="s">
        <v>865</v>
      </c>
      <c r="K9">
        <v>340</v>
      </c>
      <c r="L9">
        <v>1500</v>
      </c>
      <c r="M9" s="1">
        <v>0.15509259259259259</v>
      </c>
      <c r="N9" s="25">
        <v>41256.558785367102</v>
      </c>
      <c r="O9" s="25">
        <v>129958.16017390636</v>
      </c>
      <c r="P9" s="25">
        <v>882.75443284615699</v>
      </c>
      <c r="Q9" s="25">
        <v>34.655513343842699</v>
      </c>
      <c r="R9" s="25">
        <v>51034.367374834903</v>
      </c>
      <c r="S9" s="25">
        <v>41.316335128027703</v>
      </c>
      <c r="T9" s="25">
        <v>23.941739606371101</v>
      </c>
      <c r="U9" s="25">
        <v>0.775640734542558</v>
      </c>
      <c r="V9" s="25">
        <v>5.7399206869618897</v>
      </c>
      <c r="W9" s="25">
        <v>6.5155614215044473</v>
      </c>
      <c r="X9" s="25"/>
      <c r="Y9" s="25"/>
      <c r="Z9"/>
    </row>
    <row r="10" spans="1:26" x14ac:dyDescent="0.25">
      <c r="A10" t="s">
        <v>165</v>
      </c>
      <c r="B10" t="s">
        <v>789</v>
      </c>
      <c r="C10" t="s">
        <v>409</v>
      </c>
      <c r="D10" t="s">
        <v>180</v>
      </c>
      <c r="E10" t="s">
        <v>954</v>
      </c>
      <c r="F10" t="s">
        <v>951</v>
      </c>
      <c r="G10" t="s">
        <v>952</v>
      </c>
      <c r="H10" t="s">
        <v>919</v>
      </c>
      <c r="I10" t="s">
        <v>1906</v>
      </c>
      <c r="J10" s="4" t="s">
        <v>865</v>
      </c>
      <c r="K10">
        <v>340</v>
      </c>
      <c r="L10">
        <v>2000</v>
      </c>
      <c r="M10" s="1">
        <v>0.20583333333333331</v>
      </c>
      <c r="N10" s="25">
        <v>54946.569908388199</v>
      </c>
      <c r="O10" s="25">
        <v>173081.69521142283</v>
      </c>
      <c r="P10" s="25">
        <v>1166.5420477038999</v>
      </c>
      <c r="Q10" s="25">
        <v>46.155113995805301</v>
      </c>
      <c r="R10" s="25">
        <v>67968.901271938201</v>
      </c>
      <c r="S10" s="25">
        <v>53.414994988190799</v>
      </c>
      <c r="T10" s="25">
        <v>31.626445368690199</v>
      </c>
      <c r="U10" s="25">
        <v>1.0149428725651499</v>
      </c>
      <c r="V10" s="25">
        <v>7.7019541979037198</v>
      </c>
      <c r="W10" s="25">
        <v>8.7168970704688693</v>
      </c>
      <c r="X10" s="25"/>
      <c r="Y10" s="25"/>
      <c r="Z10"/>
    </row>
    <row r="11" spans="1:26" x14ac:dyDescent="0.25">
      <c r="A11" t="s">
        <v>167</v>
      </c>
      <c r="B11" t="s">
        <v>789</v>
      </c>
      <c r="C11" t="s">
        <v>409</v>
      </c>
      <c r="D11" t="s">
        <v>180</v>
      </c>
      <c r="E11" t="s">
        <v>954</v>
      </c>
      <c r="F11" t="s">
        <v>951</v>
      </c>
      <c r="G11" t="s">
        <v>952</v>
      </c>
      <c r="H11" t="s">
        <v>919</v>
      </c>
      <c r="I11" t="s">
        <v>1906</v>
      </c>
      <c r="J11" s="4" t="s">
        <v>865</v>
      </c>
      <c r="K11">
        <v>340</v>
      </c>
      <c r="L11">
        <v>2500</v>
      </c>
      <c r="M11" s="1">
        <v>0.25652777777777774</v>
      </c>
      <c r="N11" s="25">
        <v>68333.426271968405</v>
      </c>
      <c r="O11" s="25">
        <v>215250.29275670048</v>
      </c>
      <c r="P11" s="25">
        <v>1433.7169624774599</v>
      </c>
      <c r="Q11" s="25">
        <v>57.400079310323797</v>
      </c>
      <c r="R11" s="25">
        <v>84528.448480699502</v>
      </c>
      <c r="S11" s="25">
        <v>65.346278534276493</v>
      </c>
      <c r="T11" s="25">
        <v>39.210421117568103</v>
      </c>
      <c r="U11" s="25">
        <v>1.2340475701429101</v>
      </c>
      <c r="V11" s="25">
        <v>9.6404412052368507</v>
      </c>
      <c r="W11" s="25">
        <v>10.87448877537976</v>
      </c>
      <c r="X11" s="25"/>
      <c r="Y11" s="25"/>
      <c r="Z11"/>
    </row>
    <row r="12" spans="1:26" x14ac:dyDescent="0.25">
      <c r="A12" t="s">
        <v>169</v>
      </c>
      <c r="B12" t="s">
        <v>789</v>
      </c>
      <c r="C12" t="s">
        <v>409</v>
      </c>
      <c r="D12" t="s">
        <v>180</v>
      </c>
      <c r="E12" t="s">
        <v>954</v>
      </c>
      <c r="F12" t="s">
        <v>951</v>
      </c>
      <c r="G12" t="s">
        <v>952</v>
      </c>
      <c r="H12" t="s">
        <v>919</v>
      </c>
      <c r="I12" t="s">
        <v>1906</v>
      </c>
      <c r="J12" s="4" t="s">
        <v>865</v>
      </c>
      <c r="K12">
        <v>340</v>
      </c>
      <c r="L12">
        <v>3000</v>
      </c>
      <c r="M12" s="1">
        <v>0.30722222222222223</v>
      </c>
      <c r="N12" s="25">
        <v>82135.765999607305</v>
      </c>
      <c r="O12" s="25">
        <v>258727.662898763</v>
      </c>
      <c r="P12" s="25">
        <v>1724.1293128443399</v>
      </c>
      <c r="Q12" s="25">
        <v>68.994046124692701</v>
      </c>
      <c r="R12" s="25">
        <v>101601.94038648299</v>
      </c>
      <c r="S12" s="25">
        <v>77.504254303090804</v>
      </c>
      <c r="T12" s="25">
        <v>46.932566965901202</v>
      </c>
      <c r="U12" s="25">
        <v>1.48113550711734</v>
      </c>
      <c r="V12" s="25">
        <v>11.6117031587052</v>
      </c>
      <c r="W12" s="25">
        <v>13.092838665822541</v>
      </c>
      <c r="X12" s="25"/>
      <c r="Y12" s="25"/>
      <c r="Z12"/>
    </row>
    <row r="13" spans="1:26" x14ac:dyDescent="0.25">
      <c r="A13" t="s">
        <v>170</v>
      </c>
      <c r="B13" t="s">
        <v>789</v>
      </c>
      <c r="C13" t="s">
        <v>409</v>
      </c>
      <c r="D13" t="s">
        <v>180</v>
      </c>
      <c r="E13" t="s">
        <v>954</v>
      </c>
      <c r="F13" t="s">
        <v>951</v>
      </c>
      <c r="G13" t="s">
        <v>952</v>
      </c>
      <c r="H13" t="s">
        <v>919</v>
      </c>
      <c r="I13" t="s">
        <v>1906</v>
      </c>
      <c r="J13" s="4" t="s">
        <v>865</v>
      </c>
      <c r="K13">
        <v>340</v>
      </c>
      <c r="L13">
        <v>3500</v>
      </c>
      <c r="M13" s="1">
        <v>0.35792824074074076</v>
      </c>
      <c r="N13" s="25">
        <v>95522.087760679293</v>
      </c>
      <c r="O13" s="25">
        <v>300894.57644613978</v>
      </c>
      <c r="P13" s="25">
        <v>1991.2491349826701</v>
      </c>
      <c r="Q13" s="25">
        <v>80.238552436679498</v>
      </c>
      <c r="R13" s="25">
        <v>118160.804699047</v>
      </c>
      <c r="S13" s="25">
        <v>89.438691464396697</v>
      </c>
      <c r="T13" s="25">
        <v>54.517162640034499</v>
      </c>
      <c r="U13" s="25">
        <v>1.7002190891928299</v>
      </c>
      <c r="V13" s="25">
        <v>13.550050510433399</v>
      </c>
      <c r="W13" s="25">
        <v>15.250269599626229</v>
      </c>
      <c r="X13" s="25"/>
      <c r="Y13" s="25"/>
      <c r="Z13"/>
    </row>
    <row r="14" spans="1:26" x14ac:dyDescent="0.25">
      <c r="A14" t="s">
        <v>172</v>
      </c>
      <c r="B14" t="s">
        <v>789</v>
      </c>
      <c r="C14" t="s">
        <v>409</v>
      </c>
      <c r="D14" t="s">
        <v>180</v>
      </c>
      <c r="E14" t="s">
        <v>954</v>
      </c>
      <c r="F14" t="s">
        <v>951</v>
      </c>
      <c r="G14" t="s">
        <v>952</v>
      </c>
      <c r="H14" t="s">
        <v>919</v>
      </c>
      <c r="I14" t="s">
        <v>1906</v>
      </c>
      <c r="J14" s="4" t="s">
        <v>865</v>
      </c>
      <c r="K14">
        <v>360</v>
      </c>
      <c r="L14">
        <v>4000</v>
      </c>
      <c r="M14" s="1">
        <v>0.41033564814814816</v>
      </c>
      <c r="N14" s="25">
        <v>109299.588475393</v>
      </c>
      <c r="O14" s="25">
        <v>344293.70369748794</v>
      </c>
      <c r="P14" s="25">
        <v>2288.2768399998199</v>
      </c>
      <c r="Q14" s="25">
        <v>91.811650912186494</v>
      </c>
      <c r="R14" s="25">
        <v>135203.63887456199</v>
      </c>
      <c r="S14" s="25">
        <v>103.376541078476</v>
      </c>
      <c r="T14" s="25">
        <v>62.887960957710398</v>
      </c>
      <c r="U14" s="25">
        <v>1.8269315059094</v>
      </c>
      <c r="V14" s="25">
        <v>15.768173676477399</v>
      </c>
      <c r="W14" s="25">
        <v>17.595105182386799</v>
      </c>
      <c r="X14" s="25"/>
      <c r="Y14" s="25"/>
      <c r="Z14"/>
    </row>
    <row r="15" spans="1:26" x14ac:dyDescent="0.25">
      <c r="A15" t="s">
        <v>173</v>
      </c>
      <c r="B15" t="s">
        <v>789</v>
      </c>
      <c r="C15" t="s">
        <v>409</v>
      </c>
      <c r="D15" t="s">
        <v>180</v>
      </c>
      <c r="E15" t="s">
        <v>954</v>
      </c>
      <c r="F15" t="s">
        <v>951</v>
      </c>
      <c r="G15" t="s">
        <v>952</v>
      </c>
      <c r="H15" t="s">
        <v>919</v>
      </c>
      <c r="I15" t="s">
        <v>1906</v>
      </c>
      <c r="J15" s="4" t="s">
        <v>865</v>
      </c>
      <c r="K15">
        <v>360</v>
      </c>
      <c r="L15">
        <v>4500</v>
      </c>
      <c r="M15" s="1">
        <v>0.46127314814814818</v>
      </c>
      <c r="N15" s="25">
        <v>122651.595996535</v>
      </c>
      <c r="O15" s="25">
        <v>386352.52738908527</v>
      </c>
      <c r="P15" s="25">
        <v>2554.3762585888999</v>
      </c>
      <c r="Q15" s="25">
        <v>103.027303963997</v>
      </c>
      <c r="R15" s="25">
        <v>151719.942905592</v>
      </c>
      <c r="S15" s="25">
        <v>115.49743909888601</v>
      </c>
      <c r="T15" s="25">
        <v>70.540657066300696</v>
      </c>
      <c r="U15" s="25">
        <v>2.0281413276070102</v>
      </c>
      <c r="V15" s="25">
        <v>17.7369516181992</v>
      </c>
      <c r="W15" s="25">
        <v>19.765092945806209</v>
      </c>
      <c r="X15" s="25"/>
      <c r="Y15" s="25"/>
      <c r="Z15"/>
    </row>
    <row r="16" spans="1:26" x14ac:dyDescent="0.25">
      <c r="A16" t="s">
        <v>157</v>
      </c>
      <c r="B16" t="s">
        <v>789</v>
      </c>
      <c r="C16" t="s">
        <v>409</v>
      </c>
      <c r="D16" t="s">
        <v>180</v>
      </c>
      <c r="E16" t="s">
        <v>954</v>
      </c>
      <c r="F16" t="s">
        <v>951</v>
      </c>
      <c r="G16" t="s">
        <v>952</v>
      </c>
      <c r="H16" t="s">
        <v>919</v>
      </c>
      <c r="I16" t="s">
        <v>1906</v>
      </c>
      <c r="J16" s="4" t="s">
        <v>865</v>
      </c>
      <c r="K16">
        <v>360</v>
      </c>
      <c r="L16">
        <v>5000</v>
      </c>
      <c r="M16" s="1">
        <v>0.5115277777777778</v>
      </c>
      <c r="N16" s="25">
        <v>136754.17376299901</v>
      </c>
      <c r="O16" s="25">
        <v>430775.64735344687</v>
      </c>
      <c r="P16" s="25">
        <v>2859.40828514751</v>
      </c>
      <c r="Q16" s="25">
        <v>114.873461860281</v>
      </c>
      <c r="R16" s="25">
        <v>169164.84809684701</v>
      </c>
      <c r="S16" s="25">
        <v>127.451884889558</v>
      </c>
      <c r="T16" s="25">
        <v>78.226392049078498</v>
      </c>
      <c r="U16" s="25">
        <v>2.3237982912491399</v>
      </c>
      <c r="V16" s="25">
        <v>19.673990693000899</v>
      </c>
      <c r="W16" s="25">
        <v>21.99778898425004</v>
      </c>
      <c r="X16" s="25"/>
      <c r="Y16" s="25"/>
      <c r="Z16"/>
    </row>
    <row r="17" spans="1:26" x14ac:dyDescent="0.25">
      <c r="A17" t="s">
        <v>161</v>
      </c>
      <c r="B17" t="s">
        <v>789</v>
      </c>
      <c r="C17" t="s">
        <v>409</v>
      </c>
      <c r="D17" t="s">
        <v>180</v>
      </c>
      <c r="E17" t="s">
        <v>954</v>
      </c>
      <c r="F17" t="s">
        <v>951</v>
      </c>
      <c r="G17" t="s">
        <v>952</v>
      </c>
      <c r="H17" t="s">
        <v>919</v>
      </c>
      <c r="I17" t="s">
        <v>1906</v>
      </c>
      <c r="J17" s="4" t="s">
        <v>865</v>
      </c>
      <c r="K17">
        <v>360</v>
      </c>
      <c r="L17">
        <v>5500</v>
      </c>
      <c r="M17" s="1">
        <v>0.56246527777777777</v>
      </c>
      <c r="N17" s="25">
        <v>150105.99516636899</v>
      </c>
      <c r="O17" s="25">
        <v>472833.88477406232</v>
      </c>
      <c r="P17" s="25">
        <v>3125.5199400144702</v>
      </c>
      <c r="Q17" s="25">
        <v>126.08896811260399</v>
      </c>
      <c r="R17" s="25">
        <v>185681.11158718099</v>
      </c>
      <c r="S17" s="25">
        <v>139.56767811526399</v>
      </c>
      <c r="T17" s="25">
        <v>85.877982537790501</v>
      </c>
      <c r="U17" s="25">
        <v>2.5250070123855402</v>
      </c>
      <c r="V17" s="25">
        <v>21.6428539116134</v>
      </c>
      <c r="W17" s="25">
        <v>24.167860923998941</v>
      </c>
      <c r="X17" s="25"/>
      <c r="Y17" s="25"/>
      <c r="Z17"/>
    </row>
    <row r="18" spans="1:26" x14ac:dyDescent="0.25">
      <c r="A18" t="s">
        <v>164</v>
      </c>
      <c r="B18" t="s">
        <v>789</v>
      </c>
      <c r="C18" t="s">
        <v>409</v>
      </c>
      <c r="D18" t="s">
        <v>180</v>
      </c>
      <c r="E18" t="s">
        <v>954</v>
      </c>
      <c r="F18" t="s">
        <v>951</v>
      </c>
      <c r="G18" t="s">
        <v>952</v>
      </c>
      <c r="H18" t="s">
        <v>919</v>
      </c>
      <c r="I18" t="s">
        <v>1906</v>
      </c>
      <c r="J18" s="4" t="s">
        <v>865</v>
      </c>
      <c r="K18">
        <v>360</v>
      </c>
      <c r="L18">
        <v>6000</v>
      </c>
      <c r="M18" s="1">
        <v>0.61341435185185189</v>
      </c>
      <c r="N18" s="25">
        <v>163456.50079333899</v>
      </c>
      <c r="O18" s="25">
        <v>514887.97749901778</v>
      </c>
      <c r="P18" s="25">
        <v>3391.5744599040199</v>
      </c>
      <c r="Q18" s="25">
        <v>137.30347321238301</v>
      </c>
      <c r="R18" s="25">
        <v>202195.680319248</v>
      </c>
      <c r="S18" s="25">
        <v>151.69436706434999</v>
      </c>
      <c r="T18" s="25">
        <v>93.531320388475805</v>
      </c>
      <c r="U18" s="25">
        <v>2.72617667213949</v>
      </c>
      <c r="V18" s="25">
        <v>23.611395044766201</v>
      </c>
      <c r="W18" s="25">
        <v>26.337571716905693</v>
      </c>
      <c r="X18" s="25"/>
      <c r="Y18" s="25"/>
      <c r="Z18"/>
    </row>
    <row r="19" spans="1:26" x14ac:dyDescent="0.25">
      <c r="A19" t="s">
        <v>946</v>
      </c>
      <c r="B19" t="s">
        <v>789</v>
      </c>
      <c r="C19" t="s">
        <v>409</v>
      </c>
      <c r="D19" t="s">
        <v>180</v>
      </c>
      <c r="E19" t="s">
        <v>954</v>
      </c>
      <c r="F19" t="s">
        <v>951</v>
      </c>
      <c r="G19" t="s">
        <v>952</v>
      </c>
      <c r="H19" t="s">
        <v>919</v>
      </c>
      <c r="I19" t="s">
        <v>1906</v>
      </c>
      <c r="J19" s="4" t="s">
        <v>832</v>
      </c>
      <c r="K19">
        <v>160</v>
      </c>
      <c r="L19">
        <v>125</v>
      </c>
      <c r="M19" s="1">
        <v>2.2847222222222224E-2</v>
      </c>
      <c r="N19" s="25">
        <v>3418.8</v>
      </c>
      <c r="O19" s="25">
        <v>10769.220000000001</v>
      </c>
      <c r="P19" s="25">
        <v>67.738479999999996</v>
      </c>
      <c r="Q19" s="25">
        <v>2.8717919999999899</v>
      </c>
      <c r="R19" s="25">
        <v>4229.0554000000002</v>
      </c>
      <c r="S19" s="25">
        <v>20.070541599999999</v>
      </c>
      <c r="T19" s="25">
        <v>3.73421039999999</v>
      </c>
      <c r="U19" s="25">
        <v>0.10514005999999999</v>
      </c>
      <c r="V19" s="25">
        <v>0.24481233999999999</v>
      </c>
      <c r="W19" s="25">
        <v>0.3499524</v>
      </c>
      <c r="X19" s="25"/>
      <c r="Y19" s="25"/>
      <c r="Z19"/>
    </row>
    <row r="20" spans="1:26" x14ac:dyDescent="0.25">
      <c r="A20" t="s">
        <v>925</v>
      </c>
      <c r="B20" t="s">
        <v>789</v>
      </c>
      <c r="C20" t="s">
        <v>409</v>
      </c>
      <c r="D20" t="s">
        <v>180</v>
      </c>
      <c r="E20" t="s">
        <v>954</v>
      </c>
      <c r="F20" t="s">
        <v>951</v>
      </c>
      <c r="G20" t="s">
        <v>952</v>
      </c>
      <c r="H20" t="s">
        <v>919</v>
      </c>
      <c r="I20" t="s">
        <v>1906</v>
      </c>
      <c r="J20" s="4" t="s">
        <v>864</v>
      </c>
      <c r="K20">
        <v>160</v>
      </c>
      <c r="L20">
        <v>125</v>
      </c>
      <c r="M20" s="1">
        <v>1.9259259259259261E-2</v>
      </c>
      <c r="N20" s="25">
        <v>3121.2</v>
      </c>
      <c r="O20" s="25">
        <v>9831.7799999999988</v>
      </c>
      <c r="P20" s="25">
        <v>66.488560000000007</v>
      </c>
      <c r="Q20" s="25">
        <v>2.6218080000000001</v>
      </c>
      <c r="R20" s="25">
        <v>3860.9241602564098</v>
      </c>
      <c r="S20" s="25">
        <v>16.383276805128201</v>
      </c>
      <c r="T20" s="25">
        <v>3.1538903999999999</v>
      </c>
      <c r="U20" s="25">
        <v>0.10339166</v>
      </c>
      <c r="V20" s="25">
        <v>0.22659673999999999</v>
      </c>
      <c r="W20" s="25">
        <v>0.32998839999999996</v>
      </c>
      <c r="X20" s="25"/>
      <c r="Y20" s="25"/>
      <c r="Z20"/>
    </row>
    <row r="21" spans="1:26" x14ac:dyDescent="0.25">
      <c r="A21" t="s">
        <v>181</v>
      </c>
      <c r="B21" t="s">
        <v>14</v>
      </c>
      <c r="C21" t="s">
        <v>184</v>
      </c>
      <c r="D21" t="s">
        <v>180</v>
      </c>
      <c r="E21" t="s">
        <v>956</v>
      </c>
      <c r="F21" t="s">
        <v>951</v>
      </c>
      <c r="G21" t="s">
        <v>1907</v>
      </c>
      <c r="H21" t="s">
        <v>918</v>
      </c>
      <c r="I21" t="s">
        <v>179</v>
      </c>
      <c r="J21" s="4" t="s">
        <v>865</v>
      </c>
      <c r="K21">
        <v>140</v>
      </c>
      <c r="L21">
        <v>125</v>
      </c>
      <c r="M21" s="1">
        <v>2.4756944444444443E-2</v>
      </c>
      <c r="N21" s="25">
        <v>390.37530469691899</v>
      </c>
      <c r="O21" s="25">
        <v>1229.6822097952947</v>
      </c>
      <c r="P21" s="25">
        <v>5.2954981510637902</v>
      </c>
      <c r="Q21" s="25">
        <v>0.32791533641528298</v>
      </c>
      <c r="R21" s="25">
        <v>482.894231578171</v>
      </c>
      <c r="S21" s="25">
        <v>1.4638945128387499</v>
      </c>
      <c r="T21" s="25">
        <v>4.5602761895893599E-5</v>
      </c>
      <c r="U21" s="25">
        <v>0</v>
      </c>
      <c r="V21" s="25">
        <v>0</v>
      </c>
      <c r="W21" s="25">
        <v>0</v>
      </c>
      <c r="X21" s="25"/>
      <c r="Y21" s="25"/>
      <c r="Z21"/>
    </row>
    <row r="22" spans="1:26" x14ac:dyDescent="0.25">
      <c r="A22" t="s">
        <v>183</v>
      </c>
      <c r="B22" t="s">
        <v>14</v>
      </c>
      <c r="C22" t="s">
        <v>184</v>
      </c>
      <c r="D22" t="s">
        <v>180</v>
      </c>
      <c r="E22" t="s">
        <v>956</v>
      </c>
      <c r="F22" t="s">
        <v>951</v>
      </c>
      <c r="G22" t="s">
        <v>1907</v>
      </c>
      <c r="H22" t="s">
        <v>918</v>
      </c>
      <c r="I22" t="s">
        <v>179</v>
      </c>
      <c r="J22" s="4" t="s">
        <v>865</v>
      </c>
      <c r="K22">
        <v>200</v>
      </c>
      <c r="L22">
        <v>200</v>
      </c>
      <c r="M22" s="1">
        <v>3.8831018518518515E-2</v>
      </c>
      <c r="N22" s="25">
        <v>570.39203820231296</v>
      </c>
      <c r="O22" s="25">
        <v>1796.7349203372858</v>
      </c>
      <c r="P22" s="25">
        <v>7.44248638716864</v>
      </c>
      <c r="Q22" s="25">
        <v>0.47912935412906599</v>
      </c>
      <c r="R22" s="25">
        <v>705.57504694531406</v>
      </c>
      <c r="S22" s="25">
        <v>2.1710967420384599</v>
      </c>
      <c r="T22" s="25">
        <v>7.08791340204718E-5</v>
      </c>
      <c r="U22" s="25">
        <v>0</v>
      </c>
      <c r="V22" s="25">
        <v>0</v>
      </c>
      <c r="W22" s="25">
        <v>0</v>
      </c>
      <c r="X22" s="25"/>
      <c r="Y22" s="25"/>
      <c r="Z22"/>
    </row>
    <row r="23" spans="1:26" x14ac:dyDescent="0.25">
      <c r="A23" t="s">
        <v>174</v>
      </c>
      <c r="B23" t="s">
        <v>14</v>
      </c>
      <c r="C23" t="s">
        <v>184</v>
      </c>
      <c r="D23" t="s">
        <v>180</v>
      </c>
      <c r="E23" t="s">
        <v>956</v>
      </c>
      <c r="F23" t="s">
        <v>951</v>
      </c>
      <c r="G23" t="s">
        <v>1907</v>
      </c>
      <c r="H23" t="s">
        <v>918</v>
      </c>
      <c r="I23" t="s">
        <v>179</v>
      </c>
      <c r="J23" s="4" t="s">
        <v>865</v>
      </c>
      <c r="K23">
        <v>200</v>
      </c>
      <c r="L23">
        <v>250</v>
      </c>
      <c r="M23" s="1">
        <v>4.6944444444444448E-2</v>
      </c>
      <c r="N23" s="25">
        <v>693.93141579702603</v>
      </c>
      <c r="O23" s="25">
        <v>2185.883959760632</v>
      </c>
      <c r="P23" s="25">
        <v>9.0359910857882699</v>
      </c>
      <c r="Q23" s="25">
        <v>0.58290244733184704</v>
      </c>
      <c r="R23" s="25">
        <v>858.39320829133499</v>
      </c>
      <c r="S23" s="25">
        <v>2.5012778721279698</v>
      </c>
      <c r="T23" s="25">
        <v>8.7612534835404806E-5</v>
      </c>
      <c r="U23" s="25">
        <v>0</v>
      </c>
      <c r="V23" s="25">
        <v>0</v>
      </c>
      <c r="W23" s="25">
        <v>0</v>
      </c>
      <c r="X23" s="25"/>
      <c r="Y23" s="25"/>
      <c r="Z23"/>
    </row>
    <row r="24" spans="1:26" x14ac:dyDescent="0.25">
      <c r="A24" t="s">
        <v>175</v>
      </c>
      <c r="B24" t="s">
        <v>14</v>
      </c>
      <c r="C24" t="s">
        <v>184</v>
      </c>
      <c r="D24" t="s">
        <v>180</v>
      </c>
      <c r="E24" t="s">
        <v>956</v>
      </c>
      <c r="F24" t="s">
        <v>951</v>
      </c>
      <c r="G24" t="s">
        <v>1907</v>
      </c>
      <c r="H24" t="s">
        <v>918</v>
      </c>
      <c r="I24" t="s">
        <v>179</v>
      </c>
      <c r="J24" s="4" t="s">
        <v>865</v>
      </c>
      <c r="K24">
        <v>200</v>
      </c>
      <c r="L24">
        <v>500</v>
      </c>
      <c r="M24" s="1">
        <v>8.7326388888888884E-2</v>
      </c>
      <c r="N24" s="25">
        <v>1311.2277319514901</v>
      </c>
      <c r="O24" s="25">
        <v>4130.367355647194</v>
      </c>
      <c r="P24" s="25">
        <v>17.022844185855401</v>
      </c>
      <c r="Q24" s="25">
        <v>1.10143135291771</v>
      </c>
      <c r="R24" s="25">
        <v>1621.9886612656801</v>
      </c>
      <c r="S24" s="25">
        <v>4.1362620742469698</v>
      </c>
      <c r="T24" s="25">
        <v>1.7123021722903001E-4</v>
      </c>
      <c r="U24" s="25">
        <v>0</v>
      </c>
      <c r="V24" s="25">
        <v>0</v>
      </c>
      <c r="W24" s="25">
        <v>0</v>
      </c>
      <c r="X24" s="25"/>
      <c r="Y24" s="25"/>
      <c r="Z24"/>
    </row>
    <row r="25" spans="1:26" x14ac:dyDescent="0.25">
      <c r="A25" t="s">
        <v>176</v>
      </c>
      <c r="B25" t="s">
        <v>14</v>
      </c>
      <c r="C25" t="s">
        <v>184</v>
      </c>
      <c r="D25" t="s">
        <v>180</v>
      </c>
      <c r="E25" t="s">
        <v>956</v>
      </c>
      <c r="F25" t="s">
        <v>951</v>
      </c>
      <c r="G25" t="s">
        <v>1907</v>
      </c>
      <c r="H25" t="s">
        <v>918</v>
      </c>
      <c r="I25" t="s">
        <v>179</v>
      </c>
      <c r="J25" s="4" t="s">
        <v>865</v>
      </c>
      <c r="K25">
        <v>200</v>
      </c>
      <c r="L25">
        <v>750</v>
      </c>
      <c r="M25" s="1">
        <v>0.12763888888888889</v>
      </c>
      <c r="N25" s="25">
        <v>1927.90592951286</v>
      </c>
      <c r="O25" s="25">
        <v>6072.9036779655089</v>
      </c>
      <c r="P25" s="25">
        <v>25.004656574659599</v>
      </c>
      <c r="Q25" s="25">
        <v>1.6194410108338699</v>
      </c>
      <c r="R25" s="25">
        <v>2384.8191616291701</v>
      </c>
      <c r="S25" s="25">
        <v>5.7643549341328999</v>
      </c>
      <c r="T25" s="25">
        <v>2.5478011774429199E-4</v>
      </c>
      <c r="U25" s="25">
        <v>0</v>
      </c>
      <c r="V25" s="25">
        <v>0</v>
      </c>
      <c r="W25" s="25">
        <v>0</v>
      </c>
      <c r="X25" s="25"/>
      <c r="Y25" s="25"/>
      <c r="Z25"/>
    </row>
    <row r="26" spans="1:26" x14ac:dyDescent="0.25">
      <c r="A26" t="s">
        <v>441</v>
      </c>
      <c r="B26" t="s">
        <v>14</v>
      </c>
      <c r="C26" t="s">
        <v>184</v>
      </c>
      <c r="D26" t="s">
        <v>180</v>
      </c>
      <c r="E26" t="s">
        <v>956</v>
      </c>
      <c r="F26" t="s">
        <v>951</v>
      </c>
      <c r="G26" t="s">
        <v>1907</v>
      </c>
      <c r="H26" t="s">
        <v>918</v>
      </c>
      <c r="I26" t="s">
        <v>179</v>
      </c>
      <c r="J26" s="4" t="s">
        <v>865</v>
      </c>
      <c r="K26">
        <v>200</v>
      </c>
      <c r="L26">
        <v>1000</v>
      </c>
      <c r="M26" s="1">
        <v>0.16803240740740741</v>
      </c>
      <c r="N26" s="25">
        <v>2545.2202799465999</v>
      </c>
      <c r="O26" s="25">
        <v>8017.4438818317894</v>
      </c>
      <c r="P26" s="25">
        <v>32.989788553838402</v>
      </c>
      <c r="Q26" s="25">
        <v>2.1379850471727799</v>
      </c>
      <c r="R26" s="25">
        <v>3148.4374568507501</v>
      </c>
      <c r="S26" s="25">
        <v>7.39872983955396</v>
      </c>
      <c r="T26" s="25">
        <v>3.38402698907553E-4</v>
      </c>
      <c r="U26" s="25">
        <v>0</v>
      </c>
      <c r="V26" s="25">
        <v>0</v>
      </c>
      <c r="W26" s="25">
        <v>0</v>
      </c>
      <c r="X26" s="25"/>
      <c r="Y26" s="25"/>
      <c r="Z26"/>
    </row>
    <row r="27" spans="1:26" x14ac:dyDescent="0.25">
      <c r="A27" t="s">
        <v>177</v>
      </c>
      <c r="B27" t="s">
        <v>14</v>
      </c>
      <c r="C27" t="s">
        <v>184</v>
      </c>
      <c r="D27" t="s">
        <v>180</v>
      </c>
      <c r="E27" t="s">
        <v>956</v>
      </c>
      <c r="F27" t="s">
        <v>951</v>
      </c>
      <c r="G27" t="s">
        <v>1907</v>
      </c>
      <c r="H27" t="s">
        <v>918</v>
      </c>
      <c r="I27" t="s">
        <v>179</v>
      </c>
      <c r="J27" s="4" t="s">
        <v>865</v>
      </c>
      <c r="K27">
        <v>220</v>
      </c>
      <c r="L27">
        <v>1500</v>
      </c>
      <c r="M27" s="1">
        <v>0.24905092592592593</v>
      </c>
      <c r="N27" s="25">
        <v>3769.4291807005002</v>
      </c>
      <c r="O27" s="25">
        <v>11873.701919206575</v>
      </c>
      <c r="P27" s="25">
        <v>48.732385190121903</v>
      </c>
      <c r="Q27" s="25">
        <v>3.1663206119372198</v>
      </c>
      <c r="R27" s="25">
        <v>4662.78394209422</v>
      </c>
      <c r="S27" s="25">
        <v>10.729549543537599</v>
      </c>
      <c r="T27" s="25">
        <v>5.0565322799370595E-4</v>
      </c>
      <c r="U27" s="25">
        <v>0</v>
      </c>
      <c r="V27" s="25">
        <v>0</v>
      </c>
      <c r="W27" s="25">
        <v>0</v>
      </c>
      <c r="X27" s="25"/>
      <c r="Y27" s="25"/>
      <c r="Z27"/>
    </row>
    <row r="28" spans="1:26" x14ac:dyDescent="0.25">
      <c r="A28" t="s">
        <v>444</v>
      </c>
      <c r="B28" t="s">
        <v>14</v>
      </c>
      <c r="C28" t="s">
        <v>184</v>
      </c>
      <c r="D28" t="s">
        <v>180</v>
      </c>
      <c r="E28" t="s">
        <v>956</v>
      </c>
      <c r="F28" t="s">
        <v>951</v>
      </c>
      <c r="G28" t="s">
        <v>1907</v>
      </c>
      <c r="H28" t="s">
        <v>918</v>
      </c>
      <c r="I28" t="s">
        <v>179</v>
      </c>
      <c r="J28" s="4" t="s">
        <v>832</v>
      </c>
      <c r="K28">
        <v>140</v>
      </c>
      <c r="L28">
        <v>125</v>
      </c>
      <c r="M28" s="1">
        <v>2.2847222222222224E-2</v>
      </c>
      <c r="N28" s="25">
        <v>199.38747999999899</v>
      </c>
      <c r="O28" s="25">
        <v>628.07056199999681</v>
      </c>
      <c r="P28" s="25">
        <v>1.8594576</v>
      </c>
      <c r="Q28" s="25">
        <v>0.16748547</v>
      </c>
      <c r="R28" s="25">
        <v>246.64229800000001</v>
      </c>
      <c r="S28" s="25">
        <v>2.3361750400000001</v>
      </c>
      <c r="T28" s="25">
        <v>1.9934399999999898E-5</v>
      </c>
      <c r="U28" s="25">
        <v>0</v>
      </c>
      <c r="V28" s="25">
        <v>0</v>
      </c>
      <c r="W28" s="25">
        <v>0</v>
      </c>
      <c r="X28" s="25"/>
      <c r="Y28" s="25"/>
      <c r="Z28"/>
    </row>
    <row r="29" spans="1:26" x14ac:dyDescent="0.25">
      <c r="A29" t="s">
        <v>449</v>
      </c>
      <c r="B29" t="s">
        <v>14</v>
      </c>
      <c r="C29" t="s">
        <v>184</v>
      </c>
      <c r="D29" t="s">
        <v>180</v>
      </c>
      <c r="E29" t="s">
        <v>956</v>
      </c>
      <c r="F29" t="s">
        <v>951</v>
      </c>
      <c r="G29" t="s">
        <v>1907</v>
      </c>
      <c r="H29" t="s">
        <v>918</v>
      </c>
      <c r="I29" t="s">
        <v>179</v>
      </c>
      <c r="J29" s="4" t="s">
        <v>864</v>
      </c>
      <c r="K29">
        <v>140</v>
      </c>
      <c r="L29">
        <v>125</v>
      </c>
      <c r="M29" s="1">
        <v>1.9259259259259261E-2</v>
      </c>
      <c r="N29" s="25">
        <v>178.07850128205101</v>
      </c>
      <c r="O29" s="25">
        <v>560.94727903846069</v>
      </c>
      <c r="P29" s="25">
        <v>1.7548325999999901</v>
      </c>
      <c r="Q29" s="25">
        <v>0.14958592891025599</v>
      </c>
      <c r="R29" s="25">
        <v>220.283093384615</v>
      </c>
      <c r="S29" s="25">
        <v>1.91871107589743</v>
      </c>
      <c r="T29" s="25">
        <v>1.7801599999999999E-5</v>
      </c>
      <c r="U29" s="25">
        <v>0</v>
      </c>
      <c r="V29" s="25">
        <v>0</v>
      </c>
      <c r="W29" s="25">
        <v>0</v>
      </c>
      <c r="X29" s="25"/>
      <c r="Y29" s="25"/>
      <c r="Z29"/>
    </row>
    <row r="30" spans="1:26" x14ac:dyDescent="0.25">
      <c r="A30" t="s">
        <v>460</v>
      </c>
      <c r="B30" t="s">
        <v>15</v>
      </c>
      <c r="C30" t="s">
        <v>185</v>
      </c>
      <c r="D30" t="s">
        <v>180</v>
      </c>
      <c r="E30" t="s">
        <v>959</v>
      </c>
      <c r="F30" t="s">
        <v>951</v>
      </c>
      <c r="G30" t="s">
        <v>952</v>
      </c>
      <c r="H30" t="s">
        <v>918</v>
      </c>
      <c r="I30" t="s">
        <v>1908</v>
      </c>
      <c r="J30" s="4" t="s">
        <v>865</v>
      </c>
      <c r="K30">
        <v>240</v>
      </c>
      <c r="L30">
        <v>125</v>
      </c>
      <c r="M30" s="1">
        <v>1.6469907407407405E-2</v>
      </c>
      <c r="N30" s="25">
        <v>691.22731099150803</v>
      </c>
      <c r="O30" s="25">
        <v>2177.3660296232501</v>
      </c>
      <c r="P30" s="25">
        <v>9.1882181260315097</v>
      </c>
      <c r="Q30" s="25">
        <v>0.580630937256986</v>
      </c>
      <c r="R30" s="25">
        <v>855.04810199215001</v>
      </c>
      <c r="S30" s="25">
        <v>2.1654182202916901</v>
      </c>
      <c r="T30" s="25">
        <v>0.125227906419381</v>
      </c>
      <c r="U30" s="25">
        <v>1.9448853695984501E-2</v>
      </c>
      <c r="V30" s="25">
        <v>4.9795200404458298E-2</v>
      </c>
      <c r="W30" s="25">
        <v>6.9244054100442792E-2</v>
      </c>
      <c r="X30" s="25"/>
      <c r="Y30" s="25"/>
      <c r="Z30"/>
    </row>
    <row r="31" spans="1:26" x14ac:dyDescent="0.25">
      <c r="A31" t="s">
        <v>380</v>
      </c>
      <c r="B31" t="s">
        <v>15</v>
      </c>
      <c r="C31" t="s">
        <v>185</v>
      </c>
      <c r="D31" t="s">
        <v>180</v>
      </c>
      <c r="E31" t="s">
        <v>959</v>
      </c>
      <c r="F31" t="s">
        <v>951</v>
      </c>
      <c r="G31" t="s">
        <v>952</v>
      </c>
      <c r="H31" t="s">
        <v>918</v>
      </c>
      <c r="I31" t="s">
        <v>1908</v>
      </c>
      <c r="J31" s="4" t="s">
        <v>865</v>
      </c>
      <c r="K31">
        <v>300</v>
      </c>
      <c r="L31">
        <v>200</v>
      </c>
      <c r="M31" s="1">
        <v>2.3865740740740743E-2</v>
      </c>
      <c r="N31" s="25">
        <v>956.68140091174803</v>
      </c>
      <c r="O31" s="25">
        <v>3013.5464128720064</v>
      </c>
      <c r="P31" s="25">
        <v>12.4647179211584</v>
      </c>
      <c r="Q31" s="25">
        <v>0.80361246209690096</v>
      </c>
      <c r="R31" s="25">
        <v>1183.4148744071199</v>
      </c>
      <c r="S31" s="25">
        <v>2.8041232652916199</v>
      </c>
      <c r="T31" s="25">
        <v>0.172924606997992</v>
      </c>
      <c r="U31" s="25">
        <v>2.3918891457579201E-2</v>
      </c>
      <c r="V31" s="25">
        <v>7.4325806544795106E-2</v>
      </c>
      <c r="W31" s="25">
        <v>9.8244698002374314E-2</v>
      </c>
      <c r="X31" s="25"/>
      <c r="Y31" s="25"/>
      <c r="Z31"/>
    </row>
    <row r="32" spans="1:26" x14ac:dyDescent="0.25">
      <c r="A32" t="s">
        <v>462</v>
      </c>
      <c r="B32" t="s">
        <v>15</v>
      </c>
      <c r="C32" t="s">
        <v>185</v>
      </c>
      <c r="D32" t="s">
        <v>180</v>
      </c>
      <c r="E32" t="s">
        <v>959</v>
      </c>
      <c r="F32" t="s">
        <v>951</v>
      </c>
      <c r="G32" t="s">
        <v>952</v>
      </c>
      <c r="H32" t="s">
        <v>918</v>
      </c>
      <c r="I32" t="s">
        <v>1908</v>
      </c>
      <c r="J32" s="4" t="s">
        <v>865</v>
      </c>
      <c r="K32">
        <v>320</v>
      </c>
      <c r="L32">
        <v>250</v>
      </c>
      <c r="M32" s="1">
        <v>2.8495370370370369E-2</v>
      </c>
      <c r="N32" s="25">
        <v>1152.8875317222</v>
      </c>
      <c r="O32" s="25">
        <v>3631.59572492493</v>
      </c>
      <c r="P32" s="25">
        <v>14.777903140584</v>
      </c>
      <c r="Q32" s="25">
        <v>0.96842547130659296</v>
      </c>
      <c r="R32" s="25">
        <v>1426.1217697166401</v>
      </c>
      <c r="S32" s="25">
        <v>3.1942795058085101</v>
      </c>
      <c r="T32" s="25">
        <v>0.20412918678689601</v>
      </c>
      <c r="U32" s="25">
        <v>2.6936849756754699E-2</v>
      </c>
      <c r="V32" s="25">
        <v>9.2902187549126602E-2</v>
      </c>
      <c r="W32" s="25">
        <v>0.1198390373058813</v>
      </c>
      <c r="X32" s="25"/>
      <c r="Y32" s="25"/>
      <c r="Z32"/>
    </row>
    <row r="33" spans="1:26" x14ac:dyDescent="0.25">
      <c r="A33" t="s">
        <v>375</v>
      </c>
      <c r="B33" t="s">
        <v>15</v>
      </c>
      <c r="C33" t="s">
        <v>185</v>
      </c>
      <c r="D33" t="s">
        <v>180</v>
      </c>
      <c r="E33" t="s">
        <v>959</v>
      </c>
      <c r="F33" t="s">
        <v>951</v>
      </c>
      <c r="G33" t="s">
        <v>952</v>
      </c>
      <c r="H33" t="s">
        <v>918</v>
      </c>
      <c r="I33" t="s">
        <v>1908</v>
      </c>
      <c r="J33" s="4" t="s">
        <v>865</v>
      </c>
      <c r="K33">
        <v>320</v>
      </c>
      <c r="L33">
        <v>500</v>
      </c>
      <c r="M33" s="1">
        <v>5.2337962962962968E-2</v>
      </c>
      <c r="N33" s="25">
        <v>2090.33912247337</v>
      </c>
      <c r="O33" s="25">
        <v>6584.5682357911155</v>
      </c>
      <c r="P33" s="25">
        <v>24.731038643241799</v>
      </c>
      <c r="Q33" s="25">
        <v>1.7558843574796601</v>
      </c>
      <c r="R33" s="25">
        <v>2585.74990797081</v>
      </c>
      <c r="S33" s="25">
        <v>4.4646506177290304</v>
      </c>
      <c r="T33" s="25">
        <v>0.31385875323073098</v>
      </c>
      <c r="U33" s="25">
        <v>4.2521646980865302E-2</v>
      </c>
      <c r="V33" s="25">
        <v>0.17864626754985899</v>
      </c>
      <c r="W33" s="25">
        <v>0.22116791453072429</v>
      </c>
      <c r="X33" s="25"/>
      <c r="Y33" s="25"/>
      <c r="Z33"/>
    </row>
    <row r="34" spans="1:26" x14ac:dyDescent="0.25">
      <c r="A34" t="s">
        <v>178</v>
      </c>
      <c r="B34" t="s">
        <v>15</v>
      </c>
      <c r="C34" t="s">
        <v>185</v>
      </c>
      <c r="D34" t="s">
        <v>180</v>
      </c>
      <c r="E34" t="s">
        <v>959</v>
      </c>
      <c r="F34" t="s">
        <v>951</v>
      </c>
      <c r="G34" t="s">
        <v>952</v>
      </c>
      <c r="H34" t="s">
        <v>918</v>
      </c>
      <c r="I34" t="s">
        <v>1908</v>
      </c>
      <c r="J34" s="4" t="s">
        <v>865</v>
      </c>
      <c r="K34">
        <v>340</v>
      </c>
      <c r="L34">
        <v>750</v>
      </c>
      <c r="M34" s="1">
        <v>7.4571759259259254E-2</v>
      </c>
      <c r="N34" s="25">
        <v>2952.3883412058499</v>
      </c>
      <c r="O34" s="25">
        <v>9300.0232747984264</v>
      </c>
      <c r="P34" s="25">
        <v>34.396032257230303</v>
      </c>
      <c r="Q34" s="25">
        <v>2.48000660959827</v>
      </c>
      <c r="R34" s="25">
        <v>3652.1042879984202</v>
      </c>
      <c r="S34" s="25">
        <v>5.66799884449334</v>
      </c>
      <c r="T34" s="25">
        <v>0.43092935090912798</v>
      </c>
      <c r="U34" s="25">
        <v>5.4136000727735702E-2</v>
      </c>
      <c r="V34" s="25">
        <v>0.2646307565057</v>
      </c>
      <c r="W34" s="25">
        <v>0.31876675723343573</v>
      </c>
      <c r="X34" s="25"/>
      <c r="Y34" s="25"/>
      <c r="Z34"/>
    </row>
    <row r="35" spans="1:26" x14ac:dyDescent="0.25">
      <c r="A35" t="s">
        <v>468</v>
      </c>
      <c r="B35" t="s">
        <v>15</v>
      </c>
      <c r="C35" t="s">
        <v>185</v>
      </c>
      <c r="D35" t="s">
        <v>180</v>
      </c>
      <c r="E35" t="s">
        <v>959</v>
      </c>
      <c r="F35" t="s">
        <v>951</v>
      </c>
      <c r="G35" t="s">
        <v>952</v>
      </c>
      <c r="H35" t="s">
        <v>918</v>
      </c>
      <c r="I35" t="s">
        <v>1908</v>
      </c>
      <c r="J35" s="4" t="s">
        <v>865</v>
      </c>
      <c r="K35">
        <v>340</v>
      </c>
      <c r="L35">
        <v>1000</v>
      </c>
      <c r="M35" s="1">
        <v>9.7662037037037033E-2</v>
      </c>
      <c r="N35" s="25">
        <v>3847.2909907958901</v>
      </c>
      <c r="O35" s="25">
        <v>12118.966621007054</v>
      </c>
      <c r="P35" s="25">
        <v>43.933057877631498</v>
      </c>
      <c r="Q35" s="25">
        <v>3.2317246639219199</v>
      </c>
      <c r="R35" s="25">
        <v>4759.0989507218301</v>
      </c>
      <c r="S35" s="25">
        <v>6.8447135414385096</v>
      </c>
      <c r="T35" s="25">
        <v>0.539248301687688</v>
      </c>
      <c r="U35" s="25">
        <v>6.7565063260712793E-2</v>
      </c>
      <c r="V35" s="25">
        <v>0.34976685515509698</v>
      </c>
      <c r="W35" s="25">
        <v>0.41733191841580974</v>
      </c>
      <c r="X35" s="25"/>
      <c r="Y35" s="25"/>
      <c r="Z35"/>
    </row>
    <row r="36" spans="1:26" x14ac:dyDescent="0.25">
      <c r="A36" t="s">
        <v>186</v>
      </c>
      <c r="B36" t="s">
        <v>15</v>
      </c>
      <c r="C36" t="s">
        <v>185</v>
      </c>
      <c r="D36" t="s">
        <v>180</v>
      </c>
      <c r="E36" t="s">
        <v>959</v>
      </c>
      <c r="F36" t="s">
        <v>951</v>
      </c>
      <c r="G36" t="s">
        <v>952</v>
      </c>
      <c r="H36" t="s">
        <v>918</v>
      </c>
      <c r="I36" t="s">
        <v>1908</v>
      </c>
      <c r="J36" s="4" t="s">
        <v>865</v>
      </c>
      <c r="K36">
        <v>360</v>
      </c>
      <c r="L36">
        <v>1500</v>
      </c>
      <c r="M36" s="1">
        <v>0.14495370370370372</v>
      </c>
      <c r="N36" s="25">
        <v>5531.0350104464496</v>
      </c>
      <c r="O36" s="25">
        <v>17422.760282906314</v>
      </c>
      <c r="P36" s="25">
        <v>60.960116325113098</v>
      </c>
      <c r="Q36" s="25">
        <v>4.6460688888923203</v>
      </c>
      <c r="R36" s="25">
        <v>6841.8899370059498</v>
      </c>
      <c r="S36" s="25">
        <v>9.5535284991506195</v>
      </c>
      <c r="T36" s="25">
        <v>0.77201989606277099</v>
      </c>
      <c r="U36" s="25">
        <v>8.3870449974890293E-2</v>
      </c>
      <c r="V36" s="25">
        <v>0.52549588526142499</v>
      </c>
      <c r="W36" s="25">
        <v>0.60936633523631523</v>
      </c>
      <c r="X36" s="25"/>
      <c r="Y36" s="25"/>
      <c r="Z36"/>
    </row>
    <row r="37" spans="1:26" x14ac:dyDescent="0.25">
      <c r="A37" t="s">
        <v>187</v>
      </c>
      <c r="B37" t="s">
        <v>15</v>
      </c>
      <c r="C37" t="s">
        <v>185</v>
      </c>
      <c r="D37" t="s">
        <v>180</v>
      </c>
      <c r="E37" t="s">
        <v>959</v>
      </c>
      <c r="F37" t="s">
        <v>951</v>
      </c>
      <c r="G37" t="s">
        <v>952</v>
      </c>
      <c r="H37" t="s">
        <v>918</v>
      </c>
      <c r="I37" t="s">
        <v>1908</v>
      </c>
      <c r="J37" s="4" t="s">
        <v>865</v>
      </c>
      <c r="K37">
        <v>380</v>
      </c>
      <c r="L37">
        <v>2000</v>
      </c>
      <c r="M37" s="1">
        <v>0.19162037037037036</v>
      </c>
      <c r="N37" s="25">
        <v>7005.3794505945998</v>
      </c>
      <c r="O37" s="25">
        <v>22066.945269372987</v>
      </c>
      <c r="P37" s="25">
        <v>76.575935752392994</v>
      </c>
      <c r="Q37" s="25">
        <v>5.8845185904703596</v>
      </c>
      <c r="R37" s="25">
        <v>8665.6537588633291</v>
      </c>
      <c r="S37" s="25">
        <v>11.441940774114199</v>
      </c>
      <c r="T37" s="25">
        <v>1.04040627283283</v>
      </c>
      <c r="U37" s="25">
        <v>9.2719228507605306E-2</v>
      </c>
      <c r="V37" s="25">
        <v>0.73314835923427701</v>
      </c>
      <c r="W37" s="25">
        <v>0.82586758774188229</v>
      </c>
      <c r="X37" s="25"/>
      <c r="Y37" s="25"/>
      <c r="Z37"/>
    </row>
    <row r="38" spans="1:26" x14ac:dyDescent="0.25">
      <c r="A38" t="s">
        <v>478</v>
      </c>
      <c r="B38" t="s">
        <v>15</v>
      </c>
      <c r="C38" t="s">
        <v>185</v>
      </c>
      <c r="D38" t="s">
        <v>180</v>
      </c>
      <c r="E38" t="s">
        <v>959</v>
      </c>
      <c r="F38" t="s">
        <v>951</v>
      </c>
      <c r="G38" t="s">
        <v>952</v>
      </c>
      <c r="H38" t="s">
        <v>918</v>
      </c>
      <c r="I38" t="s">
        <v>1908</v>
      </c>
      <c r="J38" s="4" t="s">
        <v>832</v>
      </c>
      <c r="K38">
        <v>240</v>
      </c>
      <c r="L38">
        <v>125</v>
      </c>
      <c r="M38" s="1">
        <v>2.2847222222222224E-2</v>
      </c>
      <c r="N38" s="25">
        <v>564.38400000000001</v>
      </c>
      <c r="O38" s="25">
        <v>1777.8096</v>
      </c>
      <c r="P38" s="25">
        <v>4.6640866000000001</v>
      </c>
      <c r="Q38" s="25">
        <v>0.47408257999999898</v>
      </c>
      <c r="R38" s="25">
        <v>698.14299999999901</v>
      </c>
      <c r="S38" s="25">
        <v>7.2116019600000003</v>
      </c>
      <c r="T38" s="25">
        <v>0.67263167999999995</v>
      </c>
      <c r="U38" s="25">
        <v>1.5910799999999999E-2</v>
      </c>
      <c r="V38" s="25">
        <v>3.3000887999999999E-2</v>
      </c>
      <c r="W38" s="25">
        <v>4.8911687999999995E-2</v>
      </c>
      <c r="X38" s="25"/>
      <c r="Y38" s="25"/>
      <c r="Z38"/>
    </row>
    <row r="39" spans="1:26" x14ac:dyDescent="0.25">
      <c r="A39" t="s">
        <v>188</v>
      </c>
      <c r="B39" t="s">
        <v>15</v>
      </c>
      <c r="C39" t="s">
        <v>185</v>
      </c>
      <c r="D39" t="s">
        <v>180</v>
      </c>
      <c r="E39" t="s">
        <v>959</v>
      </c>
      <c r="F39" t="s">
        <v>951</v>
      </c>
      <c r="G39" t="s">
        <v>952</v>
      </c>
      <c r="H39" t="s">
        <v>918</v>
      </c>
      <c r="I39" t="s">
        <v>1908</v>
      </c>
      <c r="J39" s="4" t="s">
        <v>864</v>
      </c>
      <c r="K39">
        <v>240</v>
      </c>
      <c r="L39">
        <v>125</v>
      </c>
      <c r="M39" s="1">
        <v>1.9259259259259261E-2</v>
      </c>
      <c r="N39" s="25">
        <v>506.72399999999902</v>
      </c>
      <c r="O39" s="25">
        <v>1596.180599999997</v>
      </c>
      <c r="P39" s="25">
        <v>4.4542041999999897</v>
      </c>
      <c r="Q39" s="25">
        <v>0.42564817999999999</v>
      </c>
      <c r="R39" s="25">
        <v>626.81757602564096</v>
      </c>
      <c r="S39" s="25">
        <v>5.8588984792307599</v>
      </c>
      <c r="T39" s="25">
        <v>0.54232007999999998</v>
      </c>
      <c r="U39" s="25">
        <v>1.4708000000000001E-2</v>
      </c>
      <c r="V39" s="25">
        <v>2.9373888000000001E-2</v>
      </c>
      <c r="W39" s="25">
        <v>4.4081888E-2</v>
      </c>
      <c r="X39" s="25"/>
      <c r="Y39" s="25"/>
      <c r="Z39"/>
    </row>
    <row r="40" spans="1:26" x14ac:dyDescent="0.25">
      <c r="A40" t="s">
        <v>189</v>
      </c>
      <c r="B40" t="s">
        <v>1909</v>
      </c>
      <c r="C40" t="s">
        <v>945</v>
      </c>
      <c r="D40" t="s">
        <v>412</v>
      </c>
      <c r="E40" t="s">
        <v>960</v>
      </c>
      <c r="F40" t="s">
        <v>951</v>
      </c>
      <c r="G40" t="s">
        <v>952</v>
      </c>
      <c r="H40" t="s">
        <v>918</v>
      </c>
      <c r="I40" t="s">
        <v>1910</v>
      </c>
      <c r="J40" s="4" t="s">
        <v>865</v>
      </c>
      <c r="K40">
        <v>200</v>
      </c>
      <c r="L40">
        <v>125</v>
      </c>
      <c r="M40" s="1">
        <v>1.5289351851851851E-2</v>
      </c>
      <c r="N40" s="25">
        <v>798.39412771713796</v>
      </c>
      <c r="O40" s="25">
        <v>2514.9415023089846</v>
      </c>
      <c r="P40" s="25">
        <v>16.339683320478901</v>
      </c>
      <c r="Q40" s="25">
        <v>0.67065117096995797</v>
      </c>
      <c r="R40" s="25">
        <v>987.61375901405802</v>
      </c>
      <c r="S40" s="25">
        <v>2.7252544887581802</v>
      </c>
      <c r="T40" s="25">
        <v>4.9464768593528698E-2</v>
      </c>
      <c r="U40" s="25">
        <v>8.6457859644017596E-4</v>
      </c>
      <c r="V40" s="25">
        <v>4.9940870074077097E-2</v>
      </c>
      <c r="W40" s="25">
        <v>5.080544867051727E-2</v>
      </c>
      <c r="X40" s="25"/>
      <c r="Y40" s="25"/>
      <c r="Z40"/>
    </row>
    <row r="41" spans="1:26" x14ac:dyDescent="0.25">
      <c r="A41" t="s">
        <v>190</v>
      </c>
      <c r="B41" t="s">
        <v>1909</v>
      </c>
      <c r="C41" t="s">
        <v>945</v>
      </c>
      <c r="D41" t="s">
        <v>412</v>
      </c>
      <c r="E41" t="s">
        <v>960</v>
      </c>
      <c r="F41" t="s">
        <v>951</v>
      </c>
      <c r="G41" t="s">
        <v>952</v>
      </c>
      <c r="H41" t="s">
        <v>918</v>
      </c>
      <c r="I41" t="s">
        <v>1910</v>
      </c>
      <c r="J41" s="4" t="s">
        <v>865</v>
      </c>
      <c r="K41">
        <v>240</v>
      </c>
      <c r="L41">
        <v>200</v>
      </c>
      <c r="M41" s="1">
        <v>2.2326388888888885E-2</v>
      </c>
      <c r="N41" s="25">
        <v>1179.6095553407799</v>
      </c>
      <c r="O41" s="25">
        <v>3715.7700993234566</v>
      </c>
      <c r="P41" s="25">
        <v>21.661397398916499</v>
      </c>
      <c r="Q41" s="25">
        <v>0.99087200714198398</v>
      </c>
      <c r="R41" s="25">
        <v>1459.17698755488</v>
      </c>
      <c r="S41" s="25">
        <v>3.28096773528666</v>
      </c>
      <c r="T41" s="25">
        <v>6.5174858079031603E-2</v>
      </c>
      <c r="U41" s="25">
        <v>1.1776731933832399E-3</v>
      </c>
      <c r="V41" s="25">
        <v>7.9064225324981599E-2</v>
      </c>
      <c r="W41" s="25">
        <v>8.0241898518364843E-2</v>
      </c>
      <c r="X41" s="25"/>
      <c r="Y41" s="25"/>
      <c r="Z41"/>
    </row>
    <row r="42" spans="1:26" x14ac:dyDescent="0.25">
      <c r="A42" t="s">
        <v>326</v>
      </c>
      <c r="B42" t="s">
        <v>1909</v>
      </c>
      <c r="C42" t="s">
        <v>945</v>
      </c>
      <c r="D42" t="s">
        <v>412</v>
      </c>
      <c r="E42" t="s">
        <v>960</v>
      </c>
      <c r="F42" t="s">
        <v>951</v>
      </c>
      <c r="G42" t="s">
        <v>952</v>
      </c>
      <c r="H42" t="s">
        <v>918</v>
      </c>
      <c r="I42" t="s">
        <v>1910</v>
      </c>
      <c r="J42" s="4" t="s">
        <v>865</v>
      </c>
      <c r="K42">
        <v>300</v>
      </c>
      <c r="L42">
        <v>250</v>
      </c>
      <c r="M42" s="1">
        <v>2.6550925925925926E-2</v>
      </c>
      <c r="N42" s="25">
        <v>1400.0826004749899</v>
      </c>
      <c r="O42" s="25">
        <v>4410.2601914962179</v>
      </c>
      <c r="P42" s="25">
        <v>25.297534783285499</v>
      </c>
      <c r="Q42" s="25">
        <v>1.17606936066322</v>
      </c>
      <c r="R42" s="25">
        <v>1731.9021192283201</v>
      </c>
      <c r="S42" s="25">
        <v>4.0308005224242596</v>
      </c>
      <c r="T42" s="25">
        <v>8.1540198205536304E-2</v>
      </c>
      <c r="U42" s="25">
        <v>1.36060754469099E-3</v>
      </c>
      <c r="V42" s="25">
        <v>9.9864210436577894E-2</v>
      </c>
      <c r="W42" s="25">
        <v>0.10122481798126888</v>
      </c>
      <c r="X42" s="25"/>
      <c r="Y42" s="25"/>
      <c r="Z42"/>
    </row>
    <row r="43" spans="1:26" x14ac:dyDescent="0.25">
      <c r="A43" t="s">
        <v>194</v>
      </c>
      <c r="B43" t="s">
        <v>1909</v>
      </c>
      <c r="C43" t="s">
        <v>945</v>
      </c>
      <c r="D43" t="s">
        <v>412</v>
      </c>
      <c r="E43" t="s">
        <v>960</v>
      </c>
      <c r="F43" t="s">
        <v>951</v>
      </c>
      <c r="G43" t="s">
        <v>952</v>
      </c>
      <c r="H43" t="s">
        <v>918</v>
      </c>
      <c r="I43" t="s">
        <v>1910</v>
      </c>
      <c r="J43" s="4" t="s">
        <v>865</v>
      </c>
      <c r="K43">
        <v>380</v>
      </c>
      <c r="L43">
        <v>500</v>
      </c>
      <c r="M43" s="1">
        <v>4.9976851851851856E-2</v>
      </c>
      <c r="N43" s="25">
        <v>2395.0558800874801</v>
      </c>
      <c r="O43" s="25">
        <v>7544.426022275562</v>
      </c>
      <c r="P43" s="25">
        <v>34.395449915628198</v>
      </c>
      <c r="Q43" s="25">
        <v>2.0118465929193601</v>
      </c>
      <c r="R43" s="25">
        <v>2962.6842068728301</v>
      </c>
      <c r="S43" s="25">
        <v>5.88898888946333</v>
      </c>
      <c r="T43" s="25">
        <v>0.13391197947008601</v>
      </c>
      <c r="U43" s="25">
        <v>2.24051177460401E-3</v>
      </c>
      <c r="V43" s="25">
        <v>0.205687460951434</v>
      </c>
      <c r="W43" s="25">
        <v>0.20792797272603802</v>
      </c>
      <c r="X43" s="25"/>
      <c r="Y43" s="25"/>
      <c r="Z43"/>
    </row>
    <row r="44" spans="1:26" x14ac:dyDescent="0.25">
      <c r="A44" t="s">
        <v>490</v>
      </c>
      <c r="B44" t="s">
        <v>1909</v>
      </c>
      <c r="C44" t="s">
        <v>945</v>
      </c>
      <c r="D44" t="s">
        <v>412</v>
      </c>
      <c r="E44" t="s">
        <v>960</v>
      </c>
      <c r="F44" t="s">
        <v>951</v>
      </c>
      <c r="G44" t="s">
        <v>952</v>
      </c>
      <c r="H44" t="s">
        <v>918</v>
      </c>
      <c r="I44" t="s">
        <v>1910</v>
      </c>
      <c r="J44" s="4" t="s">
        <v>865</v>
      </c>
      <c r="K44">
        <v>380</v>
      </c>
      <c r="L44">
        <v>750</v>
      </c>
      <c r="M44" s="1">
        <v>7.3287037037037039E-2</v>
      </c>
      <c r="N44" s="25">
        <v>3512.1535620812201</v>
      </c>
      <c r="O44" s="25">
        <v>11063.283720555843</v>
      </c>
      <c r="P44" s="25">
        <v>45.483944289285397</v>
      </c>
      <c r="Q44" s="25">
        <v>2.9502080503245001</v>
      </c>
      <c r="R44" s="25">
        <v>4344.53368023237</v>
      </c>
      <c r="S44" s="25">
        <v>7.02621451674786</v>
      </c>
      <c r="T44" s="25">
        <v>0.177872469846761</v>
      </c>
      <c r="U44" s="25">
        <v>3.28046203200868E-3</v>
      </c>
      <c r="V44" s="25">
        <v>0.316561313750235</v>
      </c>
      <c r="W44" s="25">
        <v>0.31984177578224365</v>
      </c>
      <c r="X44" s="25"/>
      <c r="Y44" s="25"/>
      <c r="Z44"/>
    </row>
    <row r="45" spans="1:26" x14ac:dyDescent="0.25">
      <c r="A45" t="s">
        <v>491</v>
      </c>
      <c r="B45" t="s">
        <v>1909</v>
      </c>
      <c r="C45" t="s">
        <v>945</v>
      </c>
      <c r="D45" t="s">
        <v>412</v>
      </c>
      <c r="E45" t="s">
        <v>960</v>
      </c>
      <c r="F45" t="s">
        <v>951</v>
      </c>
      <c r="G45" t="s">
        <v>952</v>
      </c>
      <c r="H45" t="s">
        <v>918</v>
      </c>
      <c r="I45" t="s">
        <v>1910</v>
      </c>
      <c r="J45" s="4" t="s">
        <v>865</v>
      </c>
      <c r="K45">
        <v>380</v>
      </c>
      <c r="L45">
        <v>1000</v>
      </c>
      <c r="M45" s="1">
        <v>9.6574074074074076E-2</v>
      </c>
      <c r="N45" s="25">
        <v>4599.5497463761503</v>
      </c>
      <c r="O45" s="25">
        <v>14488.581701084873</v>
      </c>
      <c r="P45" s="25">
        <v>55.641575272448399</v>
      </c>
      <c r="Q45" s="25">
        <v>3.8636218029345399</v>
      </c>
      <c r="R45" s="25">
        <v>5689.6435643591403</v>
      </c>
      <c r="S45" s="25">
        <v>8.1386427323937802</v>
      </c>
      <c r="T45" s="25">
        <v>0.220866444944189</v>
      </c>
      <c r="U45" s="25">
        <v>4.2965209985331102E-3</v>
      </c>
      <c r="V45" s="25">
        <v>0.42604679705260301</v>
      </c>
      <c r="W45" s="25">
        <v>0.43034331805113613</v>
      </c>
      <c r="X45" s="25"/>
      <c r="Y45" s="25"/>
      <c r="Z45"/>
    </row>
    <row r="46" spans="1:26" x14ac:dyDescent="0.25">
      <c r="A46" t="s">
        <v>494</v>
      </c>
      <c r="B46" t="s">
        <v>1909</v>
      </c>
      <c r="C46" t="s">
        <v>945</v>
      </c>
      <c r="D46" t="s">
        <v>412</v>
      </c>
      <c r="E46" t="s">
        <v>960</v>
      </c>
      <c r="F46" t="s">
        <v>951</v>
      </c>
      <c r="G46" t="s">
        <v>952</v>
      </c>
      <c r="H46" t="s">
        <v>918</v>
      </c>
      <c r="I46" t="s">
        <v>1910</v>
      </c>
      <c r="J46" s="4" t="s">
        <v>865</v>
      </c>
      <c r="K46">
        <v>380</v>
      </c>
      <c r="L46">
        <v>1500</v>
      </c>
      <c r="M46" s="1">
        <v>0.1431712962962963</v>
      </c>
      <c r="N46" s="25">
        <v>6808.8208006685099</v>
      </c>
      <c r="O46" s="25">
        <v>21447.785522105805</v>
      </c>
      <c r="P46" s="25">
        <v>77.009267708442906</v>
      </c>
      <c r="Q46" s="25">
        <v>5.7194092406092096</v>
      </c>
      <c r="R46" s="25">
        <v>8422.51133782543</v>
      </c>
      <c r="S46" s="25">
        <v>10.357352388614499</v>
      </c>
      <c r="T46" s="25">
        <v>0.30755495709303898</v>
      </c>
      <c r="U46" s="25">
        <v>6.3563221749578002E-3</v>
      </c>
      <c r="V46" s="25">
        <v>0.64672526772154104</v>
      </c>
      <c r="W46" s="25">
        <v>0.65308158989649889</v>
      </c>
      <c r="X46" s="25"/>
      <c r="Y46" s="25"/>
      <c r="Z46"/>
    </row>
    <row r="47" spans="1:26" x14ac:dyDescent="0.25">
      <c r="A47" t="s">
        <v>195</v>
      </c>
      <c r="B47" t="s">
        <v>1909</v>
      </c>
      <c r="C47" t="s">
        <v>945</v>
      </c>
      <c r="D47" t="s">
        <v>412</v>
      </c>
      <c r="E47" t="s">
        <v>960</v>
      </c>
      <c r="F47" t="s">
        <v>951</v>
      </c>
      <c r="G47" t="s">
        <v>952</v>
      </c>
      <c r="H47" t="s">
        <v>918</v>
      </c>
      <c r="I47" t="s">
        <v>1910</v>
      </c>
      <c r="J47" s="4" t="s">
        <v>865</v>
      </c>
      <c r="K47">
        <v>380</v>
      </c>
      <c r="L47">
        <v>2000</v>
      </c>
      <c r="M47" s="1">
        <v>0.18979166666666666</v>
      </c>
      <c r="N47" s="25">
        <v>9047.1864770668599</v>
      </c>
      <c r="O47" s="25">
        <v>28498.637402760607</v>
      </c>
      <c r="P47" s="25">
        <v>99.216149847356604</v>
      </c>
      <c r="Q47" s="25">
        <v>7.5996376452007599</v>
      </c>
      <c r="R47" s="25">
        <v>11191.3699219472</v>
      </c>
      <c r="S47" s="25">
        <v>12.571211437283599</v>
      </c>
      <c r="T47" s="25">
        <v>0.39487710171610202</v>
      </c>
      <c r="U47" s="25">
        <v>8.4378779548146803E-3</v>
      </c>
      <c r="V47" s="25">
        <v>0.86889232693019003</v>
      </c>
      <c r="W47" s="25">
        <v>0.87733020488500468</v>
      </c>
      <c r="X47" s="25"/>
      <c r="Y47" s="25"/>
      <c r="Z47"/>
    </row>
    <row r="48" spans="1:26" x14ac:dyDescent="0.25">
      <c r="A48" t="s">
        <v>495</v>
      </c>
      <c r="B48" t="s">
        <v>1909</v>
      </c>
      <c r="C48" t="s">
        <v>945</v>
      </c>
      <c r="D48" t="s">
        <v>412</v>
      </c>
      <c r="E48" t="s">
        <v>960</v>
      </c>
      <c r="F48" t="s">
        <v>951</v>
      </c>
      <c r="G48" t="s">
        <v>952</v>
      </c>
      <c r="H48" t="s">
        <v>918</v>
      </c>
      <c r="I48" t="s">
        <v>1910</v>
      </c>
      <c r="J48" s="4" t="s">
        <v>865</v>
      </c>
      <c r="K48">
        <v>380</v>
      </c>
      <c r="L48">
        <v>2500</v>
      </c>
      <c r="M48" s="1">
        <v>0.23636574074074077</v>
      </c>
      <c r="N48" s="25">
        <v>11220.510273829999</v>
      </c>
      <c r="O48" s="25">
        <v>35344.6073625645</v>
      </c>
      <c r="P48" s="25">
        <v>119.469564851152</v>
      </c>
      <c r="Q48" s="25">
        <v>9.4252295025850295</v>
      </c>
      <c r="R48" s="25">
        <v>13879.767225736099</v>
      </c>
      <c r="S48" s="25">
        <v>14.787976188225899</v>
      </c>
      <c r="T48" s="25">
        <v>0.48072163075791702</v>
      </c>
      <c r="U48" s="25">
        <v>1.04687394040428E-2</v>
      </c>
      <c r="V48" s="25">
        <v>1.0877871120959599</v>
      </c>
      <c r="W48" s="25">
        <v>1.0982558515000027</v>
      </c>
      <c r="X48" s="25"/>
      <c r="Y48" s="25"/>
      <c r="Z48"/>
    </row>
    <row r="49" spans="1:26" x14ac:dyDescent="0.25">
      <c r="A49" t="s">
        <v>497</v>
      </c>
      <c r="B49" t="s">
        <v>1909</v>
      </c>
      <c r="C49" t="s">
        <v>945</v>
      </c>
      <c r="D49" t="s">
        <v>412</v>
      </c>
      <c r="E49" t="s">
        <v>960</v>
      </c>
      <c r="F49" t="s">
        <v>951</v>
      </c>
      <c r="G49" t="s">
        <v>952</v>
      </c>
      <c r="H49" t="s">
        <v>918</v>
      </c>
      <c r="I49" t="s">
        <v>1910</v>
      </c>
      <c r="J49" s="4" t="s">
        <v>865</v>
      </c>
      <c r="K49">
        <v>380</v>
      </c>
      <c r="L49">
        <v>3000</v>
      </c>
      <c r="M49" s="1">
        <v>0.28304398148148152</v>
      </c>
      <c r="N49" s="25">
        <v>13789.598521449499</v>
      </c>
      <c r="O49" s="25">
        <v>43437.235342565924</v>
      </c>
      <c r="P49" s="25">
        <v>148.10339469794201</v>
      </c>
      <c r="Q49" s="25">
        <v>11.583262633874099</v>
      </c>
      <c r="R49" s="25">
        <v>17057.733976032501</v>
      </c>
      <c r="S49" s="25">
        <v>17.3291005081267</v>
      </c>
      <c r="T49" s="25">
        <v>0.55514523413799399</v>
      </c>
      <c r="U49" s="25">
        <v>1.3672269975649401E-2</v>
      </c>
      <c r="V49" s="25">
        <v>1.2807191382562999</v>
      </c>
      <c r="W49" s="25">
        <v>1.2943914082319492</v>
      </c>
      <c r="X49" s="25"/>
      <c r="Y49" s="25"/>
      <c r="Z49"/>
    </row>
    <row r="50" spans="1:26" x14ac:dyDescent="0.25">
      <c r="A50" t="s">
        <v>499</v>
      </c>
      <c r="B50" t="s">
        <v>1909</v>
      </c>
      <c r="C50" t="s">
        <v>945</v>
      </c>
      <c r="D50" t="s">
        <v>412</v>
      </c>
      <c r="E50" t="s">
        <v>960</v>
      </c>
      <c r="F50" t="s">
        <v>951</v>
      </c>
      <c r="G50" t="s">
        <v>952</v>
      </c>
      <c r="H50" t="s">
        <v>918</v>
      </c>
      <c r="I50" t="s">
        <v>1910</v>
      </c>
      <c r="J50" s="4" t="s">
        <v>865</v>
      </c>
      <c r="K50">
        <v>380</v>
      </c>
      <c r="L50">
        <v>3500</v>
      </c>
      <c r="M50" s="1">
        <v>0.32962962962962966</v>
      </c>
      <c r="N50" s="25">
        <v>16006.726686041</v>
      </c>
      <c r="O50" s="25">
        <v>50421.189061029152</v>
      </c>
      <c r="P50" s="25">
        <v>169.03874491579299</v>
      </c>
      <c r="Q50" s="25">
        <v>13.4456490987273</v>
      </c>
      <c r="R50" s="25">
        <v>19800.3177205867</v>
      </c>
      <c r="S50" s="25">
        <v>19.627552241146301</v>
      </c>
      <c r="T50" s="25">
        <v>0.63852058819296897</v>
      </c>
      <c r="U50" s="25">
        <v>1.5894032849056501E-2</v>
      </c>
      <c r="V50" s="25">
        <v>1.49332502077852</v>
      </c>
      <c r="W50" s="25">
        <v>1.5092190536275765</v>
      </c>
      <c r="X50" s="25"/>
      <c r="Y50" s="25"/>
      <c r="Z50"/>
    </row>
    <row r="51" spans="1:26" x14ac:dyDescent="0.25">
      <c r="A51" t="s">
        <v>192</v>
      </c>
      <c r="B51" t="s">
        <v>1909</v>
      </c>
      <c r="C51" t="s">
        <v>945</v>
      </c>
      <c r="D51" t="s">
        <v>412</v>
      </c>
      <c r="E51" t="s">
        <v>960</v>
      </c>
      <c r="F51" t="s">
        <v>951</v>
      </c>
      <c r="G51" t="s">
        <v>952</v>
      </c>
      <c r="H51" t="s">
        <v>918</v>
      </c>
      <c r="I51" t="s">
        <v>1910</v>
      </c>
      <c r="J51" s="4" t="s">
        <v>832</v>
      </c>
      <c r="K51">
        <v>200</v>
      </c>
      <c r="L51">
        <v>125</v>
      </c>
      <c r="M51" s="1">
        <v>2.2847222222222224E-2</v>
      </c>
      <c r="N51" s="25">
        <v>660.80399999999895</v>
      </c>
      <c r="O51" s="25">
        <v>2081.5325999999968</v>
      </c>
      <c r="P51" s="25">
        <v>7.0691971999999996</v>
      </c>
      <c r="Q51" s="25">
        <v>0.55507536000000002</v>
      </c>
      <c r="R51" s="25">
        <v>817.41461000000004</v>
      </c>
      <c r="S51" s="25">
        <v>6.5176491599999897</v>
      </c>
      <c r="T51" s="25">
        <v>9.2248079999999996E-2</v>
      </c>
      <c r="U51" s="25">
        <v>8.9311199999999897E-4</v>
      </c>
      <c r="V51" s="25">
        <v>3.3582720000000003E-2</v>
      </c>
      <c r="W51" s="25">
        <v>3.4475832000000005E-2</v>
      </c>
      <c r="X51" s="25"/>
      <c r="Y51" s="25"/>
      <c r="Z51"/>
    </row>
    <row r="52" spans="1:26" x14ac:dyDescent="0.25">
      <c r="A52" t="s">
        <v>244</v>
      </c>
      <c r="B52" t="s">
        <v>1909</v>
      </c>
      <c r="C52" t="s">
        <v>945</v>
      </c>
      <c r="D52" t="s">
        <v>412</v>
      </c>
      <c r="E52" t="s">
        <v>960</v>
      </c>
      <c r="F52" t="s">
        <v>951</v>
      </c>
      <c r="G52" t="s">
        <v>952</v>
      </c>
      <c r="H52" t="s">
        <v>918</v>
      </c>
      <c r="I52" t="s">
        <v>1910</v>
      </c>
      <c r="J52" s="4" t="s">
        <v>864</v>
      </c>
      <c r="K52">
        <v>200</v>
      </c>
      <c r="L52">
        <v>125</v>
      </c>
      <c r="M52" s="1">
        <v>1.9259259259259261E-2</v>
      </c>
      <c r="N52" s="25">
        <v>604.38400000000001</v>
      </c>
      <c r="O52" s="25">
        <v>1903.8096</v>
      </c>
      <c r="P52" s="25">
        <v>6.8091010000000001</v>
      </c>
      <c r="Q52" s="25">
        <v>0.50768255999999901</v>
      </c>
      <c r="R52" s="25">
        <v>747.62306205128198</v>
      </c>
      <c r="S52" s="25">
        <v>5.29728467923076</v>
      </c>
      <c r="T52" s="25">
        <v>7.5880079999999905E-2</v>
      </c>
      <c r="U52" s="25">
        <v>8.5454799999999903E-4</v>
      </c>
      <c r="V52" s="25">
        <v>3.0716460000000001E-2</v>
      </c>
      <c r="W52" s="25">
        <v>3.1571007999999998E-2</v>
      </c>
      <c r="X52" s="25"/>
      <c r="Y52" s="25"/>
      <c r="Z52"/>
    </row>
    <row r="53" spans="1:26" x14ac:dyDescent="0.25">
      <c r="A53" t="s">
        <v>510</v>
      </c>
      <c r="B53" t="s">
        <v>1911</v>
      </c>
      <c r="C53" t="s">
        <v>922</v>
      </c>
      <c r="D53" t="s">
        <v>412</v>
      </c>
      <c r="E53" t="s">
        <v>961</v>
      </c>
      <c r="F53" t="s">
        <v>951</v>
      </c>
      <c r="G53" t="s">
        <v>952</v>
      </c>
      <c r="H53" t="s">
        <v>918</v>
      </c>
      <c r="I53" t="s">
        <v>1910</v>
      </c>
      <c r="J53" s="4" t="s">
        <v>865</v>
      </c>
      <c r="K53">
        <v>180</v>
      </c>
      <c r="L53">
        <v>125</v>
      </c>
      <c r="M53" s="1">
        <v>1.577546296296296E-2</v>
      </c>
      <c r="N53" s="25">
        <v>828.11579916659002</v>
      </c>
      <c r="O53" s="25">
        <v>2608.5647673747585</v>
      </c>
      <c r="P53" s="25">
        <v>16.208144040471399</v>
      </c>
      <c r="Q53" s="25">
        <v>0.69561735350300902</v>
      </c>
      <c r="R53" s="25">
        <v>1024.3792887807599</v>
      </c>
      <c r="S53" s="25">
        <v>2.6426695995659202</v>
      </c>
      <c r="T53" s="25">
        <v>4.8047162832341499E-2</v>
      </c>
      <c r="U53" s="25">
        <v>9.1689797188337203E-4</v>
      </c>
      <c r="V53" s="25">
        <v>5.0907373488811199E-2</v>
      </c>
      <c r="W53" s="25">
        <v>5.1824271460694571E-2</v>
      </c>
      <c r="X53" s="25"/>
      <c r="Y53" s="25"/>
      <c r="Z53"/>
    </row>
    <row r="54" spans="1:26" x14ac:dyDescent="0.25">
      <c r="A54" t="s">
        <v>928</v>
      </c>
      <c r="B54" t="s">
        <v>1911</v>
      </c>
      <c r="C54" t="s">
        <v>922</v>
      </c>
      <c r="D54" t="s">
        <v>412</v>
      </c>
      <c r="E54" t="s">
        <v>961</v>
      </c>
      <c r="F54" t="s">
        <v>951</v>
      </c>
      <c r="G54" t="s">
        <v>952</v>
      </c>
      <c r="H54" t="s">
        <v>918</v>
      </c>
      <c r="I54" t="s">
        <v>1910</v>
      </c>
      <c r="J54" s="4" t="s">
        <v>865</v>
      </c>
      <c r="K54">
        <v>260</v>
      </c>
      <c r="L54">
        <v>200</v>
      </c>
      <c r="M54" s="1">
        <v>2.2581018518518518E-2</v>
      </c>
      <c r="N54" s="25">
        <v>1197.54364564601</v>
      </c>
      <c r="O54" s="25">
        <v>3772.2624837849312</v>
      </c>
      <c r="P54" s="25">
        <v>23.084479395281999</v>
      </c>
      <c r="Q54" s="25">
        <v>1.0059367208957699</v>
      </c>
      <c r="R54" s="25">
        <v>1481.3615740782</v>
      </c>
      <c r="S54" s="25">
        <v>3.5531769627881</v>
      </c>
      <c r="T54" s="25">
        <v>6.9516622285674706E-2</v>
      </c>
      <c r="U54" s="25">
        <v>1.1875818072550901E-3</v>
      </c>
      <c r="V54" s="25">
        <v>8.0445218935307802E-2</v>
      </c>
      <c r="W54" s="25">
        <v>8.1632800742562892E-2</v>
      </c>
      <c r="X54" s="25"/>
      <c r="Y54" s="25"/>
      <c r="Z54"/>
    </row>
    <row r="55" spans="1:26" x14ac:dyDescent="0.25">
      <c r="A55" t="s">
        <v>929</v>
      </c>
      <c r="B55" t="s">
        <v>1911</v>
      </c>
      <c r="C55" t="s">
        <v>922</v>
      </c>
      <c r="D55" t="s">
        <v>412</v>
      </c>
      <c r="E55" t="s">
        <v>961</v>
      </c>
      <c r="F55" t="s">
        <v>951</v>
      </c>
      <c r="G55" t="s">
        <v>952</v>
      </c>
      <c r="H55" t="s">
        <v>918</v>
      </c>
      <c r="I55" t="s">
        <v>1910</v>
      </c>
      <c r="J55" s="4" t="s">
        <v>865</v>
      </c>
      <c r="K55">
        <v>320</v>
      </c>
      <c r="L55">
        <v>250</v>
      </c>
      <c r="M55" s="1">
        <v>2.7083333333333334E-2</v>
      </c>
      <c r="N55" s="25">
        <v>1405.9114344843299</v>
      </c>
      <c r="O55" s="25">
        <v>4428.6210186256394</v>
      </c>
      <c r="P55" s="25">
        <v>25.961976846793501</v>
      </c>
      <c r="Q55" s="25">
        <v>1.1809656327149101</v>
      </c>
      <c r="R55" s="25">
        <v>1739.11228133809</v>
      </c>
      <c r="S55" s="25">
        <v>4.3166307161967596</v>
      </c>
      <c r="T55" s="25">
        <v>8.5116818615843096E-2</v>
      </c>
      <c r="U55" s="25">
        <v>1.37169806003745E-3</v>
      </c>
      <c r="V55" s="25">
        <v>9.9926790969763701E-2</v>
      </c>
      <c r="W55" s="25">
        <v>0.10129848902980115</v>
      </c>
      <c r="X55" s="25"/>
      <c r="Y55" s="25"/>
      <c r="Z55"/>
    </row>
    <row r="56" spans="1:26" x14ac:dyDescent="0.25">
      <c r="A56" t="s">
        <v>231</v>
      </c>
      <c r="B56" t="s">
        <v>1911</v>
      </c>
      <c r="C56" t="s">
        <v>922</v>
      </c>
      <c r="D56" t="s">
        <v>412</v>
      </c>
      <c r="E56" t="s">
        <v>961</v>
      </c>
      <c r="F56" t="s">
        <v>951</v>
      </c>
      <c r="G56" t="s">
        <v>952</v>
      </c>
      <c r="H56" t="s">
        <v>918</v>
      </c>
      <c r="I56" t="s">
        <v>1910</v>
      </c>
      <c r="J56" s="4" t="s">
        <v>865</v>
      </c>
      <c r="K56">
        <v>380</v>
      </c>
      <c r="L56">
        <v>500</v>
      </c>
      <c r="M56" s="1">
        <v>5.0439814814814819E-2</v>
      </c>
      <c r="N56" s="25">
        <v>2445.5877097226899</v>
      </c>
      <c r="O56" s="25">
        <v>7703.6012856264724</v>
      </c>
      <c r="P56" s="25">
        <v>35.687596400864301</v>
      </c>
      <c r="Q56" s="25">
        <v>2.0542933533696202</v>
      </c>
      <c r="R56" s="25">
        <v>3025.1920286089298</v>
      </c>
      <c r="S56" s="25">
        <v>5.9817444698821198</v>
      </c>
      <c r="T56" s="25">
        <v>0.13567219139130299</v>
      </c>
      <c r="U56" s="25">
        <v>2.2943405718599701E-3</v>
      </c>
      <c r="V56" s="25">
        <v>0.20747193694721899</v>
      </c>
      <c r="W56" s="25">
        <v>0.20976627751907898</v>
      </c>
      <c r="X56" s="25"/>
      <c r="Y56" s="25"/>
      <c r="Z56"/>
    </row>
    <row r="57" spans="1:26" x14ac:dyDescent="0.25">
      <c r="A57" t="s">
        <v>232</v>
      </c>
      <c r="B57" t="s">
        <v>1911</v>
      </c>
      <c r="C57" t="s">
        <v>922</v>
      </c>
      <c r="D57" t="s">
        <v>412</v>
      </c>
      <c r="E57" t="s">
        <v>961</v>
      </c>
      <c r="F57" t="s">
        <v>951</v>
      </c>
      <c r="G57" t="s">
        <v>952</v>
      </c>
      <c r="H57" t="s">
        <v>918</v>
      </c>
      <c r="I57" t="s">
        <v>1910</v>
      </c>
      <c r="J57" s="4" t="s">
        <v>865</v>
      </c>
      <c r="K57">
        <v>380</v>
      </c>
      <c r="L57">
        <v>750</v>
      </c>
      <c r="M57" s="1">
        <v>7.3738425925925929E-2</v>
      </c>
      <c r="N57" s="25">
        <v>3561.3060264262299</v>
      </c>
      <c r="O57" s="25">
        <v>11218.113983242623</v>
      </c>
      <c r="P57" s="25">
        <v>46.732730305565703</v>
      </c>
      <c r="Q57" s="25">
        <v>2.9914968265941102</v>
      </c>
      <c r="R57" s="25">
        <v>4405.3353377539397</v>
      </c>
      <c r="S57" s="25">
        <v>7.0937269113557404</v>
      </c>
      <c r="T57" s="25">
        <v>0.17931336820937899</v>
      </c>
      <c r="U57" s="25">
        <v>3.3323543147066501E-3</v>
      </c>
      <c r="V57" s="25">
        <v>0.31834814612725898</v>
      </c>
      <c r="W57" s="25">
        <v>0.32168050044196561</v>
      </c>
      <c r="X57" s="25"/>
      <c r="Y57" s="25"/>
      <c r="Z57"/>
    </row>
    <row r="58" spans="1:26" x14ac:dyDescent="0.25">
      <c r="A58" t="s">
        <v>233</v>
      </c>
      <c r="B58" t="s">
        <v>1911</v>
      </c>
      <c r="C58" t="s">
        <v>922</v>
      </c>
      <c r="D58" t="s">
        <v>412</v>
      </c>
      <c r="E58" t="s">
        <v>961</v>
      </c>
      <c r="F58" t="s">
        <v>951</v>
      </c>
      <c r="G58" t="s">
        <v>952</v>
      </c>
      <c r="H58" t="s">
        <v>918</v>
      </c>
      <c r="I58" t="s">
        <v>1910</v>
      </c>
      <c r="J58" s="4" t="s">
        <v>865</v>
      </c>
      <c r="K58">
        <v>380</v>
      </c>
      <c r="L58">
        <v>1000</v>
      </c>
      <c r="M58" s="1">
        <v>9.7025462962962952E-2</v>
      </c>
      <c r="N58" s="25">
        <v>4647.7473183919201</v>
      </c>
      <c r="O58" s="25">
        <v>14640.404052934548</v>
      </c>
      <c r="P58" s="25">
        <v>56.8447286167222</v>
      </c>
      <c r="Q58" s="25">
        <v>3.9041076635221299</v>
      </c>
      <c r="R58" s="25">
        <v>5749.2630644708397</v>
      </c>
      <c r="S58" s="25">
        <v>8.2107084567104405</v>
      </c>
      <c r="T58" s="25">
        <v>0.22233775163255301</v>
      </c>
      <c r="U58" s="25">
        <v>4.3476455351172602E-3</v>
      </c>
      <c r="V58" s="25">
        <v>0.42774872319149099</v>
      </c>
      <c r="W58" s="25">
        <v>0.43209636872660823</v>
      </c>
      <c r="X58" s="25"/>
      <c r="Y58" s="25"/>
      <c r="Z58"/>
    </row>
    <row r="59" spans="1:26" x14ac:dyDescent="0.25">
      <c r="A59" t="s">
        <v>196</v>
      </c>
      <c r="B59" t="s">
        <v>1911</v>
      </c>
      <c r="C59" t="s">
        <v>922</v>
      </c>
      <c r="D59" t="s">
        <v>412</v>
      </c>
      <c r="E59" t="s">
        <v>961</v>
      </c>
      <c r="F59" t="s">
        <v>951</v>
      </c>
      <c r="G59" t="s">
        <v>952</v>
      </c>
      <c r="H59" t="s">
        <v>918</v>
      </c>
      <c r="I59" t="s">
        <v>1910</v>
      </c>
      <c r="J59" s="4" t="s">
        <v>865</v>
      </c>
      <c r="K59">
        <v>380</v>
      </c>
      <c r="L59">
        <v>1500</v>
      </c>
      <c r="M59" s="1">
        <v>0.1436226851851852</v>
      </c>
      <c r="N59" s="25">
        <v>6852.9681265295303</v>
      </c>
      <c r="O59" s="25">
        <v>21586.84959856802</v>
      </c>
      <c r="P59" s="25">
        <v>78.062302865197907</v>
      </c>
      <c r="Q59" s="25">
        <v>5.7564934463008104</v>
      </c>
      <c r="R59" s="25">
        <v>8477.1203009245091</v>
      </c>
      <c r="S59" s="25">
        <v>10.429775777438699</v>
      </c>
      <c r="T59" s="25">
        <v>0.30896132023163397</v>
      </c>
      <c r="U59" s="25">
        <v>6.4034124165563699E-3</v>
      </c>
      <c r="V59" s="25">
        <v>0.64825917096945196</v>
      </c>
      <c r="W59" s="25">
        <v>0.65466258338600836</v>
      </c>
      <c r="X59" s="25"/>
      <c r="Y59" s="25"/>
      <c r="Z59"/>
    </row>
    <row r="60" spans="1:26" x14ac:dyDescent="0.25">
      <c r="A60" t="s">
        <v>199</v>
      </c>
      <c r="B60" t="s">
        <v>1911</v>
      </c>
      <c r="C60" t="s">
        <v>922</v>
      </c>
      <c r="D60" t="s">
        <v>412</v>
      </c>
      <c r="E60" t="s">
        <v>961</v>
      </c>
      <c r="F60" t="s">
        <v>951</v>
      </c>
      <c r="G60" t="s">
        <v>952</v>
      </c>
      <c r="H60" t="s">
        <v>918</v>
      </c>
      <c r="I60" t="s">
        <v>1910</v>
      </c>
      <c r="J60" s="4" t="s">
        <v>865</v>
      </c>
      <c r="K60">
        <v>380</v>
      </c>
      <c r="L60">
        <v>2000</v>
      </c>
      <c r="M60" s="1">
        <v>0.19024305555555557</v>
      </c>
      <c r="N60" s="25">
        <v>9088.0146838414494</v>
      </c>
      <c r="O60" s="25">
        <v>28627.246254100566</v>
      </c>
      <c r="P60" s="25">
        <v>100.10519014306399</v>
      </c>
      <c r="Q60" s="25">
        <v>7.6339318221085701</v>
      </c>
      <c r="R60" s="25">
        <v>11241.8737395482</v>
      </c>
      <c r="S60" s="25">
        <v>12.6401404288329</v>
      </c>
      <c r="T60" s="25">
        <v>0.39622213923066801</v>
      </c>
      <c r="U60" s="25">
        <v>8.4808541217718993E-3</v>
      </c>
      <c r="V60" s="25">
        <v>0.87036152067302597</v>
      </c>
      <c r="W60" s="25">
        <v>0.87884237479479788</v>
      </c>
      <c r="X60" s="25"/>
      <c r="Y60" s="25"/>
      <c r="Z60"/>
    </row>
    <row r="61" spans="1:26" x14ac:dyDescent="0.25">
      <c r="A61" t="s">
        <v>200</v>
      </c>
      <c r="B61" t="s">
        <v>1911</v>
      </c>
      <c r="C61" t="s">
        <v>922</v>
      </c>
      <c r="D61" t="s">
        <v>412</v>
      </c>
      <c r="E61" t="s">
        <v>961</v>
      </c>
      <c r="F61" t="s">
        <v>951</v>
      </c>
      <c r="G61" t="s">
        <v>952</v>
      </c>
      <c r="H61" t="s">
        <v>918</v>
      </c>
      <c r="I61" t="s">
        <v>1910</v>
      </c>
      <c r="J61" s="4" t="s">
        <v>865</v>
      </c>
      <c r="K61">
        <v>380</v>
      </c>
      <c r="L61">
        <v>2500</v>
      </c>
      <c r="M61" s="1">
        <v>0.23681712962962964</v>
      </c>
      <c r="N61" s="25">
        <v>11261.743156713501</v>
      </c>
      <c r="O61" s="25">
        <v>35474.490943647528</v>
      </c>
      <c r="P61" s="25">
        <v>120.364686187272</v>
      </c>
      <c r="Q61" s="25">
        <v>9.4598643797389705</v>
      </c>
      <c r="R61" s="25">
        <v>13930.7780516285</v>
      </c>
      <c r="S61" s="25">
        <v>14.856404237062801</v>
      </c>
      <c r="T61" s="25">
        <v>0.48207630217409603</v>
      </c>
      <c r="U61" s="25">
        <v>1.05119134741557E-2</v>
      </c>
      <c r="V61" s="25">
        <v>1.0892939292452499</v>
      </c>
      <c r="W61" s="25">
        <v>1.0998058427194057</v>
      </c>
      <c r="X61" s="25"/>
      <c r="Y61" s="25"/>
      <c r="Z61"/>
    </row>
    <row r="62" spans="1:26" x14ac:dyDescent="0.25">
      <c r="A62" t="s">
        <v>201</v>
      </c>
      <c r="B62" t="s">
        <v>1911</v>
      </c>
      <c r="C62" t="s">
        <v>922</v>
      </c>
      <c r="D62" t="s">
        <v>412</v>
      </c>
      <c r="E62" t="s">
        <v>961</v>
      </c>
      <c r="F62" t="s">
        <v>951</v>
      </c>
      <c r="G62" t="s">
        <v>952</v>
      </c>
      <c r="H62" t="s">
        <v>918</v>
      </c>
      <c r="I62" t="s">
        <v>1910</v>
      </c>
      <c r="J62" s="4" t="s">
        <v>865</v>
      </c>
      <c r="K62">
        <v>380</v>
      </c>
      <c r="L62">
        <v>3000</v>
      </c>
      <c r="M62" s="1">
        <v>0.2834490740740741</v>
      </c>
      <c r="N62" s="25">
        <v>13754.2889250523</v>
      </c>
      <c r="O62" s="25">
        <v>43326.010113914745</v>
      </c>
      <c r="P62" s="25">
        <v>146.713366309111</v>
      </c>
      <c r="Q62" s="25">
        <v>11.553603221600101</v>
      </c>
      <c r="R62" s="25">
        <v>17014.058979785299</v>
      </c>
      <c r="S62" s="25">
        <v>17.407562149891099</v>
      </c>
      <c r="T62" s="25">
        <v>0.55478678498214995</v>
      </c>
      <c r="U62" s="25">
        <v>1.3657452539910899E-2</v>
      </c>
      <c r="V62" s="25">
        <v>1.2782281303790699</v>
      </c>
      <c r="W62" s="25">
        <v>1.2918855829189808</v>
      </c>
      <c r="X62" s="25"/>
      <c r="Y62" s="25"/>
      <c r="Z62"/>
    </row>
    <row r="63" spans="1:26" x14ac:dyDescent="0.25">
      <c r="A63" t="s">
        <v>202</v>
      </c>
      <c r="B63" t="s">
        <v>1911</v>
      </c>
      <c r="C63" t="s">
        <v>922</v>
      </c>
      <c r="D63" t="s">
        <v>412</v>
      </c>
      <c r="E63" t="s">
        <v>961</v>
      </c>
      <c r="F63" t="s">
        <v>951</v>
      </c>
      <c r="G63" t="s">
        <v>952</v>
      </c>
      <c r="H63" t="s">
        <v>918</v>
      </c>
      <c r="I63" t="s">
        <v>1910</v>
      </c>
      <c r="J63" s="4" t="s">
        <v>865</v>
      </c>
      <c r="K63">
        <v>380</v>
      </c>
      <c r="L63">
        <v>3500</v>
      </c>
      <c r="M63" s="1">
        <v>0.33003472222222224</v>
      </c>
      <c r="N63" s="25">
        <v>15972.074735533301</v>
      </c>
      <c r="O63" s="25">
        <v>50312.035416929895</v>
      </c>
      <c r="P63" s="25">
        <v>167.65732725275399</v>
      </c>
      <c r="Q63" s="25">
        <v>13.416539730519499</v>
      </c>
      <c r="R63" s="25">
        <v>19757.460555641501</v>
      </c>
      <c r="S63" s="25">
        <v>19.7053257109105</v>
      </c>
      <c r="T63" s="25">
        <v>0.63819610516612002</v>
      </c>
      <c r="U63" s="25">
        <v>1.5879685923061E-2</v>
      </c>
      <c r="V63" s="25">
        <v>1.4909278763523199</v>
      </c>
      <c r="W63" s="25">
        <v>1.5068075622753809</v>
      </c>
      <c r="X63" s="25"/>
      <c r="Y63" s="25"/>
      <c r="Z63"/>
    </row>
    <row r="64" spans="1:26" x14ac:dyDescent="0.25">
      <c r="A64" t="s">
        <v>203</v>
      </c>
      <c r="B64" t="s">
        <v>1911</v>
      </c>
      <c r="C64" t="s">
        <v>922</v>
      </c>
      <c r="D64" t="s">
        <v>412</v>
      </c>
      <c r="E64" t="s">
        <v>961</v>
      </c>
      <c r="F64" t="s">
        <v>951</v>
      </c>
      <c r="G64" t="s">
        <v>952</v>
      </c>
      <c r="H64" t="s">
        <v>918</v>
      </c>
      <c r="I64" t="s">
        <v>1910</v>
      </c>
      <c r="J64" s="4" t="s">
        <v>832</v>
      </c>
      <c r="K64">
        <v>180</v>
      </c>
      <c r="L64">
        <v>125</v>
      </c>
      <c r="M64" s="1">
        <v>2.2847222222222224E-2</v>
      </c>
      <c r="N64" s="25">
        <v>660.80399999999895</v>
      </c>
      <c r="O64" s="25">
        <v>2081.5325999999968</v>
      </c>
      <c r="P64" s="25">
        <v>7.0691971999999996</v>
      </c>
      <c r="Q64" s="25">
        <v>0.55507536000000002</v>
      </c>
      <c r="R64" s="25">
        <v>817.41461000000004</v>
      </c>
      <c r="S64" s="25">
        <v>6.5176491599999897</v>
      </c>
      <c r="T64" s="25">
        <v>9.2248079999999996E-2</v>
      </c>
      <c r="U64" s="25">
        <v>8.9311199999999897E-4</v>
      </c>
      <c r="V64" s="25">
        <v>3.3582720000000003E-2</v>
      </c>
      <c r="W64" s="25">
        <v>3.4475832000000005E-2</v>
      </c>
      <c r="X64" s="25"/>
      <c r="Y64" s="25"/>
      <c r="Z64"/>
    </row>
    <row r="65" spans="1:26" x14ac:dyDescent="0.25">
      <c r="A65" t="s">
        <v>206</v>
      </c>
      <c r="B65" t="s">
        <v>1911</v>
      </c>
      <c r="C65" t="s">
        <v>922</v>
      </c>
      <c r="D65" t="s">
        <v>412</v>
      </c>
      <c r="E65" t="s">
        <v>961</v>
      </c>
      <c r="F65" t="s">
        <v>951</v>
      </c>
      <c r="G65" t="s">
        <v>952</v>
      </c>
      <c r="H65" t="s">
        <v>918</v>
      </c>
      <c r="I65" t="s">
        <v>1910</v>
      </c>
      <c r="J65" s="4" t="s">
        <v>864</v>
      </c>
      <c r="K65">
        <v>180</v>
      </c>
      <c r="L65">
        <v>125</v>
      </c>
      <c r="M65" s="1">
        <v>1.9259259259259261E-2</v>
      </c>
      <c r="N65" s="25">
        <v>604.38400000000001</v>
      </c>
      <c r="O65" s="25">
        <v>1903.8096</v>
      </c>
      <c r="P65" s="25">
        <v>6.8091010000000001</v>
      </c>
      <c r="Q65" s="25">
        <v>0.50768255999999901</v>
      </c>
      <c r="R65" s="25">
        <v>747.62306205128198</v>
      </c>
      <c r="S65" s="25">
        <v>5.29728467923076</v>
      </c>
      <c r="T65" s="25">
        <v>7.5880079999999905E-2</v>
      </c>
      <c r="U65" s="25">
        <v>8.5454799999999903E-4</v>
      </c>
      <c r="V65" s="25">
        <v>3.0716460000000001E-2</v>
      </c>
      <c r="W65" s="25">
        <v>3.1571007999999998E-2</v>
      </c>
      <c r="X65" s="25"/>
      <c r="Y65" s="25"/>
      <c r="Z65"/>
    </row>
    <row r="66" spans="1:26" x14ac:dyDescent="0.25">
      <c r="A66" t="s">
        <v>207</v>
      </c>
      <c r="B66" t="s">
        <v>1912</v>
      </c>
      <c r="C66" t="s">
        <v>923</v>
      </c>
      <c r="D66" t="s">
        <v>412</v>
      </c>
      <c r="E66" t="s">
        <v>962</v>
      </c>
      <c r="F66" t="s">
        <v>951</v>
      </c>
      <c r="G66" t="s">
        <v>952</v>
      </c>
      <c r="H66" t="s">
        <v>918</v>
      </c>
      <c r="I66" t="s">
        <v>1913</v>
      </c>
      <c r="J66" s="4" t="s">
        <v>865</v>
      </c>
      <c r="K66">
        <v>180</v>
      </c>
      <c r="L66">
        <v>125</v>
      </c>
      <c r="M66" s="1">
        <v>1.5995370370370372E-2</v>
      </c>
      <c r="N66" s="25">
        <v>929.78478368105004</v>
      </c>
      <c r="O66" s="25">
        <v>2928.8220685953074</v>
      </c>
      <c r="P66" s="25">
        <v>16.2163259071359</v>
      </c>
      <c r="Q66" s="25">
        <v>0.78101923225548897</v>
      </c>
      <c r="R66" s="25">
        <v>1150.14380553975</v>
      </c>
      <c r="S66" s="25">
        <v>3.80771870098694</v>
      </c>
      <c r="T66" s="25">
        <v>6.4423709680242899E-2</v>
      </c>
      <c r="U66" s="25">
        <v>6.1568369652846802E-2</v>
      </c>
      <c r="V66" s="25">
        <v>5.7224861354936499E-2</v>
      </c>
      <c r="W66" s="25">
        <v>0.1187932310077833</v>
      </c>
      <c r="X66" s="25"/>
      <c r="Y66" s="25"/>
      <c r="Z66"/>
    </row>
    <row r="67" spans="1:26" x14ac:dyDescent="0.25">
      <c r="A67" t="s">
        <v>208</v>
      </c>
      <c r="B67" t="s">
        <v>1912</v>
      </c>
      <c r="C67" t="s">
        <v>923</v>
      </c>
      <c r="D67" t="s">
        <v>412</v>
      </c>
      <c r="E67" t="s">
        <v>962</v>
      </c>
      <c r="F67" t="s">
        <v>951</v>
      </c>
      <c r="G67" t="s">
        <v>952</v>
      </c>
      <c r="H67" t="s">
        <v>918</v>
      </c>
      <c r="I67" t="s">
        <v>1913</v>
      </c>
      <c r="J67" s="4" t="s">
        <v>865</v>
      </c>
      <c r="K67">
        <v>280</v>
      </c>
      <c r="L67">
        <v>200</v>
      </c>
      <c r="M67" s="1">
        <v>2.2824074074074076E-2</v>
      </c>
      <c r="N67" s="25">
        <v>1327.6786958186799</v>
      </c>
      <c r="O67" s="25">
        <v>4182.1878918288412</v>
      </c>
      <c r="P67" s="25">
        <v>23.5656620665853</v>
      </c>
      <c r="Q67" s="25">
        <v>1.11525014722593</v>
      </c>
      <c r="R67" s="25">
        <v>1642.3387523568999</v>
      </c>
      <c r="S67" s="25">
        <v>5.22265488532841</v>
      </c>
      <c r="T67" s="25">
        <v>0.100509526201893</v>
      </c>
      <c r="U67" s="25">
        <v>7.2279981165259993E-2</v>
      </c>
      <c r="V67" s="25">
        <v>9.0333799597757405E-2</v>
      </c>
      <c r="W67" s="25">
        <v>0.16261378076301741</v>
      </c>
      <c r="X67" s="25"/>
      <c r="Y67" s="25"/>
      <c r="Z67"/>
    </row>
    <row r="68" spans="1:26" x14ac:dyDescent="0.25">
      <c r="A68" t="s">
        <v>209</v>
      </c>
      <c r="B68" t="s">
        <v>1912</v>
      </c>
      <c r="C68" t="s">
        <v>923</v>
      </c>
      <c r="D68" t="s">
        <v>412</v>
      </c>
      <c r="E68" t="s">
        <v>962</v>
      </c>
      <c r="F68" t="s">
        <v>951</v>
      </c>
      <c r="G68" t="s">
        <v>952</v>
      </c>
      <c r="H68" t="s">
        <v>918</v>
      </c>
      <c r="I68" t="s">
        <v>1913</v>
      </c>
      <c r="J68" s="4" t="s">
        <v>865</v>
      </c>
      <c r="K68">
        <v>320</v>
      </c>
      <c r="L68">
        <v>250</v>
      </c>
      <c r="M68" s="1">
        <v>2.7256944444444445E-2</v>
      </c>
      <c r="N68" s="25">
        <v>1610.45930067169</v>
      </c>
      <c r="O68" s="25">
        <v>5072.9467971158238</v>
      </c>
      <c r="P68" s="25">
        <v>27.926760271826399</v>
      </c>
      <c r="Q68" s="25">
        <v>1.3527856937289</v>
      </c>
      <c r="R68" s="25">
        <v>1992.1378667552201</v>
      </c>
      <c r="S68" s="25">
        <v>6.0014657703599301</v>
      </c>
      <c r="T68" s="25">
        <v>0.12234749353680401</v>
      </c>
      <c r="U68" s="25">
        <v>7.9692426924969598E-2</v>
      </c>
      <c r="V68" s="25">
        <v>0.115153071426138</v>
      </c>
      <c r="W68" s="25">
        <v>0.19484549835110759</v>
      </c>
      <c r="X68" s="25"/>
      <c r="Y68" s="25"/>
      <c r="Z68"/>
    </row>
    <row r="69" spans="1:26" x14ac:dyDescent="0.25">
      <c r="A69" t="s">
        <v>210</v>
      </c>
      <c r="B69" t="s">
        <v>1912</v>
      </c>
      <c r="C69" t="s">
        <v>923</v>
      </c>
      <c r="D69" t="s">
        <v>412</v>
      </c>
      <c r="E69" t="s">
        <v>962</v>
      </c>
      <c r="F69" t="s">
        <v>951</v>
      </c>
      <c r="G69" t="s">
        <v>952</v>
      </c>
      <c r="H69" t="s">
        <v>918</v>
      </c>
      <c r="I69" t="s">
        <v>1913</v>
      </c>
      <c r="J69" s="4" t="s">
        <v>865</v>
      </c>
      <c r="K69">
        <v>360</v>
      </c>
      <c r="L69">
        <v>500</v>
      </c>
      <c r="M69" s="1">
        <v>5.0289351851851849E-2</v>
      </c>
      <c r="N69" s="25">
        <v>2887.5501730291498</v>
      </c>
      <c r="O69" s="25">
        <v>9095.7830450418223</v>
      </c>
      <c r="P69" s="25">
        <v>44.237924132328203</v>
      </c>
      <c r="Q69" s="25">
        <v>2.4255425636352301</v>
      </c>
      <c r="R69" s="25">
        <v>3571.90062818864</v>
      </c>
      <c r="S69" s="25">
        <v>7.89507215613013</v>
      </c>
      <c r="T69" s="25">
        <v>0.19443151914965501</v>
      </c>
      <c r="U69" s="25">
        <v>0.10005513012310099</v>
      </c>
      <c r="V69" s="25">
        <v>0.23371671141136</v>
      </c>
      <c r="W69" s="25">
        <v>0.33377184153446099</v>
      </c>
      <c r="X69" s="25"/>
      <c r="Y69" s="25"/>
      <c r="Z69"/>
    </row>
    <row r="70" spans="1:26" x14ac:dyDescent="0.25">
      <c r="A70" t="s">
        <v>211</v>
      </c>
      <c r="B70" t="s">
        <v>1912</v>
      </c>
      <c r="C70" t="s">
        <v>923</v>
      </c>
      <c r="D70" t="s">
        <v>412</v>
      </c>
      <c r="E70" t="s">
        <v>962</v>
      </c>
      <c r="F70" t="s">
        <v>951</v>
      </c>
      <c r="G70" t="s">
        <v>952</v>
      </c>
      <c r="H70" t="s">
        <v>918</v>
      </c>
      <c r="I70" t="s">
        <v>1913</v>
      </c>
      <c r="J70" s="4" t="s">
        <v>865</v>
      </c>
      <c r="K70">
        <v>360</v>
      </c>
      <c r="L70">
        <v>750</v>
      </c>
      <c r="M70" s="1">
        <v>7.3310185185185187E-2</v>
      </c>
      <c r="N70" s="25">
        <v>4226.2835872660698</v>
      </c>
      <c r="O70" s="25">
        <v>13312.793299888119</v>
      </c>
      <c r="P70" s="25">
        <v>61.592940078287498</v>
      </c>
      <c r="Q70" s="25">
        <v>3.5500779178699502</v>
      </c>
      <c r="R70" s="25">
        <v>5227.9135007995501</v>
      </c>
      <c r="S70" s="25">
        <v>9.3728860906280893</v>
      </c>
      <c r="T70" s="25">
        <v>0.26279283118680502</v>
      </c>
      <c r="U70" s="25">
        <v>0.12512049480126</v>
      </c>
      <c r="V70" s="25">
        <v>0.355293297469439</v>
      </c>
      <c r="W70" s="25">
        <v>0.48041379227069902</v>
      </c>
      <c r="X70" s="25"/>
      <c r="Y70" s="25"/>
      <c r="Z70"/>
    </row>
    <row r="71" spans="1:26" x14ac:dyDescent="0.25">
      <c r="A71" t="s">
        <v>542</v>
      </c>
      <c r="B71" t="s">
        <v>1912</v>
      </c>
      <c r="C71" t="s">
        <v>923</v>
      </c>
      <c r="D71" t="s">
        <v>412</v>
      </c>
      <c r="E71" t="s">
        <v>962</v>
      </c>
      <c r="F71" t="s">
        <v>951</v>
      </c>
      <c r="G71" t="s">
        <v>952</v>
      </c>
      <c r="H71" t="s">
        <v>918</v>
      </c>
      <c r="I71" t="s">
        <v>1913</v>
      </c>
      <c r="J71" s="4" t="s">
        <v>865</v>
      </c>
      <c r="K71">
        <v>360</v>
      </c>
      <c r="L71">
        <v>1000</v>
      </c>
      <c r="M71" s="1">
        <v>9.6284722222222216E-2</v>
      </c>
      <c r="N71" s="25">
        <v>5531.1885758724202</v>
      </c>
      <c r="O71" s="25">
        <v>17423.244013998123</v>
      </c>
      <c r="P71" s="25">
        <v>78.034181655219101</v>
      </c>
      <c r="Q71" s="25">
        <v>4.6461983437955299</v>
      </c>
      <c r="R71" s="25">
        <v>6842.0804301849203</v>
      </c>
      <c r="S71" s="25">
        <v>10.8417608084977</v>
      </c>
      <c r="T71" s="25">
        <v>0.329245920619884</v>
      </c>
      <c r="U71" s="25">
        <v>0.147160386533459</v>
      </c>
      <c r="V71" s="25">
        <v>0.47496042659235899</v>
      </c>
      <c r="W71" s="25">
        <v>0.62212081312581802</v>
      </c>
      <c r="X71" s="25"/>
      <c r="Y71" s="25"/>
      <c r="Z71"/>
    </row>
    <row r="72" spans="1:26" x14ac:dyDescent="0.25">
      <c r="A72" t="s">
        <v>212</v>
      </c>
      <c r="B72" t="s">
        <v>1912</v>
      </c>
      <c r="C72" t="s">
        <v>923</v>
      </c>
      <c r="D72" t="s">
        <v>412</v>
      </c>
      <c r="E72" t="s">
        <v>962</v>
      </c>
      <c r="F72" t="s">
        <v>951</v>
      </c>
      <c r="G72" t="s">
        <v>952</v>
      </c>
      <c r="H72" t="s">
        <v>918</v>
      </c>
      <c r="I72" t="s">
        <v>1913</v>
      </c>
      <c r="J72" s="4" t="s">
        <v>865</v>
      </c>
      <c r="K72">
        <v>360</v>
      </c>
      <c r="L72">
        <v>1500</v>
      </c>
      <c r="M72" s="1">
        <v>0.14229166666666668</v>
      </c>
      <c r="N72" s="25">
        <v>8177.5825100560796</v>
      </c>
      <c r="O72" s="25">
        <v>25759.384906676649</v>
      </c>
      <c r="P72" s="25">
        <v>111.897108366783</v>
      </c>
      <c r="Q72" s="25">
        <v>6.86916857247886</v>
      </c>
      <c r="R72" s="25">
        <v>10115.6690751605</v>
      </c>
      <c r="S72" s="25">
        <v>13.7812483931943</v>
      </c>
      <c r="T72" s="25">
        <v>0.464155650136511</v>
      </c>
      <c r="U72" s="25">
        <v>0.19445892044938601</v>
      </c>
      <c r="V72" s="25">
        <v>0.71641787198076401</v>
      </c>
      <c r="W72" s="25">
        <v>0.91087679243014996</v>
      </c>
      <c r="X72" s="25"/>
      <c r="Y72" s="25"/>
      <c r="Z72"/>
    </row>
    <row r="73" spans="1:26" x14ac:dyDescent="0.25">
      <c r="A73" t="s">
        <v>213</v>
      </c>
      <c r="B73" t="s">
        <v>1912</v>
      </c>
      <c r="C73" t="s">
        <v>923</v>
      </c>
      <c r="D73" t="s">
        <v>412</v>
      </c>
      <c r="E73" t="s">
        <v>962</v>
      </c>
      <c r="F73" t="s">
        <v>951</v>
      </c>
      <c r="G73" t="s">
        <v>952</v>
      </c>
      <c r="H73" t="s">
        <v>918</v>
      </c>
      <c r="I73" t="s">
        <v>1913</v>
      </c>
      <c r="J73" s="4" t="s">
        <v>865</v>
      </c>
      <c r="K73">
        <v>360</v>
      </c>
      <c r="L73">
        <v>2000</v>
      </c>
      <c r="M73" s="1">
        <v>0.18833333333333332</v>
      </c>
      <c r="N73" s="25">
        <v>10861.1927851992</v>
      </c>
      <c r="O73" s="25">
        <v>34212.75727337748</v>
      </c>
      <c r="P73" s="25">
        <v>146.72805906951999</v>
      </c>
      <c r="Q73" s="25">
        <v>9.1234016113902605</v>
      </c>
      <c r="R73" s="25">
        <v>13435.293261196601</v>
      </c>
      <c r="S73" s="25">
        <v>16.699421900887099</v>
      </c>
      <c r="T73" s="25">
        <v>0.60095736792972099</v>
      </c>
      <c r="U73" s="25">
        <v>0.245005107453663</v>
      </c>
      <c r="V73" s="25">
        <v>0.96013795512548294</v>
      </c>
      <c r="W73" s="25">
        <v>1.2051430625791459</v>
      </c>
      <c r="X73" s="25"/>
      <c r="Y73" s="25"/>
      <c r="Z73"/>
    </row>
    <row r="74" spans="1:26" x14ac:dyDescent="0.25">
      <c r="A74" t="s">
        <v>214</v>
      </c>
      <c r="B74" t="s">
        <v>1912</v>
      </c>
      <c r="C74" t="s">
        <v>923</v>
      </c>
      <c r="D74" t="s">
        <v>412</v>
      </c>
      <c r="E74" t="s">
        <v>962</v>
      </c>
      <c r="F74" t="s">
        <v>951</v>
      </c>
      <c r="G74" t="s">
        <v>952</v>
      </c>
      <c r="H74" t="s">
        <v>918</v>
      </c>
      <c r="I74" t="s">
        <v>1913</v>
      </c>
      <c r="J74" s="4" t="s">
        <v>865</v>
      </c>
      <c r="K74">
        <v>360</v>
      </c>
      <c r="L74">
        <v>2500</v>
      </c>
      <c r="M74" s="1">
        <v>0.23429398148148148</v>
      </c>
      <c r="N74" s="25">
        <v>13470.311431964699</v>
      </c>
      <c r="O74" s="25">
        <v>42431.481010688804</v>
      </c>
      <c r="P74" s="25">
        <v>179.59330603281501</v>
      </c>
      <c r="Q74" s="25">
        <v>11.315063284048</v>
      </c>
      <c r="R74" s="25">
        <v>16662.7797710673</v>
      </c>
      <c r="S74" s="25">
        <v>19.635946284724898</v>
      </c>
      <c r="T74" s="25">
        <v>0.733853139657758</v>
      </c>
      <c r="U74" s="25">
        <v>0.28895795682903702</v>
      </c>
      <c r="V74" s="25">
        <v>1.1994613698726</v>
      </c>
      <c r="W74" s="25">
        <v>1.488419326701637</v>
      </c>
      <c r="X74" s="25"/>
      <c r="Y74" s="25"/>
      <c r="Z74"/>
    </row>
    <row r="75" spans="1:26" x14ac:dyDescent="0.25">
      <c r="A75" t="s">
        <v>215</v>
      </c>
      <c r="B75" t="s">
        <v>1912</v>
      </c>
      <c r="C75" t="s">
        <v>923</v>
      </c>
      <c r="D75" t="s">
        <v>412</v>
      </c>
      <c r="E75" t="s">
        <v>962</v>
      </c>
      <c r="F75" t="s">
        <v>951</v>
      </c>
      <c r="G75" t="s">
        <v>952</v>
      </c>
      <c r="H75" t="s">
        <v>918</v>
      </c>
      <c r="I75" t="s">
        <v>1913</v>
      </c>
      <c r="J75" s="4" t="s">
        <v>865</v>
      </c>
      <c r="K75">
        <v>360</v>
      </c>
      <c r="L75">
        <v>3000</v>
      </c>
      <c r="M75" s="1">
        <v>0.28034722222222225</v>
      </c>
      <c r="N75" s="25">
        <v>16191.5013473817</v>
      </c>
      <c r="O75" s="25">
        <v>51003.229244252354</v>
      </c>
      <c r="P75" s="25">
        <v>215.408216261478</v>
      </c>
      <c r="Q75" s="25">
        <v>13.600868026772501</v>
      </c>
      <c r="R75" s="25">
        <v>20028.887322768998</v>
      </c>
      <c r="S75" s="25">
        <v>22.5328834401123</v>
      </c>
      <c r="T75" s="25">
        <v>0.87290630979708805</v>
      </c>
      <c r="U75" s="25">
        <v>0.34263784748791198</v>
      </c>
      <c r="V75" s="25">
        <v>1.4456745770123201</v>
      </c>
      <c r="W75" s="25">
        <v>1.788312424500232</v>
      </c>
      <c r="X75" s="25"/>
      <c r="Y75" s="25"/>
      <c r="Z75"/>
    </row>
    <row r="76" spans="1:26" x14ac:dyDescent="0.25">
      <c r="A76" t="s">
        <v>217</v>
      </c>
      <c r="B76" t="s">
        <v>1912</v>
      </c>
      <c r="C76" t="s">
        <v>923</v>
      </c>
      <c r="D76" t="s">
        <v>412</v>
      </c>
      <c r="E76" t="s">
        <v>962</v>
      </c>
      <c r="F76" t="s">
        <v>951</v>
      </c>
      <c r="G76" t="s">
        <v>952</v>
      </c>
      <c r="H76" t="s">
        <v>918</v>
      </c>
      <c r="I76" t="s">
        <v>1913</v>
      </c>
      <c r="J76" s="4" t="s">
        <v>865</v>
      </c>
      <c r="K76">
        <v>380</v>
      </c>
      <c r="L76">
        <v>3500</v>
      </c>
      <c r="M76" s="1">
        <v>0.3263773148148148</v>
      </c>
      <c r="N76" s="25">
        <v>18577.6674053483</v>
      </c>
      <c r="O76" s="25">
        <v>58519.652326847143</v>
      </c>
      <c r="P76" s="25">
        <v>245.35260271907401</v>
      </c>
      <c r="Q76" s="25">
        <v>15.6052392190209</v>
      </c>
      <c r="R76" s="25">
        <v>22980.5782642841</v>
      </c>
      <c r="S76" s="25">
        <v>24.801213114626101</v>
      </c>
      <c r="T76" s="25">
        <v>1.05359286096928</v>
      </c>
      <c r="U76" s="25">
        <v>0.36553343492120499</v>
      </c>
      <c r="V76" s="25">
        <v>1.7403359396921201</v>
      </c>
      <c r="W76" s="25">
        <v>2.105869374613325</v>
      </c>
      <c r="X76" s="25"/>
      <c r="Y76" s="25"/>
      <c r="Z76"/>
    </row>
    <row r="77" spans="1:26" x14ac:dyDescent="0.25">
      <c r="A77" t="s">
        <v>218</v>
      </c>
      <c r="B77" t="s">
        <v>1912</v>
      </c>
      <c r="C77" t="s">
        <v>923</v>
      </c>
      <c r="D77" t="s">
        <v>412</v>
      </c>
      <c r="E77" t="s">
        <v>962</v>
      </c>
      <c r="F77" t="s">
        <v>951</v>
      </c>
      <c r="G77" t="s">
        <v>952</v>
      </c>
      <c r="H77" t="s">
        <v>918</v>
      </c>
      <c r="I77" t="s">
        <v>1913</v>
      </c>
      <c r="J77" s="4" t="s">
        <v>865</v>
      </c>
      <c r="K77">
        <v>380</v>
      </c>
      <c r="L77">
        <v>4000</v>
      </c>
      <c r="M77" s="1">
        <v>0.37140046296296297</v>
      </c>
      <c r="N77" s="25">
        <v>21700.728662874</v>
      </c>
      <c r="O77" s="25">
        <v>68357.295288053094</v>
      </c>
      <c r="P77" s="25">
        <v>289.78067061609602</v>
      </c>
      <c r="Q77" s="25">
        <v>18.228614019264899</v>
      </c>
      <c r="R77" s="25">
        <v>26843.803846116902</v>
      </c>
      <c r="S77" s="25">
        <v>27.861240338872101</v>
      </c>
      <c r="T77" s="25">
        <v>1.16991773731222</v>
      </c>
      <c r="U77" s="25">
        <v>0.46957152021745002</v>
      </c>
      <c r="V77" s="25">
        <v>1.95432382227487</v>
      </c>
      <c r="W77" s="25">
        <v>2.4238953424923202</v>
      </c>
      <c r="X77" s="25"/>
      <c r="Y77" s="25"/>
      <c r="Z77"/>
    </row>
    <row r="78" spans="1:26" x14ac:dyDescent="0.25">
      <c r="A78" t="s">
        <v>219</v>
      </c>
      <c r="B78" t="s">
        <v>1912</v>
      </c>
      <c r="C78" t="s">
        <v>923</v>
      </c>
      <c r="D78" t="s">
        <v>412</v>
      </c>
      <c r="E78" t="s">
        <v>962</v>
      </c>
      <c r="F78" t="s">
        <v>951</v>
      </c>
      <c r="G78" t="s">
        <v>952</v>
      </c>
      <c r="H78" t="s">
        <v>918</v>
      </c>
      <c r="I78" t="s">
        <v>1913</v>
      </c>
      <c r="J78" s="4" t="s">
        <v>832</v>
      </c>
      <c r="K78">
        <v>180</v>
      </c>
      <c r="L78">
        <v>125</v>
      </c>
      <c r="M78" s="1">
        <v>2.2847222222222224E-2</v>
      </c>
      <c r="N78" s="25">
        <v>749.15520000000004</v>
      </c>
      <c r="O78" s="25">
        <v>2359.8388800000002</v>
      </c>
      <c r="P78" s="25">
        <v>9.4724001999999992</v>
      </c>
      <c r="Q78" s="25">
        <v>0.62929044999999995</v>
      </c>
      <c r="R78" s="25">
        <v>926.70502999999997</v>
      </c>
      <c r="S78" s="25">
        <v>7.9446996399999996</v>
      </c>
      <c r="T78" s="25">
        <v>9.5610360000000005E-2</v>
      </c>
      <c r="U78" s="25">
        <v>3.4621463999999998E-2</v>
      </c>
      <c r="V78" s="25">
        <v>3.8370359999999999E-2</v>
      </c>
      <c r="W78" s="25">
        <v>7.2991823999999997E-2</v>
      </c>
      <c r="X78" s="25"/>
      <c r="Y78" s="25"/>
      <c r="Z78"/>
    </row>
    <row r="79" spans="1:26" x14ac:dyDescent="0.25">
      <c r="A79" t="s">
        <v>220</v>
      </c>
      <c r="B79" t="s">
        <v>1912</v>
      </c>
      <c r="C79" t="s">
        <v>923</v>
      </c>
      <c r="D79" t="s">
        <v>412</v>
      </c>
      <c r="E79" t="s">
        <v>962</v>
      </c>
      <c r="F79" t="s">
        <v>951</v>
      </c>
      <c r="G79" t="s">
        <v>952</v>
      </c>
      <c r="H79" t="s">
        <v>918</v>
      </c>
      <c r="I79" t="s">
        <v>1913</v>
      </c>
      <c r="J79" s="4" t="s">
        <v>864</v>
      </c>
      <c r="K79">
        <v>180</v>
      </c>
      <c r="L79">
        <v>125</v>
      </c>
      <c r="M79" s="1">
        <v>1.9259259259259261E-2</v>
      </c>
      <c r="N79" s="25">
        <v>687.89919999999995</v>
      </c>
      <c r="O79" s="25">
        <v>2166.8824799999998</v>
      </c>
      <c r="P79" s="25">
        <v>9.1471308121794799</v>
      </c>
      <c r="Q79" s="25">
        <v>0.57783540205128103</v>
      </c>
      <c r="R79" s="25">
        <v>850.931352435897</v>
      </c>
      <c r="S79" s="25">
        <v>6.4708801528205102</v>
      </c>
      <c r="T79" s="25">
        <v>7.9683799999999999E-2</v>
      </c>
      <c r="U79" s="25">
        <v>3.3741063999999897E-2</v>
      </c>
      <c r="V79" s="25">
        <v>3.52716E-2</v>
      </c>
      <c r="W79" s="25">
        <v>6.901266399999989E-2</v>
      </c>
      <c r="X79" s="25"/>
      <c r="Y79" s="25"/>
      <c r="Z79"/>
    </row>
    <row r="80" spans="1:26" x14ac:dyDescent="0.25">
      <c r="A80" t="s">
        <v>221</v>
      </c>
      <c r="B80" t="s">
        <v>1914</v>
      </c>
      <c r="C80" t="s">
        <v>165</v>
      </c>
      <c r="D80" t="s">
        <v>412</v>
      </c>
      <c r="E80" t="s">
        <v>415</v>
      </c>
      <c r="F80" t="s">
        <v>951</v>
      </c>
      <c r="G80" t="s">
        <v>952</v>
      </c>
      <c r="H80" t="s">
        <v>918</v>
      </c>
      <c r="I80" t="s">
        <v>166</v>
      </c>
      <c r="J80" s="4" t="s">
        <v>865</v>
      </c>
      <c r="K80">
        <v>160</v>
      </c>
      <c r="L80">
        <v>125</v>
      </c>
      <c r="M80" s="1">
        <v>1.5659722222222224E-2</v>
      </c>
      <c r="N80" s="25">
        <v>1911.79203582229</v>
      </c>
      <c r="O80" s="25">
        <v>6022.1449128402137</v>
      </c>
      <c r="P80" s="25">
        <v>34.268833847138097</v>
      </c>
      <c r="Q80" s="25">
        <v>1.60590540930255</v>
      </c>
      <c r="R80" s="25">
        <v>2364.8864903614299</v>
      </c>
      <c r="S80" s="25">
        <v>5.2370267739778802</v>
      </c>
      <c r="T80" s="25">
        <v>0.44605384765484402</v>
      </c>
      <c r="U80" s="25">
        <v>7.9130910559388395E-2</v>
      </c>
      <c r="V80" s="25">
        <v>0.12775038991239501</v>
      </c>
      <c r="W80" s="25">
        <v>0.20688130047178341</v>
      </c>
      <c r="X80" s="25"/>
      <c r="Y80" s="25"/>
      <c r="Z80"/>
    </row>
    <row r="81" spans="1:26" x14ac:dyDescent="0.25">
      <c r="A81" t="s">
        <v>222</v>
      </c>
      <c r="B81" t="s">
        <v>1914</v>
      </c>
      <c r="C81" t="s">
        <v>165</v>
      </c>
      <c r="D81" t="s">
        <v>412</v>
      </c>
      <c r="E81" t="s">
        <v>415</v>
      </c>
      <c r="F81" t="s">
        <v>951</v>
      </c>
      <c r="G81" t="s">
        <v>952</v>
      </c>
      <c r="H81" t="s">
        <v>918</v>
      </c>
      <c r="I81" t="s">
        <v>166</v>
      </c>
      <c r="J81" s="4" t="s">
        <v>865</v>
      </c>
      <c r="K81">
        <v>240</v>
      </c>
      <c r="L81">
        <v>200</v>
      </c>
      <c r="M81" s="1">
        <v>2.2546296296296297E-2</v>
      </c>
      <c r="N81" s="25">
        <v>2719.6966975048099</v>
      </c>
      <c r="O81" s="25">
        <v>8567.0445971401514</v>
      </c>
      <c r="P81" s="25">
        <v>49.778979233074502</v>
      </c>
      <c r="Q81" s="25">
        <v>2.2845453924095098</v>
      </c>
      <c r="R81" s="25">
        <v>3364.2649354331202</v>
      </c>
      <c r="S81" s="25">
        <v>7.1558287004678203</v>
      </c>
      <c r="T81" s="25">
        <v>0.63157902990785297</v>
      </c>
      <c r="U81" s="25">
        <v>9.9679950829772504E-2</v>
      </c>
      <c r="V81" s="25">
        <v>0.197922572216024</v>
      </c>
      <c r="W81" s="25">
        <v>0.29760252304579649</v>
      </c>
      <c r="X81" s="25"/>
      <c r="Y81" s="25"/>
      <c r="Z81"/>
    </row>
    <row r="82" spans="1:26" x14ac:dyDescent="0.25">
      <c r="A82" t="s">
        <v>223</v>
      </c>
      <c r="B82" t="s">
        <v>1914</v>
      </c>
      <c r="C82" t="s">
        <v>165</v>
      </c>
      <c r="D82" t="s">
        <v>412</v>
      </c>
      <c r="E82" t="s">
        <v>415</v>
      </c>
      <c r="F82" t="s">
        <v>951</v>
      </c>
      <c r="G82" t="s">
        <v>952</v>
      </c>
      <c r="H82" t="s">
        <v>918</v>
      </c>
      <c r="I82" t="s">
        <v>166</v>
      </c>
      <c r="J82" s="4" t="s">
        <v>865</v>
      </c>
      <c r="K82">
        <v>320</v>
      </c>
      <c r="L82">
        <v>250</v>
      </c>
      <c r="M82" s="1">
        <v>2.6793981481481485E-2</v>
      </c>
      <c r="N82" s="25">
        <v>3196.1257200130599</v>
      </c>
      <c r="O82" s="25">
        <v>10067.796018041139</v>
      </c>
      <c r="P82" s="25">
        <v>58.940664703256999</v>
      </c>
      <c r="Q82" s="25">
        <v>2.6847462249398402</v>
      </c>
      <c r="R82" s="25">
        <v>3953.6078986943498</v>
      </c>
      <c r="S82" s="25">
        <v>8.9139841524448293</v>
      </c>
      <c r="T82" s="25">
        <v>0.80432382009304704</v>
      </c>
      <c r="U82" s="25">
        <v>0.105192009592927</v>
      </c>
      <c r="V82" s="25">
        <v>0.24935395804004201</v>
      </c>
      <c r="W82" s="25">
        <v>0.35454596763296903</v>
      </c>
      <c r="X82" s="25"/>
      <c r="Y82" s="25"/>
      <c r="Z82"/>
    </row>
    <row r="83" spans="1:26" x14ac:dyDescent="0.25">
      <c r="A83" t="s">
        <v>225</v>
      </c>
      <c r="B83" t="s">
        <v>1914</v>
      </c>
      <c r="C83" t="s">
        <v>165</v>
      </c>
      <c r="D83" t="s">
        <v>412</v>
      </c>
      <c r="E83" t="s">
        <v>415</v>
      </c>
      <c r="F83" t="s">
        <v>951</v>
      </c>
      <c r="G83" t="s">
        <v>952</v>
      </c>
      <c r="H83" t="s">
        <v>918</v>
      </c>
      <c r="I83" t="s">
        <v>166</v>
      </c>
      <c r="J83" s="4" t="s">
        <v>865</v>
      </c>
      <c r="K83">
        <v>340</v>
      </c>
      <c r="L83">
        <v>500</v>
      </c>
      <c r="M83" s="1">
        <v>4.9629629629629635E-2</v>
      </c>
      <c r="N83" s="25">
        <v>5972.0192531582497</v>
      </c>
      <c r="O83" s="25">
        <v>18811.860647448488</v>
      </c>
      <c r="P83" s="25">
        <v>98.993329775509494</v>
      </c>
      <c r="Q83" s="25">
        <v>5.0164960692251199</v>
      </c>
      <c r="R83" s="25">
        <v>7387.3877468402297</v>
      </c>
      <c r="S83" s="25">
        <v>12.0307724702628</v>
      </c>
      <c r="T83" s="25">
        <v>1.0997433186316601</v>
      </c>
      <c r="U83" s="25">
        <v>0.15554615604511099</v>
      </c>
      <c r="V83" s="25">
        <v>0.51897580266031296</v>
      </c>
      <c r="W83" s="25">
        <v>0.67452195870542397</v>
      </c>
      <c r="X83" s="25"/>
      <c r="Y83" s="25"/>
      <c r="Z83"/>
    </row>
    <row r="84" spans="1:26" x14ac:dyDescent="0.25">
      <c r="A84" t="s">
        <v>227</v>
      </c>
      <c r="B84" t="s">
        <v>1914</v>
      </c>
      <c r="C84" t="s">
        <v>165</v>
      </c>
      <c r="D84" t="s">
        <v>412</v>
      </c>
      <c r="E84" t="s">
        <v>415</v>
      </c>
      <c r="F84" t="s">
        <v>951</v>
      </c>
      <c r="G84" t="s">
        <v>952</v>
      </c>
      <c r="H84" t="s">
        <v>918</v>
      </c>
      <c r="I84" t="s">
        <v>166</v>
      </c>
      <c r="J84" s="4" t="s">
        <v>865</v>
      </c>
      <c r="K84">
        <v>340</v>
      </c>
      <c r="L84">
        <v>750</v>
      </c>
      <c r="M84" s="1">
        <v>7.2442129629629634E-2</v>
      </c>
      <c r="N84" s="25">
        <v>8857.8795339553708</v>
      </c>
      <c r="O84" s="25">
        <v>27902.320531959416</v>
      </c>
      <c r="P84" s="25">
        <v>141.437257182004</v>
      </c>
      <c r="Q84" s="25">
        <v>7.4406178552588296</v>
      </c>
      <c r="R84" s="25">
        <v>10957.196686056601</v>
      </c>
      <c r="S84" s="25">
        <v>14.8850627251487</v>
      </c>
      <c r="T84" s="25">
        <v>1.3739346480714001</v>
      </c>
      <c r="U84" s="25">
        <v>0.21175827410933401</v>
      </c>
      <c r="V84" s="25">
        <v>0.79407290660305396</v>
      </c>
      <c r="W84" s="25">
        <v>1.0058311807123879</v>
      </c>
      <c r="X84" s="25"/>
      <c r="Y84" s="25"/>
      <c r="Z84"/>
    </row>
    <row r="85" spans="1:26" x14ac:dyDescent="0.25">
      <c r="A85" t="s">
        <v>226</v>
      </c>
      <c r="B85" t="s">
        <v>1914</v>
      </c>
      <c r="C85" t="s">
        <v>165</v>
      </c>
      <c r="D85" t="s">
        <v>412</v>
      </c>
      <c r="E85" t="s">
        <v>415</v>
      </c>
      <c r="F85" t="s">
        <v>951</v>
      </c>
      <c r="G85" t="s">
        <v>952</v>
      </c>
      <c r="H85" t="s">
        <v>918</v>
      </c>
      <c r="I85" t="s">
        <v>166</v>
      </c>
      <c r="J85" s="4" t="s">
        <v>865</v>
      </c>
      <c r="K85">
        <v>340</v>
      </c>
      <c r="L85">
        <v>1000</v>
      </c>
      <c r="M85" s="1">
        <v>9.5208333333333339E-2</v>
      </c>
      <c r="N85" s="25">
        <v>11669.935853609</v>
      </c>
      <c r="O85" s="25">
        <v>36760.297938868353</v>
      </c>
      <c r="P85" s="25">
        <v>181.80177007963999</v>
      </c>
      <c r="Q85" s="25">
        <v>9.8027458055800398</v>
      </c>
      <c r="R85" s="25">
        <v>14435.713566680301</v>
      </c>
      <c r="S85" s="25">
        <v>17.692463075631501</v>
      </c>
      <c r="T85" s="25">
        <v>1.6416947006876299</v>
      </c>
      <c r="U85" s="25">
        <v>0.26404341981829699</v>
      </c>
      <c r="V85" s="25">
        <v>1.0649286475076101</v>
      </c>
      <c r="W85" s="25">
        <v>1.3289720673259071</v>
      </c>
      <c r="X85" s="25"/>
      <c r="Y85" s="25"/>
      <c r="Z85"/>
    </row>
    <row r="86" spans="1:26" x14ac:dyDescent="0.25">
      <c r="A86" t="s">
        <v>228</v>
      </c>
      <c r="B86" t="s">
        <v>1914</v>
      </c>
      <c r="C86" t="s">
        <v>165</v>
      </c>
      <c r="D86" t="s">
        <v>412</v>
      </c>
      <c r="E86" t="s">
        <v>415</v>
      </c>
      <c r="F86" t="s">
        <v>951</v>
      </c>
      <c r="G86" t="s">
        <v>952</v>
      </c>
      <c r="H86" t="s">
        <v>918</v>
      </c>
      <c r="I86" t="s">
        <v>166</v>
      </c>
      <c r="J86" s="4" t="s">
        <v>865</v>
      </c>
      <c r="K86">
        <v>360</v>
      </c>
      <c r="L86">
        <v>1500</v>
      </c>
      <c r="M86" s="1">
        <v>0.141875</v>
      </c>
      <c r="N86" s="25">
        <v>17178.022923295001</v>
      </c>
      <c r="O86" s="25">
        <v>54110.772208379247</v>
      </c>
      <c r="P86" s="25">
        <v>259.27224570533599</v>
      </c>
      <c r="Q86" s="25">
        <v>14.429542226043299</v>
      </c>
      <c r="R86" s="25">
        <v>21249.216764479901</v>
      </c>
      <c r="S86" s="25">
        <v>23.8130624219731</v>
      </c>
      <c r="T86" s="25">
        <v>2.2410119454392401</v>
      </c>
      <c r="U86" s="25">
        <v>0.33682783584980602</v>
      </c>
      <c r="V86" s="25">
        <v>1.6440291159368201</v>
      </c>
      <c r="W86" s="25">
        <v>1.9808569517866261</v>
      </c>
      <c r="X86" s="25"/>
      <c r="Y86" s="25"/>
      <c r="Z86"/>
    </row>
    <row r="87" spans="1:26" x14ac:dyDescent="0.25">
      <c r="A87" t="s">
        <v>229</v>
      </c>
      <c r="B87" t="s">
        <v>1914</v>
      </c>
      <c r="C87" t="s">
        <v>165</v>
      </c>
      <c r="D87" t="s">
        <v>412</v>
      </c>
      <c r="E87" t="s">
        <v>415</v>
      </c>
      <c r="F87" t="s">
        <v>951</v>
      </c>
      <c r="G87" t="s">
        <v>952</v>
      </c>
      <c r="H87" t="s">
        <v>918</v>
      </c>
      <c r="I87" t="s">
        <v>166</v>
      </c>
      <c r="J87" s="4" t="s">
        <v>865</v>
      </c>
      <c r="K87">
        <v>360</v>
      </c>
      <c r="L87">
        <v>2000</v>
      </c>
      <c r="M87" s="1">
        <v>0.18789351851851852</v>
      </c>
      <c r="N87" s="25">
        <v>22927.262169144899</v>
      </c>
      <c r="O87" s="25">
        <v>72220.875832806429</v>
      </c>
      <c r="P87" s="25">
        <v>343.17613197710102</v>
      </c>
      <c r="Q87" s="25">
        <v>19.258900350114601</v>
      </c>
      <c r="R87" s="25">
        <v>28361.018144808499</v>
      </c>
      <c r="S87" s="25">
        <v>29.578419769022101</v>
      </c>
      <c r="T87" s="25">
        <v>2.8030764591178499</v>
      </c>
      <c r="U87" s="25">
        <v>0.43741918175945299</v>
      </c>
      <c r="V87" s="25">
        <v>2.2110767690533901</v>
      </c>
      <c r="W87" s="25">
        <v>2.6484959508128432</v>
      </c>
      <c r="X87" s="25"/>
      <c r="Y87" s="25"/>
      <c r="Z87"/>
    </row>
    <row r="88" spans="1:26" x14ac:dyDescent="0.25">
      <c r="A88" t="s">
        <v>562</v>
      </c>
      <c r="B88" t="s">
        <v>1914</v>
      </c>
      <c r="C88" t="s">
        <v>165</v>
      </c>
      <c r="D88" t="s">
        <v>412</v>
      </c>
      <c r="E88" t="s">
        <v>415</v>
      </c>
      <c r="F88" t="s">
        <v>951</v>
      </c>
      <c r="G88" t="s">
        <v>952</v>
      </c>
      <c r="H88" t="s">
        <v>918</v>
      </c>
      <c r="I88" t="s">
        <v>166</v>
      </c>
      <c r="J88" s="4" t="s">
        <v>865</v>
      </c>
      <c r="K88">
        <v>360</v>
      </c>
      <c r="L88">
        <v>2500</v>
      </c>
      <c r="M88" s="1">
        <v>0.23386574074074074</v>
      </c>
      <c r="N88" s="25">
        <v>28476.774049010201</v>
      </c>
      <c r="O88" s="25">
        <v>89701.838254382135</v>
      </c>
      <c r="P88" s="25">
        <v>421.54332876041599</v>
      </c>
      <c r="Q88" s="25">
        <v>23.9204934187322</v>
      </c>
      <c r="R88" s="25">
        <v>35225.772381326598</v>
      </c>
      <c r="S88" s="25">
        <v>35.274064249880503</v>
      </c>
      <c r="T88" s="25">
        <v>3.35103881505627</v>
      </c>
      <c r="U88" s="25">
        <v>0.52752395750570502</v>
      </c>
      <c r="V88" s="25">
        <v>2.7659672069346399</v>
      </c>
      <c r="W88" s="25">
        <v>3.2934911644403448</v>
      </c>
      <c r="X88" s="25"/>
      <c r="Y88" s="25"/>
      <c r="Z88"/>
    </row>
    <row r="89" spans="1:26" x14ac:dyDescent="0.25">
      <c r="A89" t="s">
        <v>564</v>
      </c>
      <c r="B89" t="s">
        <v>1914</v>
      </c>
      <c r="C89" t="s">
        <v>165</v>
      </c>
      <c r="D89" t="s">
        <v>412</v>
      </c>
      <c r="E89" t="s">
        <v>415</v>
      </c>
      <c r="F89" t="s">
        <v>951</v>
      </c>
      <c r="G89" t="s">
        <v>952</v>
      </c>
      <c r="H89" t="s">
        <v>918</v>
      </c>
      <c r="I89" t="s">
        <v>166</v>
      </c>
      <c r="J89" s="4" t="s">
        <v>865</v>
      </c>
      <c r="K89">
        <v>360</v>
      </c>
      <c r="L89">
        <v>3000</v>
      </c>
      <c r="M89" s="1">
        <v>0.27916666666666667</v>
      </c>
      <c r="N89" s="25">
        <v>34463.778463931303</v>
      </c>
      <c r="O89" s="25">
        <v>108560.90216138361</v>
      </c>
      <c r="P89" s="25">
        <v>512.57267274494905</v>
      </c>
      <c r="Q89" s="25">
        <v>28.949569233742899</v>
      </c>
      <c r="R89" s="25">
        <v>42631.697458245399</v>
      </c>
      <c r="S89" s="25">
        <v>40.910389417711301</v>
      </c>
      <c r="T89" s="25">
        <v>3.8952414476323298</v>
      </c>
      <c r="U89" s="25">
        <v>0.65952819529307305</v>
      </c>
      <c r="V89" s="25">
        <v>3.3152351916016198</v>
      </c>
      <c r="W89" s="25">
        <v>3.974763386894693</v>
      </c>
      <c r="X89" s="25"/>
      <c r="Y89" s="25"/>
      <c r="Z89"/>
    </row>
    <row r="90" spans="1:26" x14ac:dyDescent="0.25">
      <c r="A90" t="s">
        <v>566</v>
      </c>
      <c r="B90" t="s">
        <v>1914</v>
      </c>
      <c r="C90" t="s">
        <v>165</v>
      </c>
      <c r="D90" t="s">
        <v>412</v>
      </c>
      <c r="E90" t="s">
        <v>415</v>
      </c>
      <c r="F90" t="s">
        <v>951</v>
      </c>
      <c r="G90" t="s">
        <v>952</v>
      </c>
      <c r="H90" t="s">
        <v>918</v>
      </c>
      <c r="I90" t="s">
        <v>166</v>
      </c>
      <c r="J90" s="4" t="s">
        <v>865</v>
      </c>
      <c r="K90">
        <v>360</v>
      </c>
      <c r="L90">
        <v>3500</v>
      </c>
      <c r="M90" s="1">
        <v>0.32515046296296296</v>
      </c>
      <c r="N90" s="25">
        <v>40014.258465835403</v>
      </c>
      <c r="O90" s="25">
        <v>126044.91416738152</v>
      </c>
      <c r="P90" s="25">
        <v>590.95220080342904</v>
      </c>
      <c r="Q90" s="25">
        <v>33.6119790810925</v>
      </c>
      <c r="R90" s="25">
        <v>49497.637809717897</v>
      </c>
      <c r="S90" s="25">
        <v>46.607615967829098</v>
      </c>
      <c r="T90" s="25">
        <v>4.4433487374969598</v>
      </c>
      <c r="U90" s="25">
        <v>0.74963802484154496</v>
      </c>
      <c r="V90" s="25">
        <v>3.8702312289715199</v>
      </c>
      <c r="W90" s="25">
        <v>4.6198692538130652</v>
      </c>
      <c r="X90" s="25"/>
      <c r="Y90" s="25"/>
      <c r="Z90"/>
    </row>
    <row r="91" spans="1:26" x14ac:dyDescent="0.25">
      <c r="A91" t="s">
        <v>567</v>
      </c>
      <c r="B91" t="s">
        <v>1914</v>
      </c>
      <c r="C91" t="s">
        <v>165</v>
      </c>
      <c r="D91" t="s">
        <v>412</v>
      </c>
      <c r="E91" t="s">
        <v>415</v>
      </c>
      <c r="F91" t="s">
        <v>951</v>
      </c>
      <c r="G91" t="s">
        <v>952</v>
      </c>
      <c r="H91" t="s">
        <v>918</v>
      </c>
      <c r="I91" t="s">
        <v>166</v>
      </c>
      <c r="J91" s="4" t="s">
        <v>865</v>
      </c>
      <c r="K91">
        <v>360</v>
      </c>
      <c r="L91">
        <v>4000</v>
      </c>
      <c r="M91" s="1">
        <v>0.37001157407407409</v>
      </c>
      <c r="N91" s="25">
        <v>46147.913898439998</v>
      </c>
      <c r="O91" s="25">
        <v>145365.92878008599</v>
      </c>
      <c r="P91" s="25">
        <v>686.15847929942697</v>
      </c>
      <c r="Q91" s="25">
        <v>38.764245852682102</v>
      </c>
      <c r="R91" s="25">
        <v>57084.966072602401</v>
      </c>
      <c r="S91" s="25">
        <v>52.067332930608103</v>
      </c>
      <c r="T91" s="25">
        <v>4.9789786523713699</v>
      </c>
      <c r="U91" s="25">
        <v>0.90168019872257299</v>
      </c>
      <c r="V91" s="25">
        <v>4.4107075687286699</v>
      </c>
      <c r="W91" s="25">
        <v>5.3123877674512432</v>
      </c>
      <c r="X91" s="25"/>
      <c r="Y91" s="25"/>
      <c r="Z91"/>
    </row>
    <row r="92" spans="1:26" x14ac:dyDescent="0.25">
      <c r="A92" t="s">
        <v>240</v>
      </c>
      <c r="B92" t="s">
        <v>1914</v>
      </c>
      <c r="C92" t="s">
        <v>165</v>
      </c>
      <c r="D92" t="s">
        <v>412</v>
      </c>
      <c r="E92" t="s">
        <v>415</v>
      </c>
      <c r="F92" t="s">
        <v>951</v>
      </c>
      <c r="G92" t="s">
        <v>952</v>
      </c>
      <c r="H92" t="s">
        <v>918</v>
      </c>
      <c r="I92" t="s">
        <v>166</v>
      </c>
      <c r="J92" s="4" t="s">
        <v>832</v>
      </c>
      <c r="K92">
        <v>160</v>
      </c>
      <c r="L92">
        <v>125</v>
      </c>
      <c r="M92" s="1">
        <v>2.2847222222222224E-2</v>
      </c>
      <c r="N92" s="25">
        <v>1723.1399999999901</v>
      </c>
      <c r="O92" s="25">
        <v>5427.8909999999687</v>
      </c>
      <c r="P92" s="25">
        <v>25.855215000000001</v>
      </c>
      <c r="Q92" s="25">
        <v>1.4474376</v>
      </c>
      <c r="R92" s="25">
        <v>2131.5242199999998</v>
      </c>
      <c r="S92" s="25">
        <v>14.8026266</v>
      </c>
      <c r="T92" s="25">
        <v>1.24697748</v>
      </c>
      <c r="U92" s="25">
        <v>6.6291909999999996E-2</v>
      </c>
      <c r="V92" s="25">
        <v>9.7049880000000005E-2</v>
      </c>
      <c r="W92" s="25">
        <v>0.16334178999999999</v>
      </c>
      <c r="X92" s="25"/>
      <c r="Y92" s="25"/>
      <c r="Z92"/>
    </row>
    <row r="93" spans="1:26" x14ac:dyDescent="0.25">
      <c r="A93" t="s">
        <v>243</v>
      </c>
      <c r="B93" t="s">
        <v>1914</v>
      </c>
      <c r="C93" t="s">
        <v>165</v>
      </c>
      <c r="D93" t="s">
        <v>412</v>
      </c>
      <c r="E93" t="s">
        <v>415</v>
      </c>
      <c r="F93" t="s">
        <v>951</v>
      </c>
      <c r="G93" t="s">
        <v>952</v>
      </c>
      <c r="H93" t="s">
        <v>918</v>
      </c>
      <c r="I93" t="s">
        <v>166</v>
      </c>
      <c r="J93" s="4" t="s">
        <v>864</v>
      </c>
      <c r="K93">
        <v>160</v>
      </c>
      <c r="L93">
        <v>125</v>
      </c>
      <c r="M93" s="1">
        <v>1.9259259259259261E-2</v>
      </c>
      <c r="N93" s="25">
        <v>1592.3199999999899</v>
      </c>
      <c r="O93" s="25">
        <v>5015.8079999999682</v>
      </c>
      <c r="P93" s="25">
        <v>25.227278999999999</v>
      </c>
      <c r="Q93" s="25">
        <v>1.3375488</v>
      </c>
      <c r="R93" s="25">
        <v>1969.69986807692</v>
      </c>
      <c r="S93" s="25">
        <v>12.056714561538399</v>
      </c>
      <c r="T93" s="25">
        <v>1.0141178799999999</v>
      </c>
      <c r="U93" s="25">
        <v>6.2522309999999998E-2</v>
      </c>
      <c r="V93" s="25">
        <v>8.9225479999999996E-2</v>
      </c>
      <c r="W93" s="25">
        <v>0.15174778999999999</v>
      </c>
      <c r="X93" s="25"/>
      <c r="Y93" s="25"/>
      <c r="Z93"/>
    </row>
    <row r="94" spans="1:26" x14ac:dyDescent="0.25">
      <c r="A94" t="s">
        <v>245</v>
      </c>
      <c r="B94" t="s">
        <v>1</v>
      </c>
      <c r="C94" t="s">
        <v>167</v>
      </c>
      <c r="D94" t="s">
        <v>412</v>
      </c>
      <c r="E94" t="s">
        <v>419</v>
      </c>
      <c r="F94" t="s">
        <v>951</v>
      </c>
      <c r="G94" t="s">
        <v>952</v>
      </c>
      <c r="H94" t="s">
        <v>918</v>
      </c>
      <c r="I94" t="s">
        <v>168</v>
      </c>
      <c r="J94" s="4" t="s">
        <v>865</v>
      </c>
      <c r="K94">
        <v>160</v>
      </c>
      <c r="L94">
        <v>125</v>
      </c>
      <c r="M94" s="1">
        <v>1.5833333333333335E-2</v>
      </c>
      <c r="N94" s="25">
        <v>2072.7649714301101</v>
      </c>
      <c r="O94" s="25">
        <v>6529.2096600048462</v>
      </c>
      <c r="P94" s="25">
        <v>37.166397749112598</v>
      </c>
      <c r="Q94" s="25">
        <v>1.7411226279140799</v>
      </c>
      <c r="R94" s="25">
        <v>2564.0101834039601</v>
      </c>
      <c r="S94" s="25">
        <v>6.1006803058915402</v>
      </c>
      <c r="T94" s="25">
        <v>0.68254802477875498</v>
      </c>
      <c r="U94" s="25">
        <v>0.107019537033939</v>
      </c>
      <c r="V94" s="25">
        <v>0.158221794650761</v>
      </c>
      <c r="W94" s="25">
        <v>0.26524133168469999</v>
      </c>
      <c r="X94" s="25"/>
      <c r="Y94" s="25"/>
      <c r="Z94"/>
    </row>
    <row r="95" spans="1:26" x14ac:dyDescent="0.25">
      <c r="A95" t="s">
        <v>247</v>
      </c>
      <c r="B95" t="s">
        <v>1</v>
      </c>
      <c r="C95" t="s">
        <v>167</v>
      </c>
      <c r="D95" t="s">
        <v>412</v>
      </c>
      <c r="E95" t="s">
        <v>419</v>
      </c>
      <c r="F95" t="s">
        <v>951</v>
      </c>
      <c r="G95" t="s">
        <v>952</v>
      </c>
      <c r="H95" t="s">
        <v>918</v>
      </c>
      <c r="I95" t="s">
        <v>168</v>
      </c>
      <c r="J95" s="4" t="s">
        <v>865</v>
      </c>
      <c r="K95">
        <v>220</v>
      </c>
      <c r="L95">
        <v>200</v>
      </c>
      <c r="M95" s="1">
        <v>2.3043981481481481E-2</v>
      </c>
      <c r="N95" s="25">
        <v>2958.0399101881198</v>
      </c>
      <c r="O95" s="25">
        <v>9317.8257170925772</v>
      </c>
      <c r="P95" s="25">
        <v>53.9132225653021</v>
      </c>
      <c r="Q95" s="25">
        <v>2.4847542160524698</v>
      </c>
      <c r="R95" s="25">
        <v>3659.0957132093199</v>
      </c>
      <c r="S95" s="25">
        <v>8.0981422324469001</v>
      </c>
      <c r="T95" s="25">
        <v>0.97718173474454295</v>
      </c>
      <c r="U95" s="25">
        <v>0.140198966291667</v>
      </c>
      <c r="V95" s="25">
        <v>0.24254896360564299</v>
      </c>
      <c r="W95" s="25">
        <v>0.38274792989730999</v>
      </c>
      <c r="X95" s="25"/>
      <c r="Y95" s="25"/>
      <c r="Z95"/>
    </row>
    <row r="96" spans="1:26" x14ac:dyDescent="0.25">
      <c r="A96" t="s">
        <v>248</v>
      </c>
      <c r="B96" t="s">
        <v>1</v>
      </c>
      <c r="C96" t="s">
        <v>167</v>
      </c>
      <c r="D96" t="s">
        <v>412</v>
      </c>
      <c r="E96" t="s">
        <v>419</v>
      </c>
      <c r="F96" t="s">
        <v>951</v>
      </c>
      <c r="G96" t="s">
        <v>952</v>
      </c>
      <c r="H96" t="s">
        <v>918</v>
      </c>
      <c r="I96" t="s">
        <v>168</v>
      </c>
      <c r="J96" s="4" t="s">
        <v>865</v>
      </c>
      <c r="K96">
        <v>320</v>
      </c>
      <c r="L96">
        <v>250</v>
      </c>
      <c r="M96" s="1">
        <v>2.6909722222222224E-2</v>
      </c>
      <c r="N96" s="25">
        <v>3458.2681715169201</v>
      </c>
      <c r="O96" s="25">
        <v>10893.544740278297</v>
      </c>
      <c r="P96" s="25">
        <v>66.303354168264306</v>
      </c>
      <c r="Q96" s="25">
        <v>2.9049456113399401</v>
      </c>
      <c r="R96" s="25">
        <v>4277.8780400150099</v>
      </c>
      <c r="S96" s="25">
        <v>10.1254952448331</v>
      </c>
      <c r="T96" s="25">
        <v>1.35015347389226</v>
      </c>
      <c r="U96" s="25">
        <v>0.14349628388376801</v>
      </c>
      <c r="V96" s="25">
        <v>0.30678932580280199</v>
      </c>
      <c r="W96" s="25">
        <v>0.45028560968657</v>
      </c>
      <c r="X96" s="25"/>
      <c r="Y96" s="25"/>
      <c r="Z96"/>
    </row>
    <row r="97" spans="1:26" x14ac:dyDescent="0.25">
      <c r="A97" t="s">
        <v>249</v>
      </c>
      <c r="B97" t="s">
        <v>1</v>
      </c>
      <c r="C97" t="s">
        <v>167</v>
      </c>
      <c r="D97" t="s">
        <v>412</v>
      </c>
      <c r="E97" t="s">
        <v>419</v>
      </c>
      <c r="F97" t="s">
        <v>951</v>
      </c>
      <c r="G97" t="s">
        <v>952</v>
      </c>
      <c r="H97" t="s">
        <v>918</v>
      </c>
      <c r="I97" t="s">
        <v>168</v>
      </c>
      <c r="J97" s="4" t="s">
        <v>865</v>
      </c>
      <c r="K97">
        <v>320</v>
      </c>
      <c r="L97">
        <v>500</v>
      </c>
      <c r="M97" s="1">
        <v>4.9768518518518517E-2</v>
      </c>
      <c r="N97" s="25">
        <v>6572.3206492156996</v>
      </c>
      <c r="O97" s="25">
        <v>20702.810045029455</v>
      </c>
      <c r="P97" s="25">
        <v>113.94322070867101</v>
      </c>
      <c r="Q97" s="25">
        <v>5.5207492895488999</v>
      </c>
      <c r="R97" s="25">
        <v>8129.9599946936696</v>
      </c>
      <c r="S97" s="25">
        <v>15.7140689099865</v>
      </c>
      <c r="T97" s="25">
        <v>2.1078536811388799</v>
      </c>
      <c r="U97" s="25">
        <v>0.22151962709929199</v>
      </c>
      <c r="V97" s="25">
        <v>0.63620484606125005</v>
      </c>
      <c r="W97" s="25">
        <v>0.85772447316054201</v>
      </c>
      <c r="X97" s="25"/>
      <c r="Y97" s="25"/>
      <c r="Z97"/>
    </row>
    <row r="98" spans="1:26" x14ac:dyDescent="0.25">
      <c r="A98" t="s">
        <v>250</v>
      </c>
      <c r="B98" t="s">
        <v>1</v>
      </c>
      <c r="C98" t="s">
        <v>167</v>
      </c>
      <c r="D98" t="s">
        <v>412</v>
      </c>
      <c r="E98" t="s">
        <v>419</v>
      </c>
      <c r="F98" t="s">
        <v>951</v>
      </c>
      <c r="G98" t="s">
        <v>952</v>
      </c>
      <c r="H98" t="s">
        <v>918</v>
      </c>
      <c r="I98" t="s">
        <v>168</v>
      </c>
      <c r="J98" s="4" t="s">
        <v>865</v>
      </c>
      <c r="K98">
        <v>320</v>
      </c>
      <c r="L98">
        <v>750</v>
      </c>
      <c r="M98" s="1">
        <v>7.273148148148148E-2</v>
      </c>
      <c r="N98" s="25">
        <v>9792.9786049127197</v>
      </c>
      <c r="O98" s="25">
        <v>30847.882605475064</v>
      </c>
      <c r="P98" s="25">
        <v>165.06758712851399</v>
      </c>
      <c r="Q98" s="25">
        <v>8.2261026033412197</v>
      </c>
      <c r="R98" s="25">
        <v>12113.9145235916</v>
      </c>
      <c r="S98" s="25">
        <v>21.2039985441799</v>
      </c>
      <c r="T98" s="25">
        <v>2.8779291340461102</v>
      </c>
      <c r="U98" s="25">
        <v>0.30872210719980597</v>
      </c>
      <c r="V98" s="25">
        <v>0.97220386547389004</v>
      </c>
      <c r="W98" s="25">
        <v>1.2809259726736961</v>
      </c>
      <c r="X98" s="25"/>
      <c r="Y98" s="25"/>
      <c r="Z98"/>
    </row>
    <row r="99" spans="1:26" x14ac:dyDescent="0.25">
      <c r="A99" t="s">
        <v>251</v>
      </c>
      <c r="B99" t="s">
        <v>1</v>
      </c>
      <c r="C99" t="s">
        <v>167</v>
      </c>
      <c r="D99" t="s">
        <v>412</v>
      </c>
      <c r="E99" t="s">
        <v>419</v>
      </c>
      <c r="F99" t="s">
        <v>951</v>
      </c>
      <c r="G99" t="s">
        <v>952</v>
      </c>
      <c r="H99" t="s">
        <v>918</v>
      </c>
      <c r="I99" t="s">
        <v>168</v>
      </c>
      <c r="J99" s="4" t="s">
        <v>865</v>
      </c>
      <c r="K99">
        <v>320</v>
      </c>
      <c r="L99">
        <v>1000</v>
      </c>
      <c r="M99" s="1">
        <v>9.5601851851851841E-2</v>
      </c>
      <c r="N99" s="25">
        <v>12889.007577423399</v>
      </c>
      <c r="O99" s="25">
        <v>40600.373868883704</v>
      </c>
      <c r="P99" s="25">
        <v>212.28137755003399</v>
      </c>
      <c r="Q99" s="25">
        <v>10.8267658853388</v>
      </c>
      <c r="R99" s="25">
        <v>15943.7021569095</v>
      </c>
      <c r="S99" s="25">
        <v>26.735123183132998</v>
      </c>
      <c r="T99" s="25">
        <v>3.6275667767090698</v>
      </c>
      <c r="U99" s="25">
        <v>0.38576319864011399</v>
      </c>
      <c r="V99" s="25">
        <v>1.3002359009909901</v>
      </c>
      <c r="W99" s="25">
        <v>1.6859990996311041</v>
      </c>
      <c r="X99" s="25"/>
      <c r="Y99" s="25"/>
      <c r="Z99"/>
    </row>
    <row r="100" spans="1:26" x14ac:dyDescent="0.25">
      <c r="A100" t="s">
        <v>252</v>
      </c>
      <c r="B100" t="s">
        <v>1</v>
      </c>
      <c r="C100" t="s">
        <v>167</v>
      </c>
      <c r="D100" t="s">
        <v>412</v>
      </c>
      <c r="E100" t="s">
        <v>419</v>
      </c>
      <c r="F100" t="s">
        <v>951</v>
      </c>
      <c r="G100" t="s">
        <v>952</v>
      </c>
      <c r="H100" t="s">
        <v>918</v>
      </c>
      <c r="I100" t="s">
        <v>168</v>
      </c>
      <c r="J100" s="4" t="s">
        <v>865</v>
      </c>
      <c r="K100">
        <v>320</v>
      </c>
      <c r="L100">
        <v>1500</v>
      </c>
      <c r="M100" s="1">
        <v>0.14140046296296296</v>
      </c>
      <c r="N100" s="25">
        <v>19194.938561696599</v>
      </c>
      <c r="O100" s="25">
        <v>60464.056469344287</v>
      </c>
      <c r="P100" s="25">
        <v>310.32059731820999</v>
      </c>
      <c r="Q100" s="25">
        <v>16.123744578507701</v>
      </c>
      <c r="R100" s="25">
        <v>23744.1291858277</v>
      </c>
      <c r="S100" s="25">
        <v>37.727670734176201</v>
      </c>
      <c r="T100" s="25">
        <v>5.1432402655099398</v>
      </c>
      <c r="U100" s="25">
        <v>0.54900987134850399</v>
      </c>
      <c r="V100" s="25">
        <v>1.9638605936704301</v>
      </c>
      <c r="W100" s="25">
        <v>2.512870465018934</v>
      </c>
      <c r="X100" s="25"/>
      <c r="Y100" s="25"/>
      <c r="Z100"/>
    </row>
    <row r="101" spans="1:26" x14ac:dyDescent="0.25">
      <c r="A101" t="s">
        <v>571</v>
      </c>
      <c r="B101" t="s">
        <v>1</v>
      </c>
      <c r="C101" t="s">
        <v>167</v>
      </c>
      <c r="D101" t="s">
        <v>412</v>
      </c>
      <c r="E101" t="s">
        <v>419</v>
      </c>
      <c r="F101" t="s">
        <v>951</v>
      </c>
      <c r="G101" t="s">
        <v>952</v>
      </c>
      <c r="H101" t="s">
        <v>918</v>
      </c>
      <c r="I101" t="s">
        <v>168</v>
      </c>
      <c r="J101" s="4" t="s">
        <v>865</v>
      </c>
      <c r="K101">
        <v>340</v>
      </c>
      <c r="L101">
        <v>2000</v>
      </c>
      <c r="M101" s="1">
        <v>0.18803240740740743</v>
      </c>
      <c r="N101" s="25">
        <v>25342.288265289098</v>
      </c>
      <c r="O101" s="25">
        <v>79828.20803566066</v>
      </c>
      <c r="P101" s="25">
        <v>404.41116258176999</v>
      </c>
      <c r="Q101" s="25">
        <v>21.2875199685759</v>
      </c>
      <c r="R101" s="25">
        <v>31348.4071860197</v>
      </c>
      <c r="S101" s="25">
        <v>49.362692703435798</v>
      </c>
      <c r="T101" s="25">
        <v>6.7267135296037299</v>
      </c>
      <c r="U101" s="25">
        <v>0.67057779416677599</v>
      </c>
      <c r="V101" s="25">
        <v>2.6467642906483899</v>
      </c>
      <c r="W101" s="25">
        <v>3.317342084815166</v>
      </c>
      <c r="X101" s="25"/>
      <c r="Y101" s="25"/>
      <c r="Z101"/>
    </row>
    <row r="102" spans="1:26" x14ac:dyDescent="0.25">
      <c r="A102" t="s">
        <v>254</v>
      </c>
      <c r="B102" t="s">
        <v>1</v>
      </c>
      <c r="C102" t="s">
        <v>167</v>
      </c>
      <c r="D102" t="s">
        <v>412</v>
      </c>
      <c r="E102" t="s">
        <v>419</v>
      </c>
      <c r="F102" t="s">
        <v>951</v>
      </c>
      <c r="G102" t="s">
        <v>952</v>
      </c>
      <c r="H102" t="s">
        <v>918</v>
      </c>
      <c r="I102" t="s">
        <v>168</v>
      </c>
      <c r="J102" s="4" t="s">
        <v>865</v>
      </c>
      <c r="K102">
        <v>360</v>
      </c>
      <c r="L102">
        <v>2500</v>
      </c>
      <c r="M102" s="1">
        <v>0.23531250000000001</v>
      </c>
      <c r="N102" s="25">
        <v>31028.1412417219</v>
      </c>
      <c r="O102" s="25">
        <v>97738.64491142398</v>
      </c>
      <c r="P102" s="25">
        <v>484.60334371874598</v>
      </c>
      <c r="Q102" s="25">
        <v>26.063640180760601</v>
      </c>
      <c r="R102" s="25">
        <v>38381.809667140798</v>
      </c>
      <c r="S102" s="25">
        <v>61.590768343736002</v>
      </c>
      <c r="T102" s="25">
        <v>8.3462234928552093</v>
      </c>
      <c r="U102" s="25">
        <v>0.72295708055122299</v>
      </c>
      <c r="V102" s="25">
        <v>3.3395619077412899</v>
      </c>
      <c r="W102" s="25">
        <v>4.0625189882925126</v>
      </c>
      <c r="X102" s="25"/>
      <c r="Y102" s="25"/>
      <c r="Z102"/>
    </row>
    <row r="103" spans="1:26" x14ac:dyDescent="0.25">
      <c r="A103" t="s">
        <v>253</v>
      </c>
      <c r="B103" t="s">
        <v>1</v>
      </c>
      <c r="C103" t="s">
        <v>167</v>
      </c>
      <c r="D103" t="s">
        <v>412</v>
      </c>
      <c r="E103" t="s">
        <v>419</v>
      </c>
      <c r="F103" t="s">
        <v>951</v>
      </c>
      <c r="G103" t="s">
        <v>952</v>
      </c>
      <c r="H103" t="s">
        <v>918</v>
      </c>
      <c r="I103" t="s">
        <v>168</v>
      </c>
      <c r="J103" s="4" t="s">
        <v>865</v>
      </c>
      <c r="K103">
        <v>360</v>
      </c>
      <c r="L103">
        <v>3000</v>
      </c>
      <c r="M103" s="1">
        <v>0.28033564814814815</v>
      </c>
      <c r="N103" s="25">
        <v>38422.727221116002</v>
      </c>
      <c r="O103" s="25">
        <v>121031.5907465154</v>
      </c>
      <c r="P103" s="25">
        <v>616.05343767558895</v>
      </c>
      <c r="Q103" s="25">
        <v>32.275093069062002</v>
      </c>
      <c r="R103" s="25">
        <v>47528.917335698701</v>
      </c>
      <c r="S103" s="25">
        <v>71.050498634305299</v>
      </c>
      <c r="T103" s="25">
        <v>9.9751130022051093</v>
      </c>
      <c r="U103" s="25">
        <v>1.0094802147006401</v>
      </c>
      <c r="V103" s="25">
        <v>4.04985284155772</v>
      </c>
      <c r="W103" s="25">
        <v>5.0593330562583603</v>
      </c>
      <c r="X103" s="25"/>
      <c r="Y103" s="25"/>
      <c r="Z103"/>
    </row>
    <row r="104" spans="1:26" x14ac:dyDescent="0.25">
      <c r="A104" t="s">
        <v>573</v>
      </c>
      <c r="B104" t="s">
        <v>1</v>
      </c>
      <c r="C104" t="s">
        <v>167</v>
      </c>
      <c r="D104" t="s">
        <v>412</v>
      </c>
      <c r="E104" t="s">
        <v>419</v>
      </c>
      <c r="F104" t="s">
        <v>951</v>
      </c>
      <c r="G104" t="s">
        <v>952</v>
      </c>
      <c r="H104" t="s">
        <v>918</v>
      </c>
      <c r="I104" t="s">
        <v>168</v>
      </c>
      <c r="J104" s="4" t="s">
        <v>832</v>
      </c>
      <c r="K104">
        <v>160</v>
      </c>
      <c r="L104">
        <v>125</v>
      </c>
      <c r="M104" s="1">
        <v>2.2847222222222224E-2</v>
      </c>
      <c r="N104" s="25">
        <v>1537.2839999999901</v>
      </c>
      <c r="O104" s="25">
        <v>4842.4445999999689</v>
      </c>
      <c r="P104" s="25">
        <v>23.767948399999899</v>
      </c>
      <c r="Q104" s="25">
        <v>1.2913185999999901</v>
      </c>
      <c r="R104" s="25">
        <v>1901.6202800000001</v>
      </c>
      <c r="S104" s="25">
        <v>13.7261712</v>
      </c>
      <c r="T104" s="25">
        <v>1.5769799600000001</v>
      </c>
      <c r="U104" s="25">
        <v>6.2346679999999897E-2</v>
      </c>
      <c r="V104" s="25">
        <v>9.7859003999999999E-2</v>
      </c>
      <c r="W104" s="25">
        <v>0.1602056839999999</v>
      </c>
      <c r="X104" s="25"/>
      <c r="Y104" s="25"/>
      <c r="Z104"/>
    </row>
    <row r="105" spans="1:26" x14ac:dyDescent="0.25">
      <c r="A105" t="s">
        <v>255</v>
      </c>
      <c r="B105" t="s">
        <v>1</v>
      </c>
      <c r="C105" t="s">
        <v>167</v>
      </c>
      <c r="D105" t="s">
        <v>412</v>
      </c>
      <c r="E105" t="s">
        <v>419</v>
      </c>
      <c r="F105" t="s">
        <v>951</v>
      </c>
      <c r="G105" t="s">
        <v>952</v>
      </c>
      <c r="H105" t="s">
        <v>918</v>
      </c>
      <c r="I105" t="s">
        <v>168</v>
      </c>
      <c r="J105" s="4" t="s">
        <v>864</v>
      </c>
      <c r="K105">
        <v>160</v>
      </c>
      <c r="L105">
        <v>125</v>
      </c>
      <c r="M105" s="1">
        <v>1.9259259259259261E-2</v>
      </c>
      <c r="N105" s="25">
        <v>1436.2239999999999</v>
      </c>
      <c r="O105" s="25">
        <v>4524.1055999999999</v>
      </c>
      <c r="P105" s="25">
        <v>23.424344399999999</v>
      </c>
      <c r="Q105" s="25">
        <v>1.2064282</v>
      </c>
      <c r="R105" s="25">
        <v>1776.60906397435</v>
      </c>
      <c r="S105" s="25">
        <v>11.296688680769201</v>
      </c>
      <c r="T105" s="25">
        <v>1.30209672025641</v>
      </c>
      <c r="U105" s="25">
        <v>6.1094279999999897E-2</v>
      </c>
      <c r="V105" s="25">
        <v>9.1212604000000003E-2</v>
      </c>
      <c r="W105" s="25">
        <v>0.15230688399999989</v>
      </c>
      <c r="X105" s="25"/>
      <c r="Y105" s="25"/>
      <c r="Z105"/>
    </row>
    <row r="106" spans="1:26" x14ac:dyDescent="0.25">
      <c r="A106" t="s">
        <v>579</v>
      </c>
      <c r="B106" t="s">
        <v>2</v>
      </c>
      <c r="C106" t="s">
        <v>169</v>
      </c>
      <c r="D106" t="s">
        <v>412</v>
      </c>
      <c r="E106" t="s">
        <v>426</v>
      </c>
      <c r="F106" t="s">
        <v>951</v>
      </c>
      <c r="G106" t="s">
        <v>952</v>
      </c>
      <c r="H106" t="s">
        <v>918</v>
      </c>
      <c r="I106" t="s">
        <v>842</v>
      </c>
      <c r="J106" s="4" t="s">
        <v>865</v>
      </c>
      <c r="K106">
        <v>240</v>
      </c>
      <c r="L106">
        <v>125</v>
      </c>
      <c r="M106" s="1">
        <v>1.5150462962962963E-2</v>
      </c>
      <c r="N106" s="25">
        <v>1582.8412396902299</v>
      </c>
      <c r="O106" s="25">
        <v>4985.9499050242239</v>
      </c>
      <c r="P106" s="25">
        <v>26.898488344250001</v>
      </c>
      <c r="Q106" s="25">
        <v>1.3295869106510101</v>
      </c>
      <c r="R106" s="25">
        <v>1957.9746378536399</v>
      </c>
      <c r="S106" s="25">
        <v>5.8513127218896699</v>
      </c>
      <c r="T106" s="25">
        <v>0.56717809923151996</v>
      </c>
      <c r="U106" s="25">
        <v>2.6788099755093098E-2</v>
      </c>
      <c r="V106" s="25">
        <v>0.108006912624905</v>
      </c>
      <c r="W106" s="25">
        <v>0.13479501237999811</v>
      </c>
      <c r="X106" s="25"/>
      <c r="Y106" s="25"/>
      <c r="Z106"/>
    </row>
    <row r="107" spans="1:26" x14ac:dyDescent="0.25">
      <c r="A107" t="s">
        <v>582</v>
      </c>
      <c r="B107" t="s">
        <v>2</v>
      </c>
      <c r="C107" t="s">
        <v>169</v>
      </c>
      <c r="D107" t="s">
        <v>412</v>
      </c>
      <c r="E107" t="s">
        <v>426</v>
      </c>
      <c r="F107" t="s">
        <v>951</v>
      </c>
      <c r="G107" t="s">
        <v>952</v>
      </c>
      <c r="H107" t="s">
        <v>918</v>
      </c>
      <c r="I107" t="s">
        <v>842</v>
      </c>
      <c r="J107" s="4" t="s">
        <v>865</v>
      </c>
      <c r="K107">
        <v>280</v>
      </c>
      <c r="L107">
        <v>200</v>
      </c>
      <c r="M107" s="1">
        <v>2.1851851851851848E-2</v>
      </c>
      <c r="N107" s="25">
        <v>2345.45282039944</v>
      </c>
      <c r="O107" s="25">
        <v>7388.1763842582359</v>
      </c>
      <c r="P107" s="25">
        <v>37.818165765672603</v>
      </c>
      <c r="Q107" s="25">
        <v>1.9701808015383799</v>
      </c>
      <c r="R107" s="25">
        <v>2901.32545773121</v>
      </c>
      <c r="S107" s="25">
        <v>7.0178747035196603</v>
      </c>
      <c r="T107" s="25">
        <v>0.70446771058968405</v>
      </c>
      <c r="U107" s="25">
        <v>3.2124320674849501E-2</v>
      </c>
      <c r="V107" s="25">
        <v>0.17264622305616101</v>
      </c>
      <c r="W107" s="25">
        <v>0.2047705437310105</v>
      </c>
      <c r="X107" s="25"/>
      <c r="Y107" s="25"/>
      <c r="Z107"/>
    </row>
    <row r="108" spans="1:26" x14ac:dyDescent="0.25">
      <c r="A108" t="s">
        <v>256</v>
      </c>
      <c r="B108" t="s">
        <v>2</v>
      </c>
      <c r="C108" t="s">
        <v>169</v>
      </c>
      <c r="D108" t="s">
        <v>412</v>
      </c>
      <c r="E108" t="s">
        <v>426</v>
      </c>
      <c r="F108" t="s">
        <v>951</v>
      </c>
      <c r="G108" t="s">
        <v>952</v>
      </c>
      <c r="H108" t="s">
        <v>918</v>
      </c>
      <c r="I108" t="s">
        <v>842</v>
      </c>
      <c r="J108" s="4" t="s">
        <v>865</v>
      </c>
      <c r="K108">
        <v>320</v>
      </c>
      <c r="L108">
        <v>250</v>
      </c>
      <c r="M108" s="1">
        <v>2.6296296296296293E-2</v>
      </c>
      <c r="N108" s="25">
        <v>2770.36039213608</v>
      </c>
      <c r="O108" s="25">
        <v>8726.6352352286522</v>
      </c>
      <c r="P108" s="25">
        <v>43.350283586563698</v>
      </c>
      <c r="Q108" s="25">
        <v>2.3271024492398298</v>
      </c>
      <c r="R108" s="25">
        <v>3426.9358433469602</v>
      </c>
      <c r="S108" s="25">
        <v>8.1079397960030306</v>
      </c>
      <c r="T108" s="25">
        <v>0.81658190099820605</v>
      </c>
      <c r="U108" s="25">
        <v>3.2847731225416302E-2</v>
      </c>
      <c r="V108" s="25">
        <v>0.214875923805432</v>
      </c>
      <c r="W108" s="25">
        <v>0.24772365503084831</v>
      </c>
      <c r="X108" s="25"/>
      <c r="Y108" s="25"/>
      <c r="Z108"/>
    </row>
    <row r="109" spans="1:26" x14ac:dyDescent="0.25">
      <c r="A109" t="s">
        <v>588</v>
      </c>
      <c r="B109" t="s">
        <v>2</v>
      </c>
      <c r="C109" t="s">
        <v>169</v>
      </c>
      <c r="D109" t="s">
        <v>412</v>
      </c>
      <c r="E109" t="s">
        <v>426</v>
      </c>
      <c r="F109" t="s">
        <v>951</v>
      </c>
      <c r="G109" t="s">
        <v>952</v>
      </c>
      <c r="H109" t="s">
        <v>918</v>
      </c>
      <c r="I109" t="s">
        <v>842</v>
      </c>
      <c r="J109" s="4" t="s">
        <v>865</v>
      </c>
      <c r="K109">
        <v>360</v>
      </c>
      <c r="L109">
        <v>500</v>
      </c>
      <c r="M109" s="1">
        <v>4.912037037037037E-2</v>
      </c>
      <c r="N109" s="25">
        <v>4954.4579299930201</v>
      </c>
      <c r="O109" s="25">
        <v>15606.542479478014</v>
      </c>
      <c r="P109" s="25">
        <v>69.721414957694094</v>
      </c>
      <c r="Q109" s="25">
        <v>4.1617447566169101</v>
      </c>
      <c r="R109" s="25">
        <v>6128.6645988577802</v>
      </c>
      <c r="S109" s="25">
        <v>10.543286567837299</v>
      </c>
      <c r="T109" s="25">
        <v>1.0817259966583801</v>
      </c>
      <c r="U109" s="25">
        <v>3.9403828937451903E-2</v>
      </c>
      <c r="V109" s="25">
        <v>0.432909633482989</v>
      </c>
      <c r="W109" s="25">
        <v>0.47231346242044092</v>
      </c>
      <c r="X109" s="25"/>
      <c r="Y109" s="25"/>
      <c r="Z109"/>
    </row>
    <row r="110" spans="1:26" x14ac:dyDescent="0.25">
      <c r="A110" t="s">
        <v>590</v>
      </c>
      <c r="B110" t="s">
        <v>2</v>
      </c>
      <c r="C110" t="s">
        <v>169</v>
      </c>
      <c r="D110" t="s">
        <v>412</v>
      </c>
      <c r="E110" t="s">
        <v>426</v>
      </c>
      <c r="F110" t="s">
        <v>951</v>
      </c>
      <c r="G110" t="s">
        <v>952</v>
      </c>
      <c r="H110" t="s">
        <v>918</v>
      </c>
      <c r="I110" t="s">
        <v>842</v>
      </c>
      <c r="J110" s="4" t="s">
        <v>865</v>
      </c>
      <c r="K110">
        <v>360</v>
      </c>
      <c r="L110">
        <v>750</v>
      </c>
      <c r="M110" s="1">
        <v>7.18287037037037E-2</v>
      </c>
      <c r="N110" s="25">
        <v>7260.55105737754</v>
      </c>
      <c r="O110" s="25">
        <v>22870.73583073925</v>
      </c>
      <c r="P110" s="25">
        <v>98.359246354684799</v>
      </c>
      <c r="Q110" s="25">
        <v>6.0988623938052102</v>
      </c>
      <c r="R110" s="25">
        <v>8981.3013038279296</v>
      </c>
      <c r="S110" s="25">
        <v>12.220646631470901</v>
      </c>
      <c r="T110" s="25">
        <v>1.28991519089213</v>
      </c>
      <c r="U110" s="25">
        <v>4.9173131293001202E-2</v>
      </c>
      <c r="V110" s="25">
        <v>0.65530250534385803</v>
      </c>
      <c r="W110" s="25">
        <v>0.70447563663685919</v>
      </c>
      <c r="X110" s="25"/>
      <c r="Y110" s="25"/>
      <c r="Z110"/>
    </row>
    <row r="111" spans="1:26" x14ac:dyDescent="0.25">
      <c r="A111" t="s">
        <v>591</v>
      </c>
      <c r="B111" t="s">
        <v>2</v>
      </c>
      <c r="C111" t="s">
        <v>169</v>
      </c>
      <c r="D111" t="s">
        <v>412</v>
      </c>
      <c r="E111" t="s">
        <v>426</v>
      </c>
      <c r="F111" t="s">
        <v>951</v>
      </c>
      <c r="G111" t="s">
        <v>952</v>
      </c>
      <c r="H111" t="s">
        <v>918</v>
      </c>
      <c r="I111" t="s">
        <v>842</v>
      </c>
      <c r="J111" s="4" t="s">
        <v>865</v>
      </c>
      <c r="K111">
        <v>360</v>
      </c>
      <c r="L111">
        <v>1000</v>
      </c>
      <c r="M111" s="1">
        <v>9.4525462962962978E-2</v>
      </c>
      <c r="N111" s="25">
        <v>9514.2360579525794</v>
      </c>
      <c r="O111" s="25">
        <v>29969.843582550624</v>
      </c>
      <c r="P111" s="25">
        <v>125.768940413707</v>
      </c>
      <c r="Q111" s="25">
        <v>7.9919574863229199</v>
      </c>
      <c r="R111" s="25">
        <v>11769.1097070945</v>
      </c>
      <c r="S111" s="25">
        <v>13.891491920526899</v>
      </c>
      <c r="T111" s="25">
        <v>1.49263466486081</v>
      </c>
      <c r="U111" s="25">
        <v>5.7816998798489901E-2</v>
      </c>
      <c r="V111" s="25">
        <v>0.87463448660577803</v>
      </c>
      <c r="W111" s="25">
        <v>0.93245148540426792</v>
      </c>
      <c r="X111" s="25"/>
      <c r="Y111" s="25"/>
      <c r="Z111"/>
    </row>
    <row r="112" spans="1:26" x14ac:dyDescent="0.25">
      <c r="A112" t="s">
        <v>592</v>
      </c>
      <c r="B112" t="s">
        <v>2</v>
      </c>
      <c r="C112" t="s">
        <v>169</v>
      </c>
      <c r="D112" t="s">
        <v>412</v>
      </c>
      <c r="E112" t="s">
        <v>426</v>
      </c>
      <c r="F112" t="s">
        <v>951</v>
      </c>
      <c r="G112" t="s">
        <v>952</v>
      </c>
      <c r="H112" t="s">
        <v>918</v>
      </c>
      <c r="I112" t="s">
        <v>842</v>
      </c>
      <c r="J112" s="4" t="s">
        <v>865</v>
      </c>
      <c r="K112">
        <v>360</v>
      </c>
      <c r="L112">
        <v>1500</v>
      </c>
      <c r="M112" s="1">
        <v>0.13995370370370372</v>
      </c>
      <c r="N112" s="25">
        <v>14081.214149375201</v>
      </c>
      <c r="O112" s="25">
        <v>44355.824570531884</v>
      </c>
      <c r="P112" s="25">
        <v>181.94525582701101</v>
      </c>
      <c r="Q112" s="25">
        <v>11.8282203931068</v>
      </c>
      <c r="R112" s="25">
        <v>17418.464183022599</v>
      </c>
      <c r="S112" s="25">
        <v>17.2176458942293</v>
      </c>
      <c r="T112" s="25">
        <v>1.90190680051636</v>
      </c>
      <c r="U112" s="25">
        <v>7.6353403537536196E-2</v>
      </c>
      <c r="V112" s="25">
        <v>1.3168951175833501</v>
      </c>
      <c r="W112" s="25">
        <v>1.3932485211208863</v>
      </c>
      <c r="X112" s="25"/>
      <c r="Y112" s="25"/>
      <c r="Z112"/>
    </row>
    <row r="113" spans="1:26" x14ac:dyDescent="0.25">
      <c r="A113" t="s">
        <v>894</v>
      </c>
      <c r="B113" t="s">
        <v>2</v>
      </c>
      <c r="C113" t="s">
        <v>169</v>
      </c>
      <c r="D113" t="s">
        <v>412</v>
      </c>
      <c r="E113" t="s">
        <v>426</v>
      </c>
      <c r="F113" t="s">
        <v>951</v>
      </c>
      <c r="G113" t="s">
        <v>952</v>
      </c>
      <c r="H113" t="s">
        <v>918</v>
      </c>
      <c r="I113" t="s">
        <v>842</v>
      </c>
      <c r="J113" s="4" t="s">
        <v>865</v>
      </c>
      <c r="K113">
        <v>360</v>
      </c>
      <c r="L113">
        <v>2000</v>
      </c>
      <c r="M113" s="1">
        <v>0.18539351851851851</v>
      </c>
      <c r="N113" s="25">
        <v>18698.044156522999</v>
      </c>
      <c r="O113" s="25">
        <v>58898.839093047449</v>
      </c>
      <c r="P113" s="25">
        <v>239.26746326040299</v>
      </c>
      <c r="Q113" s="25">
        <v>15.7063636595283</v>
      </c>
      <c r="R113" s="25">
        <v>23129.485684056799</v>
      </c>
      <c r="S113" s="25">
        <v>20.531467121024399</v>
      </c>
      <c r="T113" s="25">
        <v>2.3148393524976898</v>
      </c>
      <c r="U113" s="25">
        <v>9.5910654922111094E-2</v>
      </c>
      <c r="V113" s="25">
        <v>1.7622488120403901</v>
      </c>
      <c r="W113" s="25">
        <v>1.8581594669625012</v>
      </c>
      <c r="X113" s="25"/>
      <c r="Y113" s="25"/>
      <c r="Z113"/>
    </row>
    <row r="114" spans="1:26" x14ac:dyDescent="0.25">
      <c r="A114" t="s">
        <v>258</v>
      </c>
      <c r="B114" t="s">
        <v>2</v>
      </c>
      <c r="C114" t="s">
        <v>169</v>
      </c>
      <c r="D114" t="s">
        <v>412</v>
      </c>
      <c r="E114" t="s">
        <v>426</v>
      </c>
      <c r="F114" t="s">
        <v>951</v>
      </c>
      <c r="G114" t="s">
        <v>952</v>
      </c>
      <c r="H114" t="s">
        <v>918</v>
      </c>
      <c r="I114" t="s">
        <v>842</v>
      </c>
      <c r="J114" s="4" t="s">
        <v>865</v>
      </c>
      <c r="K114">
        <v>360</v>
      </c>
      <c r="L114">
        <v>2500</v>
      </c>
      <c r="M114" s="1">
        <v>0.23078703703703704</v>
      </c>
      <c r="N114" s="25">
        <v>23203.5426407085</v>
      </c>
      <c r="O114" s="25">
        <v>73091.159318231774</v>
      </c>
      <c r="P114" s="25">
        <v>294.04515928162198</v>
      </c>
      <c r="Q114" s="25">
        <v>19.490975606134299</v>
      </c>
      <c r="R114" s="25">
        <v>28702.791092491902</v>
      </c>
      <c r="S114" s="25">
        <v>23.8557198745299</v>
      </c>
      <c r="T114" s="25">
        <v>2.7184378869388999</v>
      </c>
      <c r="U114" s="25">
        <v>0.113157114068868</v>
      </c>
      <c r="V114" s="25">
        <v>2.20083516626404</v>
      </c>
      <c r="W114" s="25">
        <v>2.3139922803329078</v>
      </c>
      <c r="X114" s="25"/>
      <c r="Y114" s="25"/>
      <c r="Z114"/>
    </row>
    <row r="115" spans="1:26" x14ac:dyDescent="0.25">
      <c r="A115" t="s">
        <v>594</v>
      </c>
      <c r="B115" t="s">
        <v>2</v>
      </c>
      <c r="C115" t="s">
        <v>169</v>
      </c>
      <c r="D115" t="s">
        <v>412</v>
      </c>
      <c r="E115" t="s">
        <v>426</v>
      </c>
      <c r="F115" t="s">
        <v>951</v>
      </c>
      <c r="G115" t="s">
        <v>952</v>
      </c>
      <c r="H115" t="s">
        <v>918</v>
      </c>
      <c r="I115" t="s">
        <v>842</v>
      </c>
      <c r="J115" s="4" t="s">
        <v>865</v>
      </c>
      <c r="K115">
        <v>360</v>
      </c>
      <c r="L115">
        <v>3000</v>
      </c>
      <c r="M115" s="1">
        <v>0.2762384259259259</v>
      </c>
      <c r="N115" s="25">
        <v>27876.518153204401</v>
      </c>
      <c r="O115" s="25">
        <v>87811.032182593859</v>
      </c>
      <c r="P115" s="25">
        <v>352.60777494116502</v>
      </c>
      <c r="Q115" s="25">
        <v>23.416270693593599</v>
      </c>
      <c r="R115" s="25">
        <v>34483.2517560981</v>
      </c>
      <c r="S115" s="25">
        <v>27.147276856089999</v>
      </c>
      <c r="T115" s="25">
        <v>3.1353137993572</v>
      </c>
      <c r="U115" s="25">
        <v>0.133774988527321</v>
      </c>
      <c r="V115" s="25">
        <v>2.6499287272734899</v>
      </c>
      <c r="W115" s="25">
        <v>2.7837037158008111</v>
      </c>
      <c r="X115" s="25"/>
      <c r="Y115" s="25"/>
      <c r="Z115"/>
    </row>
    <row r="116" spans="1:26" x14ac:dyDescent="0.25">
      <c r="A116" t="s">
        <v>259</v>
      </c>
      <c r="B116" t="s">
        <v>2</v>
      </c>
      <c r="C116" t="s">
        <v>169</v>
      </c>
      <c r="D116" t="s">
        <v>412</v>
      </c>
      <c r="E116" t="s">
        <v>426</v>
      </c>
      <c r="F116" t="s">
        <v>951</v>
      </c>
      <c r="G116" t="s">
        <v>952</v>
      </c>
      <c r="H116" t="s">
        <v>918</v>
      </c>
      <c r="I116" t="s">
        <v>842</v>
      </c>
      <c r="J116" s="4" t="s">
        <v>865</v>
      </c>
      <c r="K116">
        <v>360</v>
      </c>
      <c r="L116">
        <v>3500</v>
      </c>
      <c r="M116" s="1">
        <v>0.32164351851851852</v>
      </c>
      <c r="N116" s="25">
        <v>32383.412775012301</v>
      </c>
      <c r="O116" s="25">
        <v>102007.75024128874</v>
      </c>
      <c r="P116" s="25">
        <v>407.40218195851298</v>
      </c>
      <c r="Q116" s="25">
        <v>27.202071726838799</v>
      </c>
      <c r="R116" s="25">
        <v>40058.281403137298</v>
      </c>
      <c r="S116" s="25">
        <v>30.464716709144</v>
      </c>
      <c r="T116" s="25">
        <v>3.5384764618979001</v>
      </c>
      <c r="U116" s="25">
        <v>0.151021887809416</v>
      </c>
      <c r="V116" s="25">
        <v>3.08865206326755</v>
      </c>
      <c r="W116" s="25">
        <v>3.2396739510769659</v>
      </c>
      <c r="X116" s="25"/>
      <c r="Y116" s="25"/>
      <c r="Z116"/>
    </row>
    <row r="117" spans="1:26" x14ac:dyDescent="0.25">
      <c r="A117" t="s">
        <v>598</v>
      </c>
      <c r="B117" t="s">
        <v>2</v>
      </c>
      <c r="C117" t="s">
        <v>169</v>
      </c>
      <c r="D117" t="s">
        <v>412</v>
      </c>
      <c r="E117" t="s">
        <v>426</v>
      </c>
      <c r="F117" t="s">
        <v>951</v>
      </c>
      <c r="G117" t="s">
        <v>952</v>
      </c>
      <c r="H117" t="s">
        <v>918</v>
      </c>
      <c r="I117" t="s">
        <v>842</v>
      </c>
      <c r="J117" s="4" t="s">
        <v>865</v>
      </c>
      <c r="K117">
        <v>360</v>
      </c>
      <c r="L117">
        <v>4000</v>
      </c>
      <c r="M117" s="1">
        <v>0.36560185185185184</v>
      </c>
      <c r="N117" s="25">
        <v>37721.383170010798</v>
      </c>
      <c r="O117" s="25">
        <v>118822.35698553402</v>
      </c>
      <c r="P117" s="25">
        <v>480.68213984213298</v>
      </c>
      <c r="Q117" s="25">
        <v>31.6859652505171</v>
      </c>
      <c r="R117" s="25">
        <v>46661.353793080998</v>
      </c>
      <c r="S117" s="25">
        <v>32.950778262666702</v>
      </c>
      <c r="T117" s="25">
        <v>3.9415664760750899</v>
      </c>
      <c r="U117" s="25">
        <v>0.19253945444458201</v>
      </c>
      <c r="V117" s="25">
        <v>3.5332681245418098</v>
      </c>
      <c r="W117" s="25">
        <v>3.7258075789863918</v>
      </c>
      <c r="X117" s="25"/>
      <c r="Y117" s="25"/>
      <c r="Z117"/>
    </row>
    <row r="118" spans="1:26" x14ac:dyDescent="0.25">
      <c r="A118" t="s">
        <v>260</v>
      </c>
      <c r="B118" t="s">
        <v>2</v>
      </c>
      <c r="C118" t="s">
        <v>169</v>
      </c>
      <c r="D118" t="s">
        <v>412</v>
      </c>
      <c r="E118" t="s">
        <v>426</v>
      </c>
      <c r="F118" t="s">
        <v>951</v>
      </c>
      <c r="G118" t="s">
        <v>952</v>
      </c>
      <c r="H118" t="s">
        <v>918</v>
      </c>
      <c r="I118" t="s">
        <v>842</v>
      </c>
      <c r="J118" s="4" t="s">
        <v>865</v>
      </c>
      <c r="K118">
        <v>360</v>
      </c>
      <c r="L118">
        <v>4500</v>
      </c>
      <c r="M118" s="1">
        <v>0.4107986111111111</v>
      </c>
      <c r="N118" s="25">
        <v>42293.5066018539</v>
      </c>
      <c r="O118" s="25">
        <v>133224.54579583977</v>
      </c>
      <c r="P118" s="25">
        <v>536.91472855553604</v>
      </c>
      <c r="Q118" s="25">
        <v>35.526547631856801</v>
      </c>
      <c r="R118" s="25">
        <v>52317.0716646</v>
      </c>
      <c r="S118" s="25">
        <v>36.168156925739801</v>
      </c>
      <c r="T118" s="25">
        <v>4.3413042675661204</v>
      </c>
      <c r="U118" s="25">
        <v>0.21210903778795301</v>
      </c>
      <c r="V118" s="25">
        <v>3.96996921305493</v>
      </c>
      <c r="W118" s="25">
        <v>4.1820782508428831</v>
      </c>
      <c r="X118" s="25"/>
      <c r="Y118" s="25"/>
      <c r="Z118"/>
    </row>
    <row r="119" spans="1:26" x14ac:dyDescent="0.25">
      <c r="A119" t="s">
        <v>261</v>
      </c>
      <c r="B119" t="s">
        <v>2</v>
      </c>
      <c r="C119" t="s">
        <v>169</v>
      </c>
      <c r="D119" t="s">
        <v>412</v>
      </c>
      <c r="E119" t="s">
        <v>426</v>
      </c>
      <c r="F119" t="s">
        <v>951</v>
      </c>
      <c r="G119" t="s">
        <v>952</v>
      </c>
      <c r="H119" t="s">
        <v>918</v>
      </c>
      <c r="I119" t="s">
        <v>842</v>
      </c>
      <c r="J119" s="4" t="s">
        <v>865</v>
      </c>
      <c r="K119">
        <v>400</v>
      </c>
      <c r="L119">
        <v>5000</v>
      </c>
      <c r="M119" s="1">
        <v>0.45773148148148146</v>
      </c>
      <c r="N119" s="25">
        <v>45177.518291501598</v>
      </c>
      <c r="O119" s="25">
        <v>142309.18261823003</v>
      </c>
      <c r="P119" s="25">
        <v>557.66148680917797</v>
      </c>
      <c r="Q119" s="25">
        <v>37.949111148213099</v>
      </c>
      <c r="R119" s="25">
        <v>55884.5939492014</v>
      </c>
      <c r="S119" s="25">
        <v>36.259205879111803</v>
      </c>
      <c r="T119" s="25">
        <v>5.0580473445599301</v>
      </c>
      <c r="U119" s="25">
        <v>0.19022041840649401</v>
      </c>
      <c r="V119" s="25">
        <v>4.67744310201644</v>
      </c>
      <c r="W119" s="25">
        <v>4.8676635204229344</v>
      </c>
      <c r="X119" s="25"/>
      <c r="Y119" s="25"/>
      <c r="Z119"/>
    </row>
    <row r="120" spans="1:26" x14ac:dyDescent="0.25">
      <c r="A120" t="s">
        <v>262</v>
      </c>
      <c r="B120" t="s">
        <v>2</v>
      </c>
      <c r="C120" t="s">
        <v>169</v>
      </c>
      <c r="D120" t="s">
        <v>412</v>
      </c>
      <c r="E120" t="s">
        <v>426</v>
      </c>
      <c r="F120" t="s">
        <v>951</v>
      </c>
      <c r="G120" t="s">
        <v>952</v>
      </c>
      <c r="H120" t="s">
        <v>918</v>
      </c>
      <c r="I120" t="s">
        <v>842</v>
      </c>
      <c r="J120" s="4" t="s">
        <v>832</v>
      </c>
      <c r="K120">
        <v>240</v>
      </c>
      <c r="L120">
        <v>125</v>
      </c>
      <c r="M120" s="1">
        <v>2.2847222222222224E-2</v>
      </c>
      <c r="N120" s="25">
        <v>1530.5519999999999</v>
      </c>
      <c r="O120" s="25">
        <v>4821.2387999999992</v>
      </c>
      <c r="P120" s="25">
        <v>18.6773892</v>
      </c>
      <c r="Q120" s="25">
        <v>1.2856637</v>
      </c>
      <c r="R120" s="25">
        <v>1893.2927999999999</v>
      </c>
      <c r="S120" s="25">
        <v>13.91650892</v>
      </c>
      <c r="T120" s="25">
        <v>1.2045756000000001</v>
      </c>
      <c r="U120" s="25">
        <v>2.0922719999999999E-2</v>
      </c>
      <c r="V120" s="25">
        <v>8.6685743999999995E-2</v>
      </c>
      <c r="W120" s="25">
        <v>0.10760846399999999</v>
      </c>
      <c r="X120" s="25"/>
      <c r="Y120" s="25"/>
      <c r="Z120"/>
    </row>
    <row r="121" spans="1:26" x14ac:dyDescent="0.25">
      <c r="A121" t="s">
        <v>263</v>
      </c>
      <c r="B121" t="s">
        <v>2</v>
      </c>
      <c r="C121" t="s">
        <v>169</v>
      </c>
      <c r="D121" t="s">
        <v>412</v>
      </c>
      <c r="E121" t="s">
        <v>426</v>
      </c>
      <c r="F121" t="s">
        <v>951</v>
      </c>
      <c r="G121" t="s">
        <v>952</v>
      </c>
      <c r="H121" t="s">
        <v>918</v>
      </c>
      <c r="I121" t="s">
        <v>842</v>
      </c>
      <c r="J121" s="4" t="s">
        <v>864</v>
      </c>
      <c r="K121">
        <v>240</v>
      </c>
      <c r="L121">
        <v>125</v>
      </c>
      <c r="M121" s="1">
        <v>1.9259259259259261E-2</v>
      </c>
      <c r="N121" s="25">
        <v>1411.5119999999999</v>
      </c>
      <c r="O121" s="25">
        <v>4446.2627999999995</v>
      </c>
      <c r="P121" s="25">
        <v>18.142899679487101</v>
      </c>
      <c r="Q121" s="25">
        <v>1.1856701000000001</v>
      </c>
      <c r="R121" s="25">
        <v>1746.0403160256401</v>
      </c>
      <c r="S121" s="25">
        <v>11.3012000802564</v>
      </c>
      <c r="T121" s="25">
        <v>0.97839960000000004</v>
      </c>
      <c r="U121" s="25">
        <v>2.0540799999999901E-2</v>
      </c>
      <c r="V121" s="25">
        <v>7.9462744000000002E-2</v>
      </c>
      <c r="W121" s="25">
        <v>0.1000035439999999</v>
      </c>
      <c r="X121" s="25"/>
      <c r="Y121" s="25"/>
      <c r="Z121"/>
    </row>
    <row r="122" spans="1:26" x14ac:dyDescent="0.25">
      <c r="A122" t="s">
        <v>264</v>
      </c>
      <c r="B122" t="s">
        <v>3</v>
      </c>
      <c r="C122" t="s">
        <v>170</v>
      </c>
      <c r="D122" t="s">
        <v>412</v>
      </c>
      <c r="E122" t="s">
        <v>427</v>
      </c>
      <c r="F122" t="s">
        <v>951</v>
      </c>
      <c r="G122" t="s">
        <v>952</v>
      </c>
      <c r="H122" t="s">
        <v>918</v>
      </c>
      <c r="I122" t="s">
        <v>171</v>
      </c>
      <c r="J122" s="4" t="s">
        <v>865</v>
      </c>
      <c r="K122">
        <v>180</v>
      </c>
      <c r="L122">
        <v>125</v>
      </c>
      <c r="M122" s="1">
        <v>1.5717592592592592E-2</v>
      </c>
      <c r="N122" s="25">
        <v>892.25538895764703</v>
      </c>
      <c r="O122" s="25">
        <v>2810.6044752165881</v>
      </c>
      <c r="P122" s="25">
        <v>13.4627314360221</v>
      </c>
      <c r="Q122" s="25">
        <v>0.749494445369567</v>
      </c>
      <c r="R122" s="25">
        <v>1103.7198008579801</v>
      </c>
      <c r="S122" s="25">
        <v>5.0274696068226596</v>
      </c>
      <c r="T122" s="25">
        <v>0.979642428736615</v>
      </c>
      <c r="U122" s="25">
        <v>8.9877384712232396E-3</v>
      </c>
      <c r="V122" s="25">
        <v>7.2847787384793694E-2</v>
      </c>
      <c r="W122" s="25">
        <v>8.183552585601693E-2</v>
      </c>
      <c r="X122" s="25"/>
      <c r="Y122" s="25"/>
      <c r="Z122"/>
    </row>
    <row r="123" spans="1:26" x14ac:dyDescent="0.25">
      <c r="A123" t="s">
        <v>265</v>
      </c>
      <c r="B123" t="s">
        <v>3</v>
      </c>
      <c r="C123" t="s">
        <v>170</v>
      </c>
      <c r="D123" t="s">
        <v>412</v>
      </c>
      <c r="E123" t="s">
        <v>427</v>
      </c>
      <c r="F123" t="s">
        <v>951</v>
      </c>
      <c r="G123" t="s">
        <v>952</v>
      </c>
      <c r="H123" t="s">
        <v>918</v>
      </c>
      <c r="I123" t="s">
        <v>171</v>
      </c>
      <c r="J123" s="4" t="s">
        <v>865</v>
      </c>
      <c r="K123">
        <v>280</v>
      </c>
      <c r="L123">
        <v>200</v>
      </c>
      <c r="M123" s="1">
        <v>2.2546296296296297E-2</v>
      </c>
      <c r="N123" s="25">
        <v>1257.74330786972</v>
      </c>
      <c r="O123" s="25">
        <v>3961.8914197896179</v>
      </c>
      <c r="P123" s="25">
        <v>19.5543394282534</v>
      </c>
      <c r="Q123" s="25">
        <v>1.0565044250368201</v>
      </c>
      <c r="R123" s="25">
        <v>1555.8288213859</v>
      </c>
      <c r="S123" s="25">
        <v>7.2941286710199398</v>
      </c>
      <c r="T123" s="25">
        <v>1.3871144358289</v>
      </c>
      <c r="U123" s="25">
        <v>6.33362814331295E-3</v>
      </c>
      <c r="V123" s="25">
        <v>0.107873134555364</v>
      </c>
      <c r="W123" s="25">
        <v>0.11420676269867695</v>
      </c>
      <c r="X123" s="25"/>
      <c r="Y123" s="25"/>
      <c r="Z123"/>
    </row>
    <row r="124" spans="1:26" x14ac:dyDescent="0.25">
      <c r="A124" t="s">
        <v>266</v>
      </c>
      <c r="B124" t="s">
        <v>3</v>
      </c>
      <c r="C124" t="s">
        <v>170</v>
      </c>
      <c r="D124" t="s">
        <v>412</v>
      </c>
      <c r="E124" t="s">
        <v>427</v>
      </c>
      <c r="F124" t="s">
        <v>951</v>
      </c>
      <c r="G124" t="s">
        <v>952</v>
      </c>
      <c r="H124" t="s">
        <v>918</v>
      </c>
      <c r="I124" t="s">
        <v>171</v>
      </c>
      <c r="J124" s="4" t="s">
        <v>865</v>
      </c>
      <c r="K124">
        <v>320</v>
      </c>
      <c r="L124">
        <v>250</v>
      </c>
      <c r="M124" s="1">
        <v>2.7083333333333334E-2</v>
      </c>
      <c r="N124" s="25">
        <v>1514.1124968624199</v>
      </c>
      <c r="O124" s="25">
        <v>4769.4543651166223</v>
      </c>
      <c r="P124" s="25">
        <v>22.972021957168401</v>
      </c>
      <c r="Q124" s="25">
        <v>1.2718544617607801</v>
      </c>
      <c r="R124" s="25">
        <v>1872.9569684359701</v>
      </c>
      <c r="S124" s="25">
        <v>8.3496676300092094</v>
      </c>
      <c r="T124" s="25">
        <v>1.5924234239597901</v>
      </c>
      <c r="U124" s="25">
        <v>6.4743851496372002E-3</v>
      </c>
      <c r="V124" s="25">
        <v>0.13591192427656801</v>
      </c>
      <c r="W124" s="25">
        <v>0.1423863094262052</v>
      </c>
      <c r="X124" s="25"/>
      <c r="Y124" s="25"/>
      <c r="Z124"/>
    </row>
    <row r="125" spans="1:26" x14ac:dyDescent="0.25">
      <c r="A125" t="s">
        <v>267</v>
      </c>
      <c r="B125" t="s">
        <v>3</v>
      </c>
      <c r="C125" t="s">
        <v>170</v>
      </c>
      <c r="D125" t="s">
        <v>412</v>
      </c>
      <c r="E125" t="s">
        <v>427</v>
      </c>
      <c r="F125" t="s">
        <v>951</v>
      </c>
      <c r="G125" t="s">
        <v>952</v>
      </c>
      <c r="H125" t="s">
        <v>918</v>
      </c>
      <c r="I125" t="s">
        <v>171</v>
      </c>
      <c r="J125" s="4" t="s">
        <v>865</v>
      </c>
      <c r="K125">
        <v>380</v>
      </c>
      <c r="L125">
        <v>500</v>
      </c>
      <c r="M125" s="1">
        <v>5.0451388888888893E-2</v>
      </c>
      <c r="N125" s="25">
        <v>2604.31358621243</v>
      </c>
      <c r="O125" s="25">
        <v>8203.5877965691543</v>
      </c>
      <c r="P125" s="25">
        <v>34.829986097086703</v>
      </c>
      <c r="Q125" s="25">
        <v>2.1876231018940602</v>
      </c>
      <c r="R125" s="25">
        <v>3221.5356432938502</v>
      </c>
      <c r="S125" s="25">
        <v>11.150235016301099</v>
      </c>
      <c r="T125" s="25">
        <v>2.1959237571305699</v>
      </c>
      <c r="U125" s="25">
        <v>8.3050181041390194E-3</v>
      </c>
      <c r="V125" s="25">
        <v>0.27948414566290503</v>
      </c>
      <c r="W125" s="25">
        <v>0.28778916376704405</v>
      </c>
      <c r="X125" s="25"/>
      <c r="Y125" s="25"/>
      <c r="Z125"/>
    </row>
    <row r="126" spans="1:26" x14ac:dyDescent="0.25">
      <c r="A126" t="s">
        <v>268</v>
      </c>
      <c r="B126" t="s">
        <v>3</v>
      </c>
      <c r="C126" t="s">
        <v>170</v>
      </c>
      <c r="D126" t="s">
        <v>412</v>
      </c>
      <c r="E126" t="s">
        <v>427</v>
      </c>
      <c r="F126" t="s">
        <v>951</v>
      </c>
      <c r="G126" t="s">
        <v>952</v>
      </c>
      <c r="H126" t="s">
        <v>918</v>
      </c>
      <c r="I126" t="s">
        <v>171</v>
      </c>
      <c r="J126" s="4" t="s">
        <v>865</v>
      </c>
      <c r="K126">
        <v>380</v>
      </c>
      <c r="L126">
        <v>750</v>
      </c>
      <c r="M126" s="1">
        <v>7.3773148148148157E-2</v>
      </c>
      <c r="N126" s="25">
        <v>3780.7205839058001</v>
      </c>
      <c r="O126" s="25">
        <v>11909.26983930327</v>
      </c>
      <c r="P126" s="25">
        <v>47.901594920747797</v>
      </c>
      <c r="Q126" s="25">
        <v>3.1758056616232699</v>
      </c>
      <c r="R126" s="25">
        <v>4676.75232217348</v>
      </c>
      <c r="S126" s="25">
        <v>13.098125144763801</v>
      </c>
      <c r="T126" s="25">
        <v>2.65948123316854</v>
      </c>
      <c r="U126" s="25">
        <v>1.0666598875755599E-2</v>
      </c>
      <c r="V126" s="25">
        <v>0.42847794045169402</v>
      </c>
      <c r="W126" s="25">
        <v>0.43914453932744962</v>
      </c>
      <c r="X126" s="25"/>
      <c r="Y126" s="25"/>
      <c r="Z126"/>
    </row>
    <row r="127" spans="1:26" x14ac:dyDescent="0.25">
      <c r="A127" t="s">
        <v>269</v>
      </c>
      <c r="B127" t="s">
        <v>3</v>
      </c>
      <c r="C127" t="s">
        <v>170</v>
      </c>
      <c r="D127" t="s">
        <v>412</v>
      </c>
      <c r="E127" t="s">
        <v>427</v>
      </c>
      <c r="F127" t="s">
        <v>951</v>
      </c>
      <c r="G127" t="s">
        <v>952</v>
      </c>
      <c r="H127" t="s">
        <v>918</v>
      </c>
      <c r="I127" t="s">
        <v>171</v>
      </c>
      <c r="J127" s="4" t="s">
        <v>865</v>
      </c>
      <c r="K127">
        <v>380</v>
      </c>
      <c r="L127">
        <v>1000</v>
      </c>
      <c r="M127" s="1">
        <v>9.706018518518518E-2</v>
      </c>
      <c r="N127" s="25">
        <v>4916.2832215210001</v>
      </c>
      <c r="O127" s="25">
        <v>15486.29214779115</v>
      </c>
      <c r="P127" s="25">
        <v>60.025787340002204</v>
      </c>
      <c r="Q127" s="25">
        <v>4.1296787329687996</v>
      </c>
      <c r="R127" s="25">
        <v>6081.4437784992297</v>
      </c>
      <c r="S127" s="25">
        <v>14.994638669372801</v>
      </c>
      <c r="T127" s="25">
        <v>3.12279403313098</v>
      </c>
      <c r="U127" s="25">
        <v>1.2811826850172301E-2</v>
      </c>
      <c r="V127" s="25">
        <v>0.57551358170336997</v>
      </c>
      <c r="W127" s="25">
        <v>0.58832540855354232</v>
      </c>
      <c r="X127" s="25"/>
      <c r="Y127" s="25"/>
      <c r="Z127"/>
    </row>
    <row r="128" spans="1:26" x14ac:dyDescent="0.25">
      <c r="A128" t="s">
        <v>270</v>
      </c>
      <c r="B128" t="s">
        <v>3</v>
      </c>
      <c r="C128" t="s">
        <v>170</v>
      </c>
      <c r="D128" t="s">
        <v>412</v>
      </c>
      <c r="E128" t="s">
        <v>427</v>
      </c>
      <c r="F128" t="s">
        <v>951</v>
      </c>
      <c r="G128" t="s">
        <v>952</v>
      </c>
      <c r="H128" t="s">
        <v>918</v>
      </c>
      <c r="I128" t="s">
        <v>171</v>
      </c>
      <c r="J128" s="4" t="s">
        <v>865</v>
      </c>
      <c r="K128">
        <v>380</v>
      </c>
      <c r="L128">
        <v>1500</v>
      </c>
      <c r="M128" s="1">
        <v>0.14368055555555556</v>
      </c>
      <c r="N128" s="25">
        <v>7234.97303973615</v>
      </c>
      <c r="O128" s="25">
        <v>22790.165075168872</v>
      </c>
      <c r="P128" s="25">
        <v>85.361784727907605</v>
      </c>
      <c r="Q128" s="25">
        <v>6.0773773893709704</v>
      </c>
      <c r="R128" s="25">
        <v>8949.6610250820504</v>
      </c>
      <c r="S128" s="25">
        <v>18.8299900270557</v>
      </c>
      <c r="T128" s="25">
        <v>4.0463188082695503</v>
      </c>
      <c r="U128" s="25">
        <v>1.7346736689141402E-2</v>
      </c>
      <c r="V128" s="25">
        <v>0.87196681614090898</v>
      </c>
      <c r="W128" s="25">
        <v>0.88931355283005042</v>
      </c>
      <c r="X128" s="25"/>
      <c r="Y128" s="25"/>
      <c r="Z128"/>
    </row>
    <row r="129" spans="1:26" x14ac:dyDescent="0.25">
      <c r="A129" t="s">
        <v>271</v>
      </c>
      <c r="B129" t="s">
        <v>3</v>
      </c>
      <c r="C129" t="s">
        <v>170</v>
      </c>
      <c r="D129" t="s">
        <v>412</v>
      </c>
      <c r="E129" t="s">
        <v>427</v>
      </c>
      <c r="F129" t="s">
        <v>951</v>
      </c>
      <c r="G129" t="s">
        <v>952</v>
      </c>
      <c r="H129" t="s">
        <v>918</v>
      </c>
      <c r="I129" t="s">
        <v>171</v>
      </c>
      <c r="J129" s="4" t="s">
        <v>865</v>
      </c>
      <c r="K129">
        <v>380</v>
      </c>
      <c r="L129">
        <v>2000</v>
      </c>
      <c r="M129" s="1">
        <v>0.19032407407407406</v>
      </c>
      <c r="N129" s="25">
        <v>9598.2730652451792</v>
      </c>
      <c r="O129" s="25">
        <v>30234.560155522315</v>
      </c>
      <c r="P129" s="25">
        <v>111.701913506799</v>
      </c>
      <c r="Q129" s="25">
        <v>8.0625492507485692</v>
      </c>
      <c r="R129" s="25">
        <v>11873.0633182939</v>
      </c>
      <c r="S129" s="25">
        <v>22.7026255886569</v>
      </c>
      <c r="T129" s="25">
        <v>4.9647068134306496</v>
      </c>
      <c r="U129" s="25">
        <v>2.2095019053925399E-2</v>
      </c>
      <c r="V129" s="25">
        <v>1.1706720190022599</v>
      </c>
      <c r="W129" s="25">
        <v>1.1927670380561852</v>
      </c>
      <c r="X129" s="25"/>
      <c r="Y129" s="25"/>
      <c r="Z129"/>
    </row>
    <row r="130" spans="1:26" x14ac:dyDescent="0.25">
      <c r="A130" t="s">
        <v>272</v>
      </c>
      <c r="B130" t="s">
        <v>3</v>
      </c>
      <c r="C130" t="s">
        <v>170</v>
      </c>
      <c r="D130" t="s">
        <v>412</v>
      </c>
      <c r="E130" t="s">
        <v>427</v>
      </c>
      <c r="F130" t="s">
        <v>951</v>
      </c>
      <c r="G130" t="s">
        <v>952</v>
      </c>
      <c r="H130" t="s">
        <v>918</v>
      </c>
      <c r="I130" t="s">
        <v>171</v>
      </c>
      <c r="J130" s="4" t="s">
        <v>865</v>
      </c>
      <c r="K130">
        <v>380</v>
      </c>
      <c r="L130">
        <v>2500</v>
      </c>
      <c r="M130" s="1">
        <v>0.23689814814814814</v>
      </c>
      <c r="N130" s="25">
        <v>11868.595876650899</v>
      </c>
      <c r="O130" s="25">
        <v>37386.077011450332</v>
      </c>
      <c r="P130" s="25">
        <v>135.94484565161699</v>
      </c>
      <c r="Q130" s="25">
        <v>9.9696177305610991</v>
      </c>
      <c r="R130" s="25">
        <v>14681.450072747801</v>
      </c>
      <c r="S130" s="25">
        <v>26.4848914540202</v>
      </c>
      <c r="T130" s="25">
        <v>5.8895648809723902</v>
      </c>
      <c r="U130" s="25">
        <v>2.6379596239476999E-2</v>
      </c>
      <c r="V130" s="25">
        <v>1.4647340477975599</v>
      </c>
      <c r="W130" s="25">
        <v>1.4911136440370369</v>
      </c>
      <c r="X130" s="25"/>
      <c r="Y130" s="25"/>
      <c r="Z130"/>
    </row>
    <row r="131" spans="1:26" x14ac:dyDescent="0.25">
      <c r="A131" t="s">
        <v>273</v>
      </c>
      <c r="B131" t="s">
        <v>3</v>
      </c>
      <c r="C131" t="s">
        <v>170</v>
      </c>
      <c r="D131" t="s">
        <v>412</v>
      </c>
      <c r="E131" t="s">
        <v>427</v>
      </c>
      <c r="F131" t="s">
        <v>951</v>
      </c>
      <c r="G131" t="s">
        <v>952</v>
      </c>
      <c r="H131" t="s">
        <v>918</v>
      </c>
      <c r="I131" t="s">
        <v>171</v>
      </c>
      <c r="J131" s="4" t="s">
        <v>865</v>
      </c>
      <c r="K131">
        <v>380</v>
      </c>
      <c r="L131">
        <v>3000</v>
      </c>
      <c r="M131" s="1">
        <v>0.28358796296296296</v>
      </c>
      <c r="N131" s="25">
        <v>14636.912617657499</v>
      </c>
      <c r="O131" s="25">
        <v>46106.274745621122</v>
      </c>
      <c r="P131" s="25">
        <v>169.43122631641401</v>
      </c>
      <c r="Q131" s="25">
        <v>12.294999486609701</v>
      </c>
      <c r="R131" s="25">
        <v>18105.858332865198</v>
      </c>
      <c r="S131" s="25">
        <v>30.9060150415057</v>
      </c>
      <c r="T131" s="25">
        <v>6.8891539841113403</v>
      </c>
      <c r="U131" s="25">
        <v>3.3808670357434498E-2</v>
      </c>
      <c r="V131" s="25">
        <v>1.7533021164740299</v>
      </c>
      <c r="W131" s="25">
        <v>1.7871107868314644</v>
      </c>
      <c r="X131" s="25"/>
      <c r="Y131" s="25"/>
      <c r="Z131"/>
    </row>
    <row r="132" spans="1:26" x14ac:dyDescent="0.25">
      <c r="A132" t="s">
        <v>274</v>
      </c>
      <c r="B132" t="s">
        <v>3</v>
      </c>
      <c r="C132" t="s">
        <v>170</v>
      </c>
      <c r="D132" t="s">
        <v>412</v>
      </c>
      <c r="E132" t="s">
        <v>427</v>
      </c>
      <c r="F132" t="s">
        <v>951</v>
      </c>
      <c r="G132" t="s">
        <v>952</v>
      </c>
      <c r="H132" t="s">
        <v>918</v>
      </c>
      <c r="I132" t="s">
        <v>171</v>
      </c>
      <c r="J132" s="4" t="s">
        <v>865</v>
      </c>
      <c r="K132">
        <v>380</v>
      </c>
      <c r="L132">
        <v>3500</v>
      </c>
      <c r="M132" s="1">
        <v>0.3301736111111111</v>
      </c>
      <c r="N132" s="25">
        <v>16907.501566041799</v>
      </c>
      <c r="O132" s="25">
        <v>53258.629933031669</v>
      </c>
      <c r="P132" s="25">
        <v>193.67536447654899</v>
      </c>
      <c r="Q132" s="25">
        <v>14.202300834910799</v>
      </c>
      <c r="R132" s="25">
        <v>20914.575693797899</v>
      </c>
      <c r="S132" s="25">
        <v>34.687981274806297</v>
      </c>
      <c r="T132" s="25">
        <v>7.8140046258184102</v>
      </c>
      <c r="U132" s="25">
        <v>3.8093319581092501E-2</v>
      </c>
      <c r="V132" s="25">
        <v>2.0474036676564298</v>
      </c>
      <c r="W132" s="25">
        <v>2.0854969872375224</v>
      </c>
      <c r="X132" s="25"/>
      <c r="Y132" s="25"/>
      <c r="Z132"/>
    </row>
    <row r="133" spans="1:26" x14ac:dyDescent="0.25">
      <c r="A133" t="s">
        <v>275</v>
      </c>
      <c r="B133" t="s">
        <v>3</v>
      </c>
      <c r="C133" t="s">
        <v>170</v>
      </c>
      <c r="D133" t="s">
        <v>412</v>
      </c>
      <c r="E133" t="s">
        <v>427</v>
      </c>
      <c r="F133" t="s">
        <v>951</v>
      </c>
      <c r="G133" t="s">
        <v>952</v>
      </c>
      <c r="H133" t="s">
        <v>918</v>
      </c>
      <c r="I133" t="s">
        <v>171</v>
      </c>
      <c r="J133" s="4" t="s">
        <v>832</v>
      </c>
      <c r="K133">
        <v>180</v>
      </c>
      <c r="L133">
        <v>125</v>
      </c>
      <c r="M133" s="1">
        <v>2.2847222222222224E-2</v>
      </c>
      <c r="N133" s="25">
        <v>684.99599999999998</v>
      </c>
      <c r="O133" s="25">
        <v>2157.7374</v>
      </c>
      <c r="P133" s="25">
        <v>6.7155009999999997</v>
      </c>
      <c r="Q133" s="25">
        <v>0.57539660000000004</v>
      </c>
      <c r="R133" s="25">
        <v>847.34004000000004</v>
      </c>
      <c r="S133" s="25">
        <v>10.3521407999999</v>
      </c>
      <c r="T133" s="25">
        <v>2.0460995999999998</v>
      </c>
      <c r="U133" s="25">
        <v>6.3431999999999898E-3</v>
      </c>
      <c r="V133" s="25">
        <v>5.3976719999999902E-2</v>
      </c>
      <c r="W133" s="25">
        <v>6.0319919999999888E-2</v>
      </c>
      <c r="X133" s="25"/>
      <c r="Y133" s="25"/>
      <c r="Z133"/>
    </row>
    <row r="134" spans="1:26" x14ac:dyDescent="0.25">
      <c r="A134" t="s">
        <v>276</v>
      </c>
      <c r="B134" t="s">
        <v>3</v>
      </c>
      <c r="C134" t="s">
        <v>170</v>
      </c>
      <c r="D134" t="s">
        <v>412</v>
      </c>
      <c r="E134" t="s">
        <v>427</v>
      </c>
      <c r="F134" t="s">
        <v>951</v>
      </c>
      <c r="G134" t="s">
        <v>952</v>
      </c>
      <c r="H134" t="s">
        <v>918</v>
      </c>
      <c r="I134" t="s">
        <v>171</v>
      </c>
      <c r="J134" s="4" t="s">
        <v>864</v>
      </c>
      <c r="K134">
        <v>180</v>
      </c>
      <c r="L134">
        <v>125</v>
      </c>
      <c r="M134" s="1">
        <v>1.9259259259259261E-2</v>
      </c>
      <c r="N134" s="25">
        <v>626.71600000000001</v>
      </c>
      <c r="O134" s="25">
        <v>1974.1553999999999</v>
      </c>
      <c r="P134" s="25">
        <v>6.5173490000000003</v>
      </c>
      <c r="Q134" s="25">
        <v>0.52644139999999995</v>
      </c>
      <c r="R134" s="25">
        <v>775.24768794871795</v>
      </c>
      <c r="S134" s="25">
        <v>8.4347288000000002</v>
      </c>
      <c r="T134" s="25">
        <v>1.6672796000000001</v>
      </c>
      <c r="U134" s="25">
        <v>6.0009599999999996E-3</v>
      </c>
      <c r="V134" s="25">
        <v>4.8787320000000002E-2</v>
      </c>
      <c r="W134" s="25">
        <v>5.4788280000000002E-2</v>
      </c>
      <c r="X134" s="25"/>
      <c r="Y134" s="25"/>
      <c r="Z134"/>
    </row>
    <row r="135" spans="1:26" x14ac:dyDescent="0.25">
      <c r="A135" t="s">
        <v>911</v>
      </c>
      <c r="B135" t="s">
        <v>4</v>
      </c>
      <c r="C135" t="s">
        <v>172</v>
      </c>
      <c r="D135" t="s">
        <v>412</v>
      </c>
      <c r="E135" t="s">
        <v>428</v>
      </c>
      <c r="F135" t="s">
        <v>951</v>
      </c>
      <c r="G135" t="s">
        <v>952</v>
      </c>
      <c r="H135" t="s">
        <v>918</v>
      </c>
      <c r="I135" t="s">
        <v>160</v>
      </c>
      <c r="J135" s="4" t="s">
        <v>865</v>
      </c>
      <c r="K135">
        <v>180</v>
      </c>
      <c r="L135">
        <v>125</v>
      </c>
      <c r="M135" s="1">
        <v>1.554398148148148E-2</v>
      </c>
      <c r="N135" s="25">
        <v>907.36185644190505</v>
      </c>
      <c r="O135" s="25">
        <v>2858.1898477920008</v>
      </c>
      <c r="P135" s="25">
        <v>15.1921410897085</v>
      </c>
      <c r="Q135" s="25">
        <v>0.76218386489599899</v>
      </c>
      <c r="R135" s="25">
        <v>1122.4066015733599</v>
      </c>
      <c r="S135" s="25">
        <v>4.59560795675067</v>
      </c>
      <c r="T135" s="25">
        <v>0.95905970758177095</v>
      </c>
      <c r="U135" s="25">
        <v>1.0008896532470101E-2</v>
      </c>
      <c r="V135" s="25">
        <v>8.2477586916358703E-2</v>
      </c>
      <c r="W135" s="25">
        <v>9.2486483448828802E-2</v>
      </c>
      <c r="X135" s="25"/>
      <c r="Y135" s="25"/>
      <c r="Z135"/>
    </row>
    <row r="136" spans="1:26" x14ac:dyDescent="0.25">
      <c r="A136" t="s">
        <v>947</v>
      </c>
      <c r="B136" t="s">
        <v>4</v>
      </c>
      <c r="C136" t="s">
        <v>172</v>
      </c>
      <c r="D136" t="s">
        <v>412</v>
      </c>
      <c r="E136" t="s">
        <v>428</v>
      </c>
      <c r="F136" t="s">
        <v>951</v>
      </c>
      <c r="G136" t="s">
        <v>952</v>
      </c>
      <c r="H136" t="s">
        <v>918</v>
      </c>
      <c r="I136" t="s">
        <v>160</v>
      </c>
      <c r="J136" s="4" t="s">
        <v>865</v>
      </c>
      <c r="K136">
        <v>240</v>
      </c>
      <c r="L136">
        <v>200</v>
      </c>
      <c r="M136" s="1">
        <v>2.2592592592592591E-2</v>
      </c>
      <c r="N136" s="25">
        <v>1303.10002360872</v>
      </c>
      <c r="O136" s="25">
        <v>4104.7650743674676</v>
      </c>
      <c r="P136" s="25">
        <v>21.640844396574199</v>
      </c>
      <c r="Q136" s="25">
        <v>1.0946040391756</v>
      </c>
      <c r="R136" s="25">
        <v>1611.9347640236799</v>
      </c>
      <c r="S136" s="25">
        <v>5.9885188244123997</v>
      </c>
      <c r="T136" s="25">
        <v>1.2497062450893901</v>
      </c>
      <c r="U136" s="25">
        <v>9.03934200989206E-3</v>
      </c>
      <c r="V136" s="25">
        <v>0.12552556050497099</v>
      </c>
      <c r="W136" s="25">
        <v>0.13456490251486306</v>
      </c>
      <c r="X136" s="25"/>
      <c r="Y136" s="25"/>
      <c r="Z136"/>
    </row>
    <row r="137" spans="1:26" x14ac:dyDescent="0.25">
      <c r="A137" t="s">
        <v>277</v>
      </c>
      <c r="B137" t="s">
        <v>4</v>
      </c>
      <c r="C137" t="s">
        <v>172</v>
      </c>
      <c r="D137" t="s">
        <v>412</v>
      </c>
      <c r="E137" t="s">
        <v>428</v>
      </c>
      <c r="F137" t="s">
        <v>951</v>
      </c>
      <c r="G137" t="s">
        <v>952</v>
      </c>
      <c r="H137" t="s">
        <v>918</v>
      </c>
      <c r="I137" t="s">
        <v>160</v>
      </c>
      <c r="J137" s="4" t="s">
        <v>865</v>
      </c>
      <c r="K137">
        <v>320</v>
      </c>
      <c r="L137">
        <v>250</v>
      </c>
      <c r="M137" s="1">
        <v>2.6666666666666668E-2</v>
      </c>
      <c r="N137" s="25">
        <v>1525.4539416309699</v>
      </c>
      <c r="O137" s="25">
        <v>4805.1799161375548</v>
      </c>
      <c r="P137" s="25">
        <v>25.566532447488001</v>
      </c>
      <c r="Q137" s="25">
        <v>1.28138120811502</v>
      </c>
      <c r="R137" s="25">
        <v>1886.9864890070701</v>
      </c>
      <c r="S137" s="25">
        <v>7.5846104990029897</v>
      </c>
      <c r="T137" s="25">
        <v>1.5810299582982299</v>
      </c>
      <c r="U137" s="25">
        <v>7.2012402532527402E-3</v>
      </c>
      <c r="V137" s="25">
        <v>0.15495535301912</v>
      </c>
      <c r="W137" s="25">
        <v>0.16215659327237275</v>
      </c>
      <c r="X137" s="25"/>
      <c r="Y137" s="25"/>
      <c r="Z137"/>
    </row>
    <row r="138" spans="1:26" x14ac:dyDescent="0.25">
      <c r="A138" t="s">
        <v>601</v>
      </c>
      <c r="B138" t="s">
        <v>4</v>
      </c>
      <c r="C138" t="s">
        <v>172</v>
      </c>
      <c r="D138" t="s">
        <v>412</v>
      </c>
      <c r="E138" t="s">
        <v>428</v>
      </c>
      <c r="F138" t="s">
        <v>951</v>
      </c>
      <c r="G138" t="s">
        <v>952</v>
      </c>
      <c r="H138" t="s">
        <v>918</v>
      </c>
      <c r="I138" t="s">
        <v>160</v>
      </c>
      <c r="J138" s="4" t="s">
        <v>865</v>
      </c>
      <c r="K138">
        <v>380</v>
      </c>
      <c r="L138">
        <v>500</v>
      </c>
      <c r="M138" s="1">
        <v>5.0011574074074076E-2</v>
      </c>
      <c r="N138" s="25">
        <v>2610.6293735530999</v>
      </c>
      <c r="O138" s="25">
        <v>8223.4825266922635</v>
      </c>
      <c r="P138" s="25">
        <v>38.236344163118702</v>
      </c>
      <c r="Q138" s="25">
        <v>2.1929294859252999</v>
      </c>
      <c r="R138" s="25">
        <v>3229.3495117440898</v>
      </c>
      <c r="S138" s="25">
        <v>10.480864867265501</v>
      </c>
      <c r="T138" s="25">
        <v>2.1874590813207999</v>
      </c>
      <c r="U138" s="25">
        <v>8.7987560584178604E-3</v>
      </c>
      <c r="V138" s="25">
        <v>0.315165500649918</v>
      </c>
      <c r="W138" s="25">
        <v>0.32396425670833584</v>
      </c>
      <c r="X138" s="25"/>
      <c r="Y138" s="25"/>
      <c r="Z138"/>
    </row>
    <row r="139" spans="1:26" x14ac:dyDescent="0.25">
      <c r="A139" t="s">
        <v>279</v>
      </c>
      <c r="B139" t="s">
        <v>4</v>
      </c>
      <c r="C139" t="s">
        <v>172</v>
      </c>
      <c r="D139" t="s">
        <v>412</v>
      </c>
      <c r="E139" t="s">
        <v>428</v>
      </c>
      <c r="F139" t="s">
        <v>951</v>
      </c>
      <c r="G139" t="s">
        <v>952</v>
      </c>
      <c r="H139" t="s">
        <v>918</v>
      </c>
      <c r="I139" t="s">
        <v>160</v>
      </c>
      <c r="J139" s="4" t="s">
        <v>865</v>
      </c>
      <c r="K139">
        <v>380</v>
      </c>
      <c r="L139">
        <v>750</v>
      </c>
      <c r="M139" s="1">
        <v>7.3321759259259267E-2</v>
      </c>
      <c r="N139" s="25">
        <v>3766.65259083615</v>
      </c>
      <c r="O139" s="25">
        <v>11864.955661133872</v>
      </c>
      <c r="P139" s="25">
        <v>51.944732437497002</v>
      </c>
      <c r="Q139" s="25">
        <v>3.1639878690124199</v>
      </c>
      <c r="R139" s="25">
        <v>4659.3487366617301</v>
      </c>
      <c r="S139" s="25">
        <v>12.630627392443399</v>
      </c>
      <c r="T139" s="25">
        <v>2.64032150557663</v>
      </c>
      <c r="U139" s="25">
        <v>1.12550178153274E-2</v>
      </c>
      <c r="V139" s="25">
        <v>0.47975680032182</v>
      </c>
      <c r="W139" s="25">
        <v>0.49101181813714739</v>
      </c>
      <c r="X139" s="25"/>
      <c r="Y139" s="25"/>
      <c r="Z139"/>
    </row>
    <row r="140" spans="1:26" x14ac:dyDescent="0.25">
      <c r="A140" t="s">
        <v>280</v>
      </c>
      <c r="B140" t="s">
        <v>4</v>
      </c>
      <c r="C140" t="s">
        <v>172</v>
      </c>
      <c r="D140" t="s">
        <v>412</v>
      </c>
      <c r="E140" t="s">
        <v>428</v>
      </c>
      <c r="F140" t="s">
        <v>951</v>
      </c>
      <c r="G140" t="s">
        <v>952</v>
      </c>
      <c r="H140" t="s">
        <v>918</v>
      </c>
      <c r="I140" t="s">
        <v>160</v>
      </c>
      <c r="J140" s="4" t="s">
        <v>865</v>
      </c>
      <c r="K140">
        <v>380</v>
      </c>
      <c r="L140">
        <v>1000</v>
      </c>
      <c r="M140" s="1">
        <v>9.6608796296296304E-2</v>
      </c>
      <c r="N140" s="25">
        <v>4877.5136054579998</v>
      </c>
      <c r="O140" s="25">
        <v>15364.167857192699</v>
      </c>
      <c r="P140" s="25">
        <v>64.512907291222604</v>
      </c>
      <c r="Q140" s="25">
        <v>4.0971124991491203</v>
      </c>
      <c r="R140" s="25">
        <v>6033.48438447843</v>
      </c>
      <c r="S140" s="25">
        <v>14.7168511588184</v>
      </c>
      <c r="T140" s="25">
        <v>3.07953114420109</v>
      </c>
      <c r="U140" s="25">
        <v>1.34662399896273E-2</v>
      </c>
      <c r="V140" s="25">
        <v>0.64145010030045002</v>
      </c>
      <c r="W140" s="25">
        <v>0.65491634029007728</v>
      </c>
      <c r="X140" s="25"/>
      <c r="Y140" s="25"/>
      <c r="Z140"/>
    </row>
    <row r="141" spans="1:26" x14ac:dyDescent="0.25">
      <c r="A141" t="s">
        <v>605</v>
      </c>
      <c r="B141" t="s">
        <v>4</v>
      </c>
      <c r="C141" t="s">
        <v>172</v>
      </c>
      <c r="D141" t="s">
        <v>412</v>
      </c>
      <c r="E141" t="s">
        <v>428</v>
      </c>
      <c r="F141" t="s">
        <v>951</v>
      </c>
      <c r="G141" t="s">
        <v>952</v>
      </c>
      <c r="H141" t="s">
        <v>918</v>
      </c>
      <c r="I141" t="s">
        <v>160</v>
      </c>
      <c r="J141" s="4" t="s">
        <v>865</v>
      </c>
      <c r="K141">
        <v>380</v>
      </c>
      <c r="L141">
        <v>1500</v>
      </c>
      <c r="M141" s="1">
        <v>0.14320601851851852</v>
      </c>
      <c r="N141" s="25">
        <v>7153.18084546925</v>
      </c>
      <c r="O141" s="25">
        <v>22532.519663228137</v>
      </c>
      <c r="P141" s="25">
        <v>90.997778907698205</v>
      </c>
      <c r="Q141" s="25">
        <v>6.0086720061744501</v>
      </c>
      <c r="R141" s="25">
        <v>8848.4854135000605</v>
      </c>
      <c r="S141" s="25">
        <v>18.942565896242002</v>
      </c>
      <c r="T141" s="25">
        <v>3.9695496819195801</v>
      </c>
      <c r="U141" s="25">
        <v>1.8169027534137901E-2</v>
      </c>
      <c r="V141" s="25">
        <v>0.96843348026405396</v>
      </c>
      <c r="W141" s="25">
        <v>0.98660250779819181</v>
      </c>
      <c r="X141" s="25"/>
      <c r="Y141" s="25"/>
      <c r="Z141"/>
    </row>
    <row r="142" spans="1:26" x14ac:dyDescent="0.25">
      <c r="A142" t="s">
        <v>606</v>
      </c>
      <c r="B142" t="s">
        <v>4</v>
      </c>
      <c r="C142" t="s">
        <v>172</v>
      </c>
      <c r="D142" t="s">
        <v>412</v>
      </c>
      <c r="E142" t="s">
        <v>428</v>
      </c>
      <c r="F142" t="s">
        <v>951</v>
      </c>
      <c r="G142" t="s">
        <v>952</v>
      </c>
      <c r="H142" t="s">
        <v>918</v>
      </c>
      <c r="I142" t="s">
        <v>160</v>
      </c>
      <c r="J142" s="4" t="s">
        <v>865</v>
      </c>
      <c r="K142">
        <v>380</v>
      </c>
      <c r="L142">
        <v>2000</v>
      </c>
      <c r="M142" s="1">
        <v>0.18982638888888889</v>
      </c>
      <c r="N142" s="25">
        <v>9656.7589213903902</v>
      </c>
      <c r="O142" s="25">
        <v>30418.79060237973</v>
      </c>
      <c r="P142" s="25">
        <v>121.17172471548901</v>
      </c>
      <c r="Q142" s="25">
        <v>8.1116774779605194</v>
      </c>
      <c r="R142" s="25">
        <v>11945.410786960399</v>
      </c>
      <c r="S142" s="25">
        <v>22.739987881114601</v>
      </c>
      <c r="T142" s="25">
        <v>4.7701941483590504</v>
      </c>
      <c r="U142" s="25">
        <v>2.4550711791623499E-2</v>
      </c>
      <c r="V142" s="25">
        <v>1.27701099834304</v>
      </c>
      <c r="W142" s="25">
        <v>1.3015617101346635</v>
      </c>
      <c r="X142" s="25"/>
      <c r="Y142" s="25"/>
      <c r="Z142"/>
    </row>
    <row r="143" spans="1:26" x14ac:dyDescent="0.25">
      <c r="A143" t="s">
        <v>607</v>
      </c>
      <c r="B143" t="s">
        <v>4</v>
      </c>
      <c r="C143" t="s">
        <v>172</v>
      </c>
      <c r="D143" t="s">
        <v>412</v>
      </c>
      <c r="E143" t="s">
        <v>428</v>
      </c>
      <c r="F143" t="s">
        <v>951</v>
      </c>
      <c r="G143" t="s">
        <v>952</v>
      </c>
      <c r="H143" t="s">
        <v>918</v>
      </c>
      <c r="I143" t="s">
        <v>160</v>
      </c>
      <c r="J143" s="4" t="s">
        <v>865</v>
      </c>
      <c r="K143">
        <v>380</v>
      </c>
      <c r="L143">
        <v>2500</v>
      </c>
      <c r="M143" s="1">
        <v>0.23641203703703703</v>
      </c>
      <c r="N143" s="25">
        <v>11934.8025566756</v>
      </c>
      <c r="O143" s="25">
        <v>37594.62805352814</v>
      </c>
      <c r="P143" s="25">
        <v>147.143088236084</v>
      </c>
      <c r="Q143" s="25">
        <v>10.0252381221937</v>
      </c>
      <c r="R143" s="25">
        <v>14763.3574690715</v>
      </c>
      <c r="S143" s="25">
        <v>26.807837591842599</v>
      </c>
      <c r="T143" s="25">
        <v>5.6266068768286797</v>
      </c>
      <c r="U143" s="25">
        <v>2.94039462537878E-2</v>
      </c>
      <c r="V143" s="25">
        <v>1.5945133408857799</v>
      </c>
      <c r="W143" s="25">
        <v>1.6239172871395677</v>
      </c>
      <c r="X143" s="25"/>
      <c r="Y143" s="25"/>
      <c r="Z143"/>
    </row>
    <row r="144" spans="1:26" x14ac:dyDescent="0.25">
      <c r="A144" t="s">
        <v>283</v>
      </c>
      <c r="B144" t="s">
        <v>4</v>
      </c>
      <c r="C144" t="s">
        <v>172</v>
      </c>
      <c r="D144" t="s">
        <v>412</v>
      </c>
      <c r="E144" t="s">
        <v>428</v>
      </c>
      <c r="F144" t="s">
        <v>951</v>
      </c>
      <c r="G144" t="s">
        <v>952</v>
      </c>
      <c r="H144" t="s">
        <v>918</v>
      </c>
      <c r="I144" t="s">
        <v>160</v>
      </c>
      <c r="J144" s="4" t="s">
        <v>865</v>
      </c>
      <c r="K144">
        <v>380</v>
      </c>
      <c r="L144">
        <v>3000</v>
      </c>
      <c r="M144" s="1">
        <v>0.28250000000000003</v>
      </c>
      <c r="N144" s="25">
        <v>14760.661981769699</v>
      </c>
      <c r="O144" s="25">
        <v>46496.085242574554</v>
      </c>
      <c r="P144" s="25">
        <v>185.33379552234501</v>
      </c>
      <c r="Q144" s="25">
        <v>12.398959672858</v>
      </c>
      <c r="R144" s="25">
        <v>18258.948317069298</v>
      </c>
      <c r="S144" s="25">
        <v>31.3169441141122</v>
      </c>
      <c r="T144" s="25">
        <v>6.57694553169115</v>
      </c>
      <c r="U144" s="25">
        <v>3.7565167003310702E-2</v>
      </c>
      <c r="V144" s="25">
        <v>1.92834390002134</v>
      </c>
      <c r="W144" s="25">
        <v>1.9659090670246508</v>
      </c>
      <c r="X144" s="25"/>
      <c r="Y144" s="25"/>
      <c r="Z144"/>
    </row>
    <row r="145" spans="1:26" x14ac:dyDescent="0.25">
      <c r="A145" t="s">
        <v>285</v>
      </c>
      <c r="B145" t="s">
        <v>4</v>
      </c>
      <c r="C145" t="s">
        <v>172</v>
      </c>
      <c r="D145" t="s">
        <v>412</v>
      </c>
      <c r="E145" t="s">
        <v>428</v>
      </c>
      <c r="F145" t="s">
        <v>951</v>
      </c>
      <c r="G145" t="s">
        <v>952</v>
      </c>
      <c r="H145" t="s">
        <v>918</v>
      </c>
      <c r="I145" t="s">
        <v>160</v>
      </c>
      <c r="J145" s="4" t="s">
        <v>865</v>
      </c>
      <c r="K145">
        <v>400</v>
      </c>
      <c r="L145">
        <v>3500</v>
      </c>
      <c r="M145" s="1">
        <v>0.32907407407407407</v>
      </c>
      <c r="N145" s="25">
        <v>16963.9273222507</v>
      </c>
      <c r="O145" s="25">
        <v>53436.371065089705</v>
      </c>
      <c r="P145" s="25">
        <v>210.51062344759401</v>
      </c>
      <c r="Q145" s="25">
        <v>14.249693584388901</v>
      </c>
      <c r="R145" s="25">
        <v>20984.372350375099</v>
      </c>
      <c r="S145" s="25">
        <v>35.832002694805603</v>
      </c>
      <c r="T145" s="25">
        <v>7.5265737921617797</v>
      </c>
      <c r="U145" s="25">
        <v>4.1795286207599203E-2</v>
      </c>
      <c r="V145" s="25">
        <v>2.2590888069587201</v>
      </c>
      <c r="W145" s="25">
        <v>2.300884093166319</v>
      </c>
      <c r="X145" s="25"/>
      <c r="Y145" s="25"/>
      <c r="Z145"/>
    </row>
    <row r="146" spans="1:26" x14ac:dyDescent="0.25">
      <c r="A146" t="s">
        <v>608</v>
      </c>
      <c r="B146" t="s">
        <v>4</v>
      </c>
      <c r="C146" t="s">
        <v>172</v>
      </c>
      <c r="D146" t="s">
        <v>412</v>
      </c>
      <c r="E146" t="s">
        <v>428</v>
      </c>
      <c r="F146" t="s">
        <v>951</v>
      </c>
      <c r="G146" t="s">
        <v>952</v>
      </c>
      <c r="H146" t="s">
        <v>918</v>
      </c>
      <c r="I146" t="s">
        <v>160</v>
      </c>
      <c r="J146" s="4" t="s">
        <v>832</v>
      </c>
      <c r="K146">
        <v>180</v>
      </c>
      <c r="L146">
        <v>125</v>
      </c>
      <c r="M146" s="1">
        <v>2.2847222222222224E-2</v>
      </c>
      <c r="N146" s="25">
        <v>688.81200000000001</v>
      </c>
      <c r="O146" s="25">
        <v>2169.7577999999999</v>
      </c>
      <c r="P146" s="25">
        <v>7.4632359999999904</v>
      </c>
      <c r="Q146" s="25">
        <v>0.57860206000000003</v>
      </c>
      <c r="R146" s="25">
        <v>852.06044999999995</v>
      </c>
      <c r="S146" s="25">
        <v>9.4859675999999897</v>
      </c>
      <c r="T146" s="25">
        <v>1.9598423999999901</v>
      </c>
      <c r="U146" s="25">
        <v>6.5385599999999997E-3</v>
      </c>
      <c r="V146" s="25">
        <v>5.4526211999999998E-2</v>
      </c>
      <c r="W146" s="25">
        <v>6.1064771999999996E-2</v>
      </c>
      <c r="X146" s="25"/>
      <c r="Y146" s="25"/>
      <c r="Z146"/>
    </row>
    <row r="147" spans="1:26" x14ac:dyDescent="0.25">
      <c r="A147" t="s">
        <v>610</v>
      </c>
      <c r="B147" t="s">
        <v>4</v>
      </c>
      <c r="C147" t="s">
        <v>172</v>
      </c>
      <c r="D147" t="s">
        <v>412</v>
      </c>
      <c r="E147" t="s">
        <v>428</v>
      </c>
      <c r="F147" t="s">
        <v>951</v>
      </c>
      <c r="G147" t="s">
        <v>952</v>
      </c>
      <c r="H147" t="s">
        <v>918</v>
      </c>
      <c r="I147" t="s">
        <v>160</v>
      </c>
      <c r="J147" s="4" t="s">
        <v>864</v>
      </c>
      <c r="K147">
        <v>180</v>
      </c>
      <c r="L147">
        <v>125</v>
      </c>
      <c r="M147" s="1">
        <v>1.9259259259259261E-2</v>
      </c>
      <c r="N147" s="25">
        <v>630.53199999999902</v>
      </c>
      <c r="O147" s="25">
        <v>1986.1757999999968</v>
      </c>
      <c r="P147" s="25">
        <v>7.2417719999999903</v>
      </c>
      <c r="Q147" s="25">
        <v>0.52964685999999905</v>
      </c>
      <c r="R147" s="25">
        <v>779.96809794871797</v>
      </c>
      <c r="S147" s="25">
        <v>7.7375675999999904</v>
      </c>
      <c r="T147" s="25">
        <v>1.5985064</v>
      </c>
      <c r="U147" s="25">
        <v>6.19632E-3</v>
      </c>
      <c r="V147" s="25">
        <v>4.9442211999999999E-2</v>
      </c>
      <c r="W147" s="25">
        <v>5.5638531999999997E-2</v>
      </c>
      <c r="X147" s="25"/>
      <c r="Y147" s="25"/>
      <c r="Z147"/>
    </row>
    <row r="148" spans="1:26" x14ac:dyDescent="0.25">
      <c r="A148" t="s">
        <v>617</v>
      </c>
      <c r="B148" t="s">
        <v>5</v>
      </c>
      <c r="C148" t="s">
        <v>173</v>
      </c>
      <c r="D148" t="s">
        <v>412</v>
      </c>
      <c r="E148" t="s">
        <v>431</v>
      </c>
      <c r="F148" t="s">
        <v>951</v>
      </c>
      <c r="G148" t="s">
        <v>952</v>
      </c>
      <c r="H148" t="s">
        <v>918</v>
      </c>
      <c r="I148" t="s">
        <v>159</v>
      </c>
      <c r="J148" s="4" t="s">
        <v>865</v>
      </c>
      <c r="K148">
        <v>180</v>
      </c>
      <c r="L148">
        <v>125</v>
      </c>
      <c r="M148" s="1">
        <v>1.5358796296296296E-2</v>
      </c>
      <c r="N148" s="25">
        <v>936.18095805518897</v>
      </c>
      <c r="O148" s="25">
        <v>2948.9700178738453</v>
      </c>
      <c r="P148" s="25">
        <v>17.3416383172585</v>
      </c>
      <c r="Q148" s="25">
        <v>0.78639203513836997</v>
      </c>
      <c r="R148" s="25">
        <v>1158.05591052399</v>
      </c>
      <c r="S148" s="25">
        <v>3.052240026517</v>
      </c>
      <c r="T148" s="25">
        <v>0.62519512518355702</v>
      </c>
      <c r="U148" s="25">
        <v>2.4026987074223599E-2</v>
      </c>
      <c r="V148" s="25">
        <v>8.0021316835598003E-2</v>
      </c>
      <c r="W148" s="25">
        <v>0.1040483039098216</v>
      </c>
      <c r="X148" s="25"/>
      <c r="Y148" s="25"/>
      <c r="Z148"/>
    </row>
    <row r="149" spans="1:26" x14ac:dyDescent="0.25">
      <c r="A149" t="s">
        <v>619</v>
      </c>
      <c r="B149" t="s">
        <v>5</v>
      </c>
      <c r="C149" t="s">
        <v>173</v>
      </c>
      <c r="D149" t="s">
        <v>412</v>
      </c>
      <c r="E149" t="s">
        <v>431</v>
      </c>
      <c r="F149" t="s">
        <v>951</v>
      </c>
      <c r="G149" t="s">
        <v>952</v>
      </c>
      <c r="H149" t="s">
        <v>918</v>
      </c>
      <c r="I149" t="s">
        <v>159</v>
      </c>
      <c r="J149" s="4" t="s">
        <v>865</v>
      </c>
      <c r="K149">
        <v>240</v>
      </c>
      <c r="L149">
        <v>200</v>
      </c>
      <c r="M149" s="1">
        <v>2.2349537037037032E-2</v>
      </c>
      <c r="N149" s="25">
        <v>1336.7430996288399</v>
      </c>
      <c r="O149" s="25">
        <v>4210.7407638308459</v>
      </c>
      <c r="P149" s="25">
        <v>24.4090488543488</v>
      </c>
      <c r="Q149" s="25">
        <v>1.12286418908138</v>
      </c>
      <c r="R149" s="25">
        <v>1653.55113677655</v>
      </c>
      <c r="S149" s="25">
        <v>4.0947902595115098</v>
      </c>
      <c r="T149" s="25">
        <v>0.84368553873518004</v>
      </c>
      <c r="U149" s="25">
        <v>2.9437943717469502E-2</v>
      </c>
      <c r="V149" s="25">
        <v>0.122791164463255</v>
      </c>
      <c r="W149" s="25">
        <v>0.15222910818072449</v>
      </c>
      <c r="X149" s="25"/>
      <c r="Y149" s="25"/>
      <c r="Z149"/>
    </row>
    <row r="150" spans="1:26" x14ac:dyDescent="0.25">
      <c r="A150" t="s">
        <v>621</v>
      </c>
      <c r="B150" t="s">
        <v>5</v>
      </c>
      <c r="C150" t="s">
        <v>173</v>
      </c>
      <c r="D150" t="s">
        <v>412</v>
      </c>
      <c r="E150" t="s">
        <v>431</v>
      </c>
      <c r="F150" t="s">
        <v>951</v>
      </c>
      <c r="G150" t="s">
        <v>952</v>
      </c>
      <c r="H150" t="s">
        <v>918</v>
      </c>
      <c r="I150" t="s">
        <v>159</v>
      </c>
      <c r="J150" s="4" t="s">
        <v>865</v>
      </c>
      <c r="K150">
        <v>320</v>
      </c>
      <c r="L150">
        <v>250</v>
      </c>
      <c r="M150" s="1">
        <v>2.6678240740740738E-2</v>
      </c>
      <c r="N150" s="25">
        <v>1574.1545118648801</v>
      </c>
      <c r="O150" s="25">
        <v>4958.5867123743719</v>
      </c>
      <c r="P150" s="25">
        <v>28.841167152657601</v>
      </c>
      <c r="Q150" s="25">
        <v>1.3222900347498301</v>
      </c>
      <c r="R150" s="25">
        <v>1947.2292781455601</v>
      </c>
      <c r="S150" s="25">
        <v>5.2922212137587703</v>
      </c>
      <c r="T150" s="25">
        <v>1.0884940219686401</v>
      </c>
      <c r="U150" s="25">
        <v>3.05847539735263E-2</v>
      </c>
      <c r="V150" s="25">
        <v>0.15328365367482799</v>
      </c>
      <c r="W150" s="25">
        <v>0.1838684076483543</v>
      </c>
      <c r="X150" s="25"/>
      <c r="Y150" s="25"/>
      <c r="Z150"/>
    </row>
    <row r="151" spans="1:26" x14ac:dyDescent="0.25">
      <c r="A151" t="s">
        <v>286</v>
      </c>
      <c r="B151" t="s">
        <v>5</v>
      </c>
      <c r="C151" t="s">
        <v>173</v>
      </c>
      <c r="D151" t="s">
        <v>412</v>
      </c>
      <c r="E151" t="s">
        <v>431</v>
      </c>
      <c r="F151" t="s">
        <v>951</v>
      </c>
      <c r="G151" t="s">
        <v>952</v>
      </c>
      <c r="H151" t="s">
        <v>918</v>
      </c>
      <c r="I151" t="s">
        <v>159</v>
      </c>
      <c r="J151" s="4" t="s">
        <v>865</v>
      </c>
      <c r="K151">
        <v>360</v>
      </c>
      <c r="L151">
        <v>500</v>
      </c>
      <c r="M151" s="1">
        <v>4.9999999999999996E-2</v>
      </c>
      <c r="N151" s="25">
        <v>2810.1364561769301</v>
      </c>
      <c r="O151" s="25">
        <v>8851.9298369573298</v>
      </c>
      <c r="P151" s="25">
        <v>44.649200068856302</v>
      </c>
      <c r="Q151" s="25">
        <v>2.3605132842523302</v>
      </c>
      <c r="R151" s="25">
        <v>3476.1380075737002</v>
      </c>
      <c r="S151" s="25">
        <v>7.7057456712688097</v>
      </c>
      <c r="T151" s="25">
        <v>1.6142976940082201</v>
      </c>
      <c r="U151" s="25">
        <v>3.7737752743849003E-2</v>
      </c>
      <c r="V151" s="25">
        <v>0.31522351345535699</v>
      </c>
      <c r="W151" s="25">
        <v>0.35296126619920598</v>
      </c>
      <c r="X151" s="25"/>
      <c r="Y151" s="25"/>
      <c r="Z151"/>
    </row>
    <row r="152" spans="1:26" x14ac:dyDescent="0.25">
      <c r="A152" t="s">
        <v>288</v>
      </c>
      <c r="B152" t="s">
        <v>5</v>
      </c>
      <c r="C152" t="s">
        <v>173</v>
      </c>
      <c r="D152" t="s">
        <v>412</v>
      </c>
      <c r="E152" t="s">
        <v>431</v>
      </c>
      <c r="F152" t="s">
        <v>951</v>
      </c>
      <c r="G152" t="s">
        <v>952</v>
      </c>
      <c r="H152" t="s">
        <v>918</v>
      </c>
      <c r="I152" t="s">
        <v>159</v>
      </c>
      <c r="J152" s="4" t="s">
        <v>865</v>
      </c>
      <c r="K152">
        <v>360</v>
      </c>
      <c r="L152">
        <v>750</v>
      </c>
      <c r="M152" s="1">
        <v>7.329861111111112E-2</v>
      </c>
      <c r="N152" s="25">
        <v>4114.5282071945403</v>
      </c>
      <c r="O152" s="25">
        <v>12960.763852662802</v>
      </c>
      <c r="P152" s="25">
        <v>61.702423804599803</v>
      </c>
      <c r="Q152" s="25">
        <v>3.45620277154904</v>
      </c>
      <c r="R152" s="25">
        <v>5089.6714589907997</v>
      </c>
      <c r="S152" s="25">
        <v>9.7977619029702794</v>
      </c>
      <c r="T152" s="25">
        <v>2.07887193707771</v>
      </c>
      <c r="U152" s="25">
        <v>4.6956485905441298E-2</v>
      </c>
      <c r="V152" s="25">
        <v>0.48208915493401999</v>
      </c>
      <c r="W152" s="25">
        <v>0.52904564083946126</v>
      </c>
      <c r="X152" s="25"/>
      <c r="Y152" s="25"/>
      <c r="Z152"/>
    </row>
    <row r="153" spans="1:26" x14ac:dyDescent="0.25">
      <c r="A153" t="s">
        <v>290</v>
      </c>
      <c r="B153" t="s">
        <v>5</v>
      </c>
      <c r="C153" t="s">
        <v>173</v>
      </c>
      <c r="D153" t="s">
        <v>412</v>
      </c>
      <c r="E153" t="s">
        <v>431</v>
      </c>
      <c r="F153" t="s">
        <v>951</v>
      </c>
      <c r="G153" t="s">
        <v>952</v>
      </c>
      <c r="H153" t="s">
        <v>918</v>
      </c>
      <c r="I153" t="s">
        <v>159</v>
      </c>
      <c r="J153" s="4" t="s">
        <v>865</v>
      </c>
      <c r="K153">
        <v>360</v>
      </c>
      <c r="L153">
        <v>1000</v>
      </c>
      <c r="M153" s="1">
        <v>9.6574074074074076E-2</v>
      </c>
      <c r="N153" s="25">
        <v>5375.7702870964804</v>
      </c>
      <c r="O153" s="25">
        <v>16933.676404353911</v>
      </c>
      <c r="P153" s="25">
        <v>77.541995778168697</v>
      </c>
      <c r="Q153" s="25">
        <v>4.5156465375800403</v>
      </c>
      <c r="R153" s="25">
        <v>6649.8277305336997</v>
      </c>
      <c r="S153" s="25">
        <v>11.836363766582499</v>
      </c>
      <c r="T153" s="25">
        <v>2.5319191622355999</v>
      </c>
      <c r="U153" s="25">
        <v>5.46475448939268E-2</v>
      </c>
      <c r="V153" s="25">
        <v>0.64613865596180198</v>
      </c>
      <c r="W153" s="25">
        <v>0.70078620085572874</v>
      </c>
      <c r="X153" s="25"/>
      <c r="Y153" s="25"/>
      <c r="Z153"/>
    </row>
    <row r="154" spans="1:26" x14ac:dyDescent="0.25">
      <c r="A154" t="s">
        <v>631</v>
      </c>
      <c r="B154" t="s">
        <v>5</v>
      </c>
      <c r="C154" t="s">
        <v>173</v>
      </c>
      <c r="D154" t="s">
        <v>412</v>
      </c>
      <c r="E154" t="s">
        <v>431</v>
      </c>
      <c r="F154" t="s">
        <v>951</v>
      </c>
      <c r="G154" t="s">
        <v>952</v>
      </c>
      <c r="H154" t="s">
        <v>918</v>
      </c>
      <c r="I154" t="s">
        <v>159</v>
      </c>
      <c r="J154" s="4" t="s">
        <v>865</v>
      </c>
      <c r="K154">
        <v>360</v>
      </c>
      <c r="L154">
        <v>1500</v>
      </c>
      <c r="M154" s="1">
        <v>0.1431712962962963</v>
      </c>
      <c r="N154" s="25">
        <v>7948.4397198897404</v>
      </c>
      <c r="O154" s="25">
        <v>25037.585117652681</v>
      </c>
      <c r="P154" s="25">
        <v>110.605018396315</v>
      </c>
      <c r="Q154" s="25">
        <v>6.67668863660107</v>
      </c>
      <c r="R154" s="25">
        <v>9832.2186629180906</v>
      </c>
      <c r="S154" s="25">
        <v>15.967653373198401</v>
      </c>
      <c r="T154" s="25">
        <v>3.4498761026102298</v>
      </c>
      <c r="U154" s="25">
        <v>7.1770931486622599E-2</v>
      </c>
      <c r="V154" s="25">
        <v>0.97762261976822096</v>
      </c>
      <c r="W154" s="25">
        <v>1.0493935512548436</v>
      </c>
      <c r="X154" s="25"/>
      <c r="Y154" s="25"/>
      <c r="Z154"/>
    </row>
    <row r="155" spans="1:26" x14ac:dyDescent="0.25">
      <c r="A155" t="s">
        <v>291</v>
      </c>
      <c r="B155" t="s">
        <v>5</v>
      </c>
      <c r="C155" t="s">
        <v>173</v>
      </c>
      <c r="D155" t="s">
        <v>412</v>
      </c>
      <c r="E155" t="s">
        <v>431</v>
      </c>
      <c r="F155" t="s">
        <v>951</v>
      </c>
      <c r="G155" t="s">
        <v>952</v>
      </c>
      <c r="H155" t="s">
        <v>918</v>
      </c>
      <c r="I155" t="s">
        <v>159</v>
      </c>
      <c r="J155" s="4" t="s">
        <v>865</v>
      </c>
      <c r="K155">
        <v>360</v>
      </c>
      <c r="L155">
        <v>2000</v>
      </c>
      <c r="M155" s="1">
        <v>0.18979166666666666</v>
      </c>
      <c r="N155" s="25">
        <v>10571.598095248601</v>
      </c>
      <c r="O155" s="25">
        <v>33300.534000033091</v>
      </c>
      <c r="P155" s="25">
        <v>145.05115878100801</v>
      </c>
      <c r="Q155" s="25">
        <v>8.88014184759421</v>
      </c>
      <c r="R155" s="25">
        <v>13077.070362864</v>
      </c>
      <c r="S155" s="25">
        <v>20.149838952713999</v>
      </c>
      <c r="T155" s="25">
        <v>4.3791902252836596</v>
      </c>
      <c r="U155" s="25">
        <v>9.0589896750658497E-2</v>
      </c>
      <c r="V155" s="25">
        <v>1.3127453211439299</v>
      </c>
      <c r="W155" s="25">
        <v>1.4033352178945884</v>
      </c>
      <c r="X155" s="25"/>
      <c r="Y155" s="25"/>
      <c r="Z155"/>
    </row>
    <row r="156" spans="1:26" x14ac:dyDescent="0.25">
      <c r="A156" t="s">
        <v>634</v>
      </c>
      <c r="B156" t="s">
        <v>5</v>
      </c>
      <c r="C156" t="s">
        <v>173</v>
      </c>
      <c r="D156" t="s">
        <v>412</v>
      </c>
      <c r="E156" t="s">
        <v>431</v>
      </c>
      <c r="F156" t="s">
        <v>951</v>
      </c>
      <c r="G156" t="s">
        <v>952</v>
      </c>
      <c r="H156" t="s">
        <v>918</v>
      </c>
      <c r="I156" t="s">
        <v>159</v>
      </c>
      <c r="J156" s="4" t="s">
        <v>865</v>
      </c>
      <c r="K156">
        <v>360</v>
      </c>
      <c r="L156">
        <v>2500</v>
      </c>
      <c r="M156" s="1">
        <v>0.23635416666666667</v>
      </c>
      <c r="N156" s="25">
        <v>13093.3903661274</v>
      </c>
      <c r="O156" s="25">
        <v>41244.179653301311</v>
      </c>
      <c r="P156" s="25">
        <v>176.70746682376</v>
      </c>
      <c r="Q156" s="25">
        <v>10.9984461700159</v>
      </c>
      <c r="R156" s="25">
        <v>16196.521943891001</v>
      </c>
      <c r="S156" s="25">
        <v>24.225765950350301</v>
      </c>
      <c r="T156" s="25">
        <v>5.2850192856458698</v>
      </c>
      <c r="U156" s="25">
        <v>0.105941631190519</v>
      </c>
      <c r="V156" s="25">
        <v>1.6408125141688299</v>
      </c>
      <c r="W156" s="25">
        <v>1.7467541453593489</v>
      </c>
      <c r="X156" s="25"/>
      <c r="Y156" s="25"/>
      <c r="Z156"/>
    </row>
    <row r="157" spans="1:26" x14ac:dyDescent="0.25">
      <c r="A157" t="s">
        <v>637</v>
      </c>
      <c r="B157" t="s">
        <v>5</v>
      </c>
      <c r="C157" t="s">
        <v>173</v>
      </c>
      <c r="D157" t="s">
        <v>412</v>
      </c>
      <c r="E157" t="s">
        <v>431</v>
      </c>
      <c r="F157" t="s">
        <v>951</v>
      </c>
      <c r="G157" t="s">
        <v>952</v>
      </c>
      <c r="H157" t="s">
        <v>918</v>
      </c>
      <c r="I157" t="s">
        <v>159</v>
      </c>
      <c r="J157" s="4" t="s">
        <v>865</v>
      </c>
      <c r="K157">
        <v>380</v>
      </c>
      <c r="L157">
        <v>3000</v>
      </c>
      <c r="M157" s="1">
        <v>0.28260416666666666</v>
      </c>
      <c r="N157" s="25">
        <v>15709.644813213201</v>
      </c>
      <c r="O157" s="25">
        <v>49485.381161621583</v>
      </c>
      <c r="P157" s="25">
        <v>212.75213982772399</v>
      </c>
      <c r="Q157" s="25">
        <v>13.1961010263683</v>
      </c>
      <c r="R157" s="25">
        <v>19432.8251411362</v>
      </c>
      <c r="S157" s="25">
        <v>28.8885720897987</v>
      </c>
      <c r="T157" s="25">
        <v>6.3184754848548002</v>
      </c>
      <c r="U157" s="25">
        <v>0.12710474740623601</v>
      </c>
      <c r="V157" s="25">
        <v>2.00211765895558</v>
      </c>
      <c r="W157" s="25">
        <v>2.1292224063618161</v>
      </c>
      <c r="X157" s="25"/>
      <c r="Y157" s="25"/>
      <c r="Z157"/>
    </row>
    <row r="158" spans="1:26" x14ac:dyDescent="0.25">
      <c r="A158" t="s">
        <v>638</v>
      </c>
      <c r="B158" t="s">
        <v>5</v>
      </c>
      <c r="C158" t="s">
        <v>173</v>
      </c>
      <c r="D158" t="s">
        <v>412</v>
      </c>
      <c r="E158" t="s">
        <v>431</v>
      </c>
      <c r="F158" t="s">
        <v>951</v>
      </c>
      <c r="G158" t="s">
        <v>952</v>
      </c>
      <c r="H158" t="s">
        <v>918</v>
      </c>
      <c r="I158" t="s">
        <v>159</v>
      </c>
      <c r="J158" s="4" t="s">
        <v>832</v>
      </c>
      <c r="K158">
        <v>180</v>
      </c>
      <c r="L158">
        <v>125</v>
      </c>
      <c r="M158" s="1">
        <v>2.2847222222222224E-2</v>
      </c>
      <c r="N158" s="25">
        <v>816.16800000000001</v>
      </c>
      <c r="O158" s="25">
        <v>2570.9292</v>
      </c>
      <c r="P158" s="25">
        <v>11.282015999999899</v>
      </c>
      <c r="Q158" s="25">
        <v>0.68558112000000004</v>
      </c>
      <c r="R158" s="25">
        <v>1009.59982</v>
      </c>
      <c r="S158" s="25">
        <v>8.2450151999999992</v>
      </c>
      <c r="T158" s="25">
        <v>1.6358736</v>
      </c>
      <c r="U158" s="25">
        <v>1.42876799999999E-2</v>
      </c>
      <c r="V158" s="25">
        <v>5.9323967999999998E-2</v>
      </c>
      <c r="W158" s="25">
        <v>7.3611647999999891E-2</v>
      </c>
      <c r="X158" s="25"/>
      <c r="Y158" s="25"/>
      <c r="Z158"/>
    </row>
    <row r="159" spans="1:26" x14ac:dyDescent="0.25">
      <c r="A159" t="s">
        <v>639</v>
      </c>
      <c r="B159" t="s">
        <v>5</v>
      </c>
      <c r="C159" t="s">
        <v>173</v>
      </c>
      <c r="D159" t="s">
        <v>412</v>
      </c>
      <c r="E159" t="s">
        <v>431</v>
      </c>
      <c r="F159" t="s">
        <v>951</v>
      </c>
      <c r="G159" t="s">
        <v>952</v>
      </c>
      <c r="H159" t="s">
        <v>918</v>
      </c>
      <c r="I159" t="s">
        <v>159</v>
      </c>
      <c r="J159" s="4" t="s">
        <v>864</v>
      </c>
      <c r="K159">
        <v>180</v>
      </c>
      <c r="L159">
        <v>125</v>
      </c>
      <c r="M159" s="1">
        <v>1.9259259259259261E-2</v>
      </c>
      <c r="N159" s="25">
        <v>751.68799999999999</v>
      </c>
      <c r="O159" s="25">
        <v>2367.8172</v>
      </c>
      <c r="P159" s="25">
        <v>11.0047519999999</v>
      </c>
      <c r="Q159" s="25">
        <v>0.63141791999999997</v>
      </c>
      <c r="R159" s="25">
        <v>929.838071923077</v>
      </c>
      <c r="S159" s="25">
        <v>6.7361831999999904</v>
      </c>
      <c r="T159" s="25">
        <v>1.3392656000000001</v>
      </c>
      <c r="U159" s="25">
        <v>1.39442E-2</v>
      </c>
      <c r="V159" s="25">
        <v>5.4339168E-2</v>
      </c>
      <c r="W159" s="25">
        <v>6.8283367999999997E-2</v>
      </c>
      <c r="X159" s="25"/>
      <c r="Y159" s="25"/>
      <c r="Z159"/>
    </row>
    <row r="160" spans="1:26" x14ac:dyDescent="0.25">
      <c r="A160" t="s">
        <v>294</v>
      </c>
      <c r="B160" t="s">
        <v>6</v>
      </c>
      <c r="C160" t="s">
        <v>157</v>
      </c>
      <c r="D160" t="s">
        <v>412</v>
      </c>
      <c r="E160" t="s">
        <v>432</v>
      </c>
      <c r="F160" t="s">
        <v>951</v>
      </c>
      <c r="G160" t="s">
        <v>952</v>
      </c>
      <c r="H160" t="s">
        <v>918</v>
      </c>
      <c r="I160" t="s">
        <v>1915</v>
      </c>
      <c r="J160" s="4" t="s">
        <v>865</v>
      </c>
      <c r="K160">
        <v>180</v>
      </c>
      <c r="L160">
        <v>125</v>
      </c>
      <c r="M160" s="1">
        <v>1.5520833333333333E-2</v>
      </c>
      <c r="N160" s="25">
        <v>1150.5191860709899</v>
      </c>
      <c r="O160" s="25">
        <v>3624.1354361236181</v>
      </c>
      <c r="P160" s="25">
        <v>22.878364504477499</v>
      </c>
      <c r="Q160" s="25">
        <v>0.96643611028963206</v>
      </c>
      <c r="R160" s="25">
        <v>1423.1922904651699</v>
      </c>
      <c r="S160" s="25">
        <v>2.0857010906110802</v>
      </c>
      <c r="T160" s="25">
        <v>4.6736943360095297E-2</v>
      </c>
      <c r="U160" s="25">
        <v>0.168315694443949</v>
      </c>
      <c r="V160" s="25">
        <v>7.0158031809179303E-2</v>
      </c>
      <c r="W160" s="25">
        <v>0.23847372625312829</v>
      </c>
      <c r="X160" s="25"/>
      <c r="Y160" s="25"/>
      <c r="Z160"/>
    </row>
    <row r="161" spans="1:26" x14ac:dyDescent="0.25">
      <c r="A161" t="s">
        <v>640</v>
      </c>
      <c r="B161" t="s">
        <v>6</v>
      </c>
      <c r="C161" t="s">
        <v>157</v>
      </c>
      <c r="D161" t="s">
        <v>412</v>
      </c>
      <c r="E161" t="s">
        <v>432</v>
      </c>
      <c r="F161" t="s">
        <v>951</v>
      </c>
      <c r="G161" t="s">
        <v>952</v>
      </c>
      <c r="H161" t="s">
        <v>918</v>
      </c>
      <c r="I161" t="s">
        <v>1915</v>
      </c>
      <c r="J161" s="4" t="s">
        <v>865</v>
      </c>
      <c r="K161">
        <v>240</v>
      </c>
      <c r="L161">
        <v>200</v>
      </c>
      <c r="M161" s="1">
        <v>2.2627314814814819E-2</v>
      </c>
      <c r="N161" s="25">
        <v>1622.65234345662</v>
      </c>
      <c r="O161" s="25">
        <v>5111.3548818883528</v>
      </c>
      <c r="P161" s="25">
        <v>31.7357457921884</v>
      </c>
      <c r="Q161" s="25">
        <v>1.36302809055475</v>
      </c>
      <c r="R161" s="25">
        <v>2007.2205964330101</v>
      </c>
      <c r="S161" s="25">
        <v>2.6714503806559802</v>
      </c>
      <c r="T161" s="25">
        <v>6.5371726679295306E-2</v>
      </c>
      <c r="U161" s="25">
        <v>0.24567689061724601</v>
      </c>
      <c r="V161" s="25">
        <v>0.10653031138831</v>
      </c>
      <c r="W161" s="25">
        <v>0.352207202005556</v>
      </c>
      <c r="X161" s="25"/>
      <c r="Y161" s="25"/>
      <c r="Z161"/>
    </row>
    <row r="162" spans="1:26" x14ac:dyDescent="0.25">
      <c r="A162" t="s">
        <v>293</v>
      </c>
      <c r="B162" t="s">
        <v>6</v>
      </c>
      <c r="C162" t="s">
        <v>157</v>
      </c>
      <c r="D162" t="s">
        <v>412</v>
      </c>
      <c r="E162" t="s">
        <v>432</v>
      </c>
      <c r="F162" t="s">
        <v>951</v>
      </c>
      <c r="G162" t="s">
        <v>952</v>
      </c>
      <c r="H162" t="s">
        <v>918</v>
      </c>
      <c r="I162" t="s">
        <v>1915</v>
      </c>
      <c r="J162" s="4" t="s">
        <v>865</v>
      </c>
      <c r="K162">
        <v>300</v>
      </c>
      <c r="L162">
        <v>250</v>
      </c>
      <c r="M162" s="1">
        <v>2.6724537037037036E-2</v>
      </c>
      <c r="N162" s="25">
        <v>1959.3286807204299</v>
      </c>
      <c r="O162" s="25">
        <v>6171.8853442693544</v>
      </c>
      <c r="P162" s="25">
        <v>38.671485686226198</v>
      </c>
      <c r="Q162" s="25">
        <v>1.6458354837514</v>
      </c>
      <c r="R162" s="25">
        <v>2423.6889395947301</v>
      </c>
      <c r="S162" s="25">
        <v>3.2004203401090199</v>
      </c>
      <c r="T162" s="25">
        <v>7.7695539967271396E-2</v>
      </c>
      <c r="U162" s="25">
        <v>0.293453932152624</v>
      </c>
      <c r="V162" s="25">
        <v>0.135833200391859</v>
      </c>
      <c r="W162" s="25">
        <v>0.42928713254448303</v>
      </c>
      <c r="X162" s="25"/>
      <c r="Y162" s="25"/>
      <c r="Z162"/>
    </row>
    <row r="163" spans="1:26" x14ac:dyDescent="0.25">
      <c r="A163" t="s">
        <v>641</v>
      </c>
      <c r="B163" t="s">
        <v>6</v>
      </c>
      <c r="C163" t="s">
        <v>157</v>
      </c>
      <c r="D163" t="s">
        <v>412</v>
      </c>
      <c r="E163" t="s">
        <v>432</v>
      </c>
      <c r="F163" t="s">
        <v>951</v>
      </c>
      <c r="G163" t="s">
        <v>952</v>
      </c>
      <c r="H163" t="s">
        <v>918</v>
      </c>
      <c r="I163" t="s">
        <v>1915</v>
      </c>
      <c r="J163" s="4" t="s">
        <v>865</v>
      </c>
      <c r="K163">
        <v>360</v>
      </c>
      <c r="L163">
        <v>500</v>
      </c>
      <c r="M163" s="1">
        <v>5.0092592592592598E-2</v>
      </c>
      <c r="N163" s="25">
        <v>3483.3978552830199</v>
      </c>
      <c r="O163" s="25">
        <v>10972.703244141512</v>
      </c>
      <c r="P163" s="25">
        <v>60.2944685342488</v>
      </c>
      <c r="Q163" s="25">
        <v>2.92605376374709</v>
      </c>
      <c r="R163" s="25">
        <v>4308.9629228601998</v>
      </c>
      <c r="S163" s="25">
        <v>5.1136516732033401</v>
      </c>
      <c r="T163" s="25">
        <v>0.16496168932779701</v>
      </c>
      <c r="U163" s="25">
        <v>0.53020644441679798</v>
      </c>
      <c r="V163" s="25">
        <v>0.27780341073393</v>
      </c>
      <c r="W163" s="25">
        <v>0.80800985515072798</v>
      </c>
      <c r="X163" s="25"/>
      <c r="Y163" s="25"/>
      <c r="Z163"/>
    </row>
    <row r="164" spans="1:26" x14ac:dyDescent="0.25">
      <c r="A164" t="s">
        <v>295</v>
      </c>
      <c r="B164" t="s">
        <v>6</v>
      </c>
      <c r="C164" t="s">
        <v>157</v>
      </c>
      <c r="D164" t="s">
        <v>412</v>
      </c>
      <c r="E164" t="s">
        <v>432</v>
      </c>
      <c r="F164" t="s">
        <v>951</v>
      </c>
      <c r="G164" t="s">
        <v>952</v>
      </c>
      <c r="H164" t="s">
        <v>918</v>
      </c>
      <c r="I164" t="s">
        <v>1915</v>
      </c>
      <c r="J164" s="4" t="s">
        <v>865</v>
      </c>
      <c r="K164">
        <v>360</v>
      </c>
      <c r="L164">
        <v>750</v>
      </c>
      <c r="M164" s="1">
        <v>7.3414351851851856E-2</v>
      </c>
      <c r="N164" s="25">
        <v>5105.4740305146797</v>
      </c>
      <c r="O164" s="25">
        <v>16082.243196121241</v>
      </c>
      <c r="P164" s="25">
        <v>83.669142191307401</v>
      </c>
      <c r="Q164" s="25">
        <v>4.2885977541078297</v>
      </c>
      <c r="R164" s="25">
        <v>6315.4707238649798</v>
      </c>
      <c r="S164" s="25">
        <v>6.7918882549409201</v>
      </c>
      <c r="T164" s="25">
        <v>0.25365289750481201</v>
      </c>
      <c r="U164" s="25">
        <v>0.78358012574602598</v>
      </c>
      <c r="V164" s="25">
        <v>0.42443574948624002</v>
      </c>
      <c r="W164" s="25">
        <v>1.2080158752322661</v>
      </c>
      <c r="X164" s="25"/>
      <c r="Y164" s="25"/>
      <c r="Z164"/>
    </row>
    <row r="165" spans="1:26" x14ac:dyDescent="0.25">
      <c r="A165" t="s">
        <v>297</v>
      </c>
      <c r="B165" t="s">
        <v>6</v>
      </c>
      <c r="C165" t="s">
        <v>157</v>
      </c>
      <c r="D165" t="s">
        <v>412</v>
      </c>
      <c r="E165" t="s">
        <v>432</v>
      </c>
      <c r="F165" t="s">
        <v>951</v>
      </c>
      <c r="G165" t="s">
        <v>952</v>
      </c>
      <c r="H165" t="s">
        <v>918</v>
      </c>
      <c r="I165" t="s">
        <v>1915</v>
      </c>
      <c r="J165" s="4" t="s">
        <v>865</v>
      </c>
      <c r="K165">
        <v>360</v>
      </c>
      <c r="L165">
        <v>1000</v>
      </c>
      <c r="M165" s="1">
        <v>9.6689814814814812E-2</v>
      </c>
      <c r="N165" s="25">
        <v>6669.0980172178597</v>
      </c>
      <c r="O165" s="25">
        <v>21007.658754236258</v>
      </c>
      <c r="P165" s="25">
        <v>105.27063217441901</v>
      </c>
      <c r="Q165" s="25">
        <v>5.6020433180357703</v>
      </c>
      <c r="R165" s="25">
        <v>8249.6742559947197</v>
      </c>
      <c r="S165" s="25">
        <v>8.4661581210323291</v>
      </c>
      <c r="T165" s="25">
        <v>0.34276875016691499</v>
      </c>
      <c r="U165" s="25">
        <v>1.0298660529631101</v>
      </c>
      <c r="V165" s="25">
        <v>0.56808855180339801</v>
      </c>
      <c r="W165" s="25">
        <v>1.5979546047665081</v>
      </c>
      <c r="X165" s="25"/>
      <c r="Y165" s="25"/>
      <c r="Z165"/>
    </row>
    <row r="166" spans="1:26" x14ac:dyDescent="0.25">
      <c r="A166" t="s">
        <v>644</v>
      </c>
      <c r="B166" t="s">
        <v>6</v>
      </c>
      <c r="C166" t="s">
        <v>157</v>
      </c>
      <c r="D166" t="s">
        <v>412</v>
      </c>
      <c r="E166" t="s">
        <v>432</v>
      </c>
      <c r="F166" t="s">
        <v>951</v>
      </c>
      <c r="G166" t="s">
        <v>952</v>
      </c>
      <c r="H166" t="s">
        <v>918</v>
      </c>
      <c r="I166" t="s">
        <v>1915</v>
      </c>
      <c r="J166" s="4" t="s">
        <v>865</v>
      </c>
      <c r="K166">
        <v>360</v>
      </c>
      <c r="L166">
        <v>1500</v>
      </c>
      <c r="M166" s="1">
        <v>0.14328703703703705</v>
      </c>
      <c r="N166" s="25">
        <v>9862.51911601139</v>
      </c>
      <c r="O166" s="25">
        <v>31066.935215435878</v>
      </c>
      <c r="P166" s="25">
        <v>150.470821318075</v>
      </c>
      <c r="Q166" s="25">
        <v>8.2845156852936004</v>
      </c>
      <c r="R166" s="25">
        <v>12199.9363119754</v>
      </c>
      <c r="S166" s="25">
        <v>11.811166981340699</v>
      </c>
      <c r="T166" s="25">
        <v>0.52047518768132195</v>
      </c>
      <c r="U166" s="25">
        <v>1.5302803202803601</v>
      </c>
      <c r="V166" s="25">
        <v>0.85890134652832095</v>
      </c>
      <c r="W166" s="25">
        <v>2.3891816668086809</v>
      </c>
      <c r="X166" s="25"/>
      <c r="Y166" s="25"/>
      <c r="Z166"/>
    </row>
    <row r="167" spans="1:26" x14ac:dyDescent="0.25">
      <c r="A167" t="s">
        <v>298</v>
      </c>
      <c r="B167" t="s">
        <v>6</v>
      </c>
      <c r="C167" t="s">
        <v>157</v>
      </c>
      <c r="D167" t="s">
        <v>412</v>
      </c>
      <c r="E167" t="s">
        <v>432</v>
      </c>
      <c r="F167" t="s">
        <v>951</v>
      </c>
      <c r="G167" t="s">
        <v>952</v>
      </c>
      <c r="H167" t="s">
        <v>918</v>
      </c>
      <c r="I167" t="s">
        <v>1915</v>
      </c>
      <c r="J167" s="4" t="s">
        <v>865</v>
      </c>
      <c r="K167">
        <v>360</v>
      </c>
      <c r="L167">
        <v>2000</v>
      </c>
      <c r="M167" s="1">
        <v>0.18917824074074074</v>
      </c>
      <c r="N167" s="25">
        <v>13265.726294583999</v>
      </c>
      <c r="O167" s="25">
        <v>41787.037827939595</v>
      </c>
      <c r="P167" s="25">
        <v>201.42659886899099</v>
      </c>
      <c r="Q167" s="25">
        <v>11.1432102235812</v>
      </c>
      <c r="R167" s="25">
        <v>16409.706409063001</v>
      </c>
      <c r="S167" s="25">
        <v>14.967441905079999</v>
      </c>
      <c r="T167" s="25">
        <v>0.69122302680702796</v>
      </c>
      <c r="U167" s="25">
        <v>2.06774278269536</v>
      </c>
      <c r="V167" s="25">
        <v>1.14782973712931</v>
      </c>
      <c r="W167" s="25">
        <v>3.2155725198246703</v>
      </c>
      <c r="X167" s="25"/>
      <c r="Y167" s="25"/>
      <c r="Z167"/>
    </row>
    <row r="168" spans="1:26" x14ac:dyDescent="0.25">
      <c r="A168" t="s">
        <v>299</v>
      </c>
      <c r="B168" t="s">
        <v>6</v>
      </c>
      <c r="C168" t="s">
        <v>157</v>
      </c>
      <c r="D168" t="s">
        <v>412</v>
      </c>
      <c r="E168" t="s">
        <v>432</v>
      </c>
      <c r="F168" t="s">
        <v>951</v>
      </c>
      <c r="G168" t="s">
        <v>952</v>
      </c>
      <c r="H168" t="s">
        <v>918</v>
      </c>
      <c r="I168" t="s">
        <v>1915</v>
      </c>
      <c r="J168" s="4" t="s">
        <v>865</v>
      </c>
      <c r="K168">
        <v>360</v>
      </c>
      <c r="L168">
        <v>2500</v>
      </c>
      <c r="M168" s="1">
        <v>0.23553240740740741</v>
      </c>
      <c r="N168" s="25">
        <v>16434.656926418102</v>
      </c>
      <c r="O168" s="25">
        <v>51769.16931821702</v>
      </c>
      <c r="P168" s="25">
        <v>245.764584023906</v>
      </c>
      <c r="Q168" s="25">
        <v>13.805107741917301</v>
      </c>
      <c r="R168" s="25">
        <v>20329.669402104399</v>
      </c>
      <c r="S168" s="25">
        <v>18.264971142786202</v>
      </c>
      <c r="T168" s="25">
        <v>0.86739387020585801</v>
      </c>
      <c r="U168" s="25">
        <v>2.5680574326864298</v>
      </c>
      <c r="V168" s="25">
        <v>1.43356454519703</v>
      </c>
      <c r="W168" s="25">
        <v>4.0016219778834596</v>
      </c>
      <c r="X168" s="25"/>
      <c r="Y168" s="25"/>
      <c r="Z168"/>
    </row>
    <row r="169" spans="1:26" x14ac:dyDescent="0.25">
      <c r="A169" t="s">
        <v>300</v>
      </c>
      <c r="B169" t="s">
        <v>6</v>
      </c>
      <c r="C169" t="s">
        <v>157</v>
      </c>
      <c r="D169" t="s">
        <v>412</v>
      </c>
      <c r="E169" t="s">
        <v>432</v>
      </c>
      <c r="F169" t="s">
        <v>951</v>
      </c>
      <c r="G169" t="s">
        <v>952</v>
      </c>
      <c r="H169" t="s">
        <v>918</v>
      </c>
      <c r="I169" t="s">
        <v>1915</v>
      </c>
      <c r="J169" s="4" t="s">
        <v>865</v>
      </c>
      <c r="K169">
        <v>380</v>
      </c>
      <c r="L169">
        <v>3000</v>
      </c>
      <c r="M169" s="1">
        <v>0.28123842592592591</v>
      </c>
      <c r="N169" s="25">
        <v>20227.406604718399</v>
      </c>
      <c r="O169" s="25">
        <v>63716.330804862955</v>
      </c>
      <c r="P169" s="25">
        <v>308.39354833729999</v>
      </c>
      <c r="Q169" s="25">
        <v>16.991013192046601</v>
      </c>
      <c r="R169" s="25">
        <v>25021.297256614602</v>
      </c>
      <c r="S169" s="25">
        <v>21.2713713648047</v>
      </c>
      <c r="T169" s="25">
        <v>1.0298042048782901</v>
      </c>
      <c r="U169" s="25">
        <v>3.14926569466359</v>
      </c>
      <c r="V169" s="25">
        <v>1.7401315611671799</v>
      </c>
      <c r="W169" s="25">
        <v>4.8893972558307697</v>
      </c>
      <c r="X169" s="25"/>
      <c r="Y169" s="25"/>
      <c r="Z169"/>
    </row>
    <row r="170" spans="1:26" x14ac:dyDescent="0.25">
      <c r="A170" t="s">
        <v>301</v>
      </c>
      <c r="B170" t="s">
        <v>6</v>
      </c>
      <c r="C170" t="s">
        <v>157</v>
      </c>
      <c r="D170" t="s">
        <v>412</v>
      </c>
      <c r="E170" t="s">
        <v>432</v>
      </c>
      <c r="F170" t="s">
        <v>951</v>
      </c>
      <c r="G170" t="s">
        <v>952</v>
      </c>
      <c r="H170" t="s">
        <v>918</v>
      </c>
      <c r="I170" t="s">
        <v>1915</v>
      </c>
      <c r="J170" s="4" t="s">
        <v>865</v>
      </c>
      <c r="K170">
        <v>380</v>
      </c>
      <c r="L170">
        <v>3500</v>
      </c>
      <c r="M170" s="1">
        <v>0.32782407407407405</v>
      </c>
      <c r="N170" s="25">
        <v>23300.730214254399</v>
      </c>
      <c r="O170" s="25">
        <v>73397.300174901349</v>
      </c>
      <c r="P170" s="25">
        <v>351.238146246018</v>
      </c>
      <c r="Q170" s="25">
        <v>19.572613548210199</v>
      </c>
      <c r="R170" s="25">
        <v>28822.998540777498</v>
      </c>
      <c r="S170" s="25">
        <v>24.543313197294299</v>
      </c>
      <c r="T170" s="25">
        <v>1.2046616444464</v>
      </c>
      <c r="U170" s="25">
        <v>3.59388786152449</v>
      </c>
      <c r="V170" s="25">
        <v>2.03766868314717</v>
      </c>
      <c r="W170" s="25">
        <v>5.6315565446716604</v>
      </c>
      <c r="X170" s="25"/>
      <c r="Y170" s="25"/>
      <c r="Z170"/>
    </row>
    <row r="171" spans="1:26" x14ac:dyDescent="0.25">
      <c r="A171" t="s">
        <v>302</v>
      </c>
      <c r="B171" t="s">
        <v>6</v>
      </c>
      <c r="C171" t="s">
        <v>157</v>
      </c>
      <c r="D171" t="s">
        <v>412</v>
      </c>
      <c r="E171" t="s">
        <v>432</v>
      </c>
      <c r="F171" t="s">
        <v>951</v>
      </c>
      <c r="G171" t="s">
        <v>952</v>
      </c>
      <c r="H171" t="s">
        <v>918</v>
      </c>
      <c r="I171" t="s">
        <v>1915</v>
      </c>
      <c r="J171" s="4" t="s">
        <v>832</v>
      </c>
      <c r="K171">
        <v>180</v>
      </c>
      <c r="L171">
        <v>125</v>
      </c>
      <c r="M171" s="1">
        <v>2.2847222222222224E-2</v>
      </c>
      <c r="N171" s="25">
        <v>1074.8999999999901</v>
      </c>
      <c r="O171" s="25">
        <v>3385.9349999999686</v>
      </c>
      <c r="P171" s="25">
        <v>16.751387000000001</v>
      </c>
      <c r="Q171" s="25">
        <v>0.90291600000000005</v>
      </c>
      <c r="R171" s="25">
        <v>1329.6514</v>
      </c>
      <c r="S171" s="25">
        <v>5.11016446</v>
      </c>
      <c r="T171" s="25">
        <v>7.3798920000000004E-2</v>
      </c>
      <c r="U171" s="25">
        <v>0.18819200999999999</v>
      </c>
      <c r="V171" s="25">
        <v>5.4218040000000002E-2</v>
      </c>
      <c r="W171" s="25">
        <v>0.24241004999999999</v>
      </c>
      <c r="X171" s="25"/>
      <c r="Y171" s="25"/>
      <c r="Z171"/>
    </row>
    <row r="172" spans="1:26" x14ac:dyDescent="0.25">
      <c r="A172" t="s">
        <v>934</v>
      </c>
      <c r="B172" t="s">
        <v>6</v>
      </c>
      <c r="C172" t="s">
        <v>157</v>
      </c>
      <c r="D172" t="s">
        <v>412</v>
      </c>
      <c r="E172" t="s">
        <v>432</v>
      </c>
      <c r="F172" t="s">
        <v>951</v>
      </c>
      <c r="G172" t="s">
        <v>952</v>
      </c>
      <c r="H172" t="s">
        <v>918</v>
      </c>
      <c r="I172" t="s">
        <v>1915</v>
      </c>
      <c r="J172" s="4" t="s">
        <v>864</v>
      </c>
      <c r="K172">
        <v>180</v>
      </c>
      <c r="L172">
        <v>125</v>
      </c>
      <c r="M172" s="1">
        <v>1.9259259259259261E-2</v>
      </c>
      <c r="N172" s="25">
        <v>983.76</v>
      </c>
      <c r="O172" s="25">
        <v>3098.8440000000001</v>
      </c>
      <c r="P172" s="25">
        <v>16.241002999999999</v>
      </c>
      <c r="Q172" s="25">
        <v>0.82635839999999905</v>
      </c>
      <c r="R172" s="25">
        <v>1216.91121602564</v>
      </c>
      <c r="S172" s="25">
        <v>4.1878276202564102</v>
      </c>
      <c r="T172" s="25">
        <v>6.2886919999999999E-2</v>
      </c>
      <c r="U172" s="25">
        <v>0.18124800999999999</v>
      </c>
      <c r="V172" s="25">
        <v>4.9686459999999898E-2</v>
      </c>
      <c r="W172" s="25">
        <v>0.23093446999999989</v>
      </c>
      <c r="X172" s="25"/>
      <c r="Y172" s="25"/>
      <c r="Z172"/>
    </row>
    <row r="173" spans="1:26" x14ac:dyDescent="0.25">
      <c r="A173" t="s">
        <v>948</v>
      </c>
      <c r="B173" t="s">
        <v>7</v>
      </c>
      <c r="C173" t="s">
        <v>161</v>
      </c>
      <c r="D173" t="s">
        <v>412</v>
      </c>
      <c r="E173" t="s">
        <v>434</v>
      </c>
      <c r="F173" t="s">
        <v>951</v>
      </c>
      <c r="G173" t="s">
        <v>952</v>
      </c>
      <c r="H173" t="s">
        <v>918</v>
      </c>
      <c r="I173" t="s">
        <v>1916</v>
      </c>
      <c r="J173" s="4" t="s">
        <v>865</v>
      </c>
      <c r="K173">
        <v>200</v>
      </c>
      <c r="L173">
        <v>125</v>
      </c>
      <c r="M173" s="1">
        <v>1.5601851851851851E-2</v>
      </c>
      <c r="N173" s="25">
        <v>2143.7772001671201</v>
      </c>
      <c r="O173" s="25">
        <v>6752.8981805264284</v>
      </c>
      <c r="P173" s="25">
        <v>43.640342890936402</v>
      </c>
      <c r="Q173" s="25">
        <v>1.8007722248022799</v>
      </c>
      <c r="R173" s="25">
        <v>2651.8520937283402</v>
      </c>
      <c r="S173" s="25">
        <v>9.0781454441660703</v>
      </c>
      <c r="T173" s="25">
        <v>0.85489264028141998</v>
      </c>
      <c r="U173" s="25">
        <v>0.14450166588305799</v>
      </c>
      <c r="V173" s="25">
        <v>0.13426901826318999</v>
      </c>
      <c r="W173" s="25">
        <v>0.27877068414624795</v>
      </c>
      <c r="X173" s="25"/>
      <c r="Y173" s="25"/>
      <c r="Z173"/>
    </row>
    <row r="174" spans="1:26" x14ac:dyDescent="0.25">
      <c r="A174" t="s">
        <v>675</v>
      </c>
      <c r="B174" t="s">
        <v>7</v>
      </c>
      <c r="C174" t="s">
        <v>161</v>
      </c>
      <c r="D174" t="s">
        <v>412</v>
      </c>
      <c r="E174" t="s">
        <v>434</v>
      </c>
      <c r="F174" t="s">
        <v>951</v>
      </c>
      <c r="G174" t="s">
        <v>952</v>
      </c>
      <c r="H174" t="s">
        <v>918</v>
      </c>
      <c r="I174" t="s">
        <v>1916</v>
      </c>
      <c r="J174" s="4" t="s">
        <v>865</v>
      </c>
      <c r="K174">
        <v>240</v>
      </c>
      <c r="L174">
        <v>200</v>
      </c>
      <c r="M174" s="1">
        <v>2.2442129629629631E-2</v>
      </c>
      <c r="N174" s="25">
        <v>3145.60287339857</v>
      </c>
      <c r="O174" s="25">
        <v>9908.6490512054952</v>
      </c>
      <c r="P174" s="25">
        <v>61.125189774548403</v>
      </c>
      <c r="Q174" s="25">
        <v>2.6423055272382601</v>
      </c>
      <c r="R174" s="25">
        <v>3891.1101531597601</v>
      </c>
      <c r="S174" s="25">
        <v>10.522762172849401</v>
      </c>
      <c r="T174" s="25">
        <v>0.96615062143775199</v>
      </c>
      <c r="U174" s="25">
        <v>0.204227400816266</v>
      </c>
      <c r="V174" s="25">
        <v>0.209021335025279</v>
      </c>
      <c r="W174" s="25">
        <v>0.41324873584154498</v>
      </c>
      <c r="X174" s="25"/>
      <c r="Y174" s="25"/>
      <c r="Z174"/>
    </row>
    <row r="175" spans="1:26" x14ac:dyDescent="0.25">
      <c r="A175" t="s">
        <v>676</v>
      </c>
      <c r="B175" t="s">
        <v>7</v>
      </c>
      <c r="C175" t="s">
        <v>161</v>
      </c>
      <c r="D175" t="s">
        <v>412</v>
      </c>
      <c r="E175" t="s">
        <v>434</v>
      </c>
      <c r="F175" t="s">
        <v>951</v>
      </c>
      <c r="G175" t="s">
        <v>952</v>
      </c>
      <c r="H175" t="s">
        <v>918</v>
      </c>
      <c r="I175" t="s">
        <v>1916</v>
      </c>
      <c r="J175" s="4" t="s">
        <v>865</v>
      </c>
      <c r="K175">
        <v>320</v>
      </c>
      <c r="L175">
        <v>250</v>
      </c>
      <c r="M175" s="1">
        <v>2.6805555555555555E-2</v>
      </c>
      <c r="N175" s="25">
        <v>3727.1108101217501</v>
      </c>
      <c r="O175" s="25">
        <v>11740.399051883513</v>
      </c>
      <c r="P175" s="25">
        <v>73.685967344857502</v>
      </c>
      <c r="Q175" s="25">
        <v>3.1307736197454998</v>
      </c>
      <c r="R175" s="25">
        <v>4610.4359226392098</v>
      </c>
      <c r="S175" s="25">
        <v>13.4027930816679</v>
      </c>
      <c r="T175" s="25">
        <v>1.23486338312477</v>
      </c>
      <c r="U175" s="25">
        <v>0.21999204120611199</v>
      </c>
      <c r="V175" s="25">
        <v>0.264723325600215</v>
      </c>
      <c r="W175" s="25">
        <v>0.48471536680632699</v>
      </c>
      <c r="X175" s="25"/>
      <c r="Y175" s="25"/>
      <c r="Z175"/>
    </row>
    <row r="176" spans="1:26" x14ac:dyDescent="0.25">
      <c r="A176" t="s">
        <v>677</v>
      </c>
      <c r="B176" t="s">
        <v>7</v>
      </c>
      <c r="C176" t="s">
        <v>161</v>
      </c>
      <c r="D176" t="s">
        <v>412</v>
      </c>
      <c r="E176" t="s">
        <v>434</v>
      </c>
      <c r="F176" t="s">
        <v>951</v>
      </c>
      <c r="G176" t="s">
        <v>952</v>
      </c>
      <c r="H176" t="s">
        <v>918</v>
      </c>
      <c r="I176" t="s">
        <v>1916</v>
      </c>
      <c r="J176" s="4" t="s">
        <v>865</v>
      </c>
      <c r="K176">
        <v>400</v>
      </c>
      <c r="L176">
        <v>500</v>
      </c>
      <c r="M176" s="1">
        <v>4.9004629629629627E-2</v>
      </c>
      <c r="N176" s="25">
        <v>6385.3237448397404</v>
      </c>
      <c r="O176" s="25">
        <v>20113.769796245182</v>
      </c>
      <c r="P176" s="25">
        <v>110.550022181922</v>
      </c>
      <c r="Q176" s="25">
        <v>5.3636721210346598</v>
      </c>
      <c r="R176" s="25">
        <v>7898.6456734435797</v>
      </c>
      <c r="S176" s="25">
        <v>17.3839285964991</v>
      </c>
      <c r="T176" s="25">
        <v>1.50004636425069</v>
      </c>
      <c r="U176" s="25">
        <v>0.27230774456283302</v>
      </c>
      <c r="V176" s="25">
        <v>0.56179805990675702</v>
      </c>
      <c r="W176" s="25">
        <v>0.83410580446959004</v>
      </c>
      <c r="X176" s="25"/>
      <c r="Y176" s="25"/>
      <c r="Z176"/>
    </row>
    <row r="177" spans="1:26" x14ac:dyDescent="0.25">
      <c r="A177" t="s">
        <v>678</v>
      </c>
      <c r="B177" t="s">
        <v>7</v>
      </c>
      <c r="C177" t="s">
        <v>161</v>
      </c>
      <c r="D177" t="s">
        <v>412</v>
      </c>
      <c r="E177" t="s">
        <v>434</v>
      </c>
      <c r="F177" t="s">
        <v>951</v>
      </c>
      <c r="G177" t="s">
        <v>952</v>
      </c>
      <c r="H177" t="s">
        <v>918</v>
      </c>
      <c r="I177" t="s">
        <v>1916</v>
      </c>
      <c r="J177" s="4" t="s">
        <v>865</v>
      </c>
      <c r="K177">
        <v>400</v>
      </c>
      <c r="L177">
        <v>750</v>
      </c>
      <c r="M177" s="1">
        <v>7.1215277777777766E-2</v>
      </c>
      <c r="N177" s="25">
        <v>9208.1499992570098</v>
      </c>
      <c r="O177" s="25">
        <v>29005.67249765958</v>
      </c>
      <c r="P177" s="25">
        <v>148.64318317231701</v>
      </c>
      <c r="Q177" s="25">
        <v>7.7348457557750701</v>
      </c>
      <c r="R177" s="25">
        <v>11390.4811829808</v>
      </c>
      <c r="S177" s="25">
        <v>19.623244017971501</v>
      </c>
      <c r="T177" s="25">
        <v>1.57330721181782</v>
      </c>
      <c r="U177" s="25">
        <v>0.33777478426981</v>
      </c>
      <c r="V177" s="25">
        <v>0.86359699324227701</v>
      </c>
      <c r="W177" s="25">
        <v>1.2013717775120871</v>
      </c>
      <c r="X177" s="25"/>
      <c r="Y177" s="25"/>
      <c r="Z177"/>
    </row>
    <row r="178" spans="1:26" x14ac:dyDescent="0.25">
      <c r="A178" t="s">
        <v>305</v>
      </c>
      <c r="B178" t="s">
        <v>7</v>
      </c>
      <c r="C178" t="s">
        <v>161</v>
      </c>
      <c r="D178" t="s">
        <v>412</v>
      </c>
      <c r="E178" t="s">
        <v>434</v>
      </c>
      <c r="F178" t="s">
        <v>951</v>
      </c>
      <c r="G178" t="s">
        <v>952</v>
      </c>
      <c r="H178" t="s">
        <v>918</v>
      </c>
      <c r="I178" t="s">
        <v>1916</v>
      </c>
      <c r="J178" s="4" t="s">
        <v>865</v>
      </c>
      <c r="K178">
        <v>400</v>
      </c>
      <c r="L178">
        <v>1000</v>
      </c>
      <c r="M178" s="1">
        <v>9.3344907407407404E-2</v>
      </c>
      <c r="N178" s="25">
        <v>11959.1672467278</v>
      </c>
      <c r="O178" s="25">
        <v>37671.376827192573</v>
      </c>
      <c r="P178" s="25">
        <v>184.442653827534</v>
      </c>
      <c r="Q178" s="25">
        <v>10.0456997119003</v>
      </c>
      <c r="R178" s="25">
        <v>14793.493074732</v>
      </c>
      <c r="S178" s="25">
        <v>21.638136091826699</v>
      </c>
      <c r="T178" s="25">
        <v>1.62451022591348</v>
      </c>
      <c r="U178" s="25">
        <v>0.39569070004274298</v>
      </c>
      <c r="V178" s="25">
        <v>1.1629934745893999</v>
      </c>
      <c r="W178" s="25">
        <v>1.5586841746321429</v>
      </c>
      <c r="X178" s="25"/>
      <c r="Y178" s="25"/>
      <c r="Z178"/>
    </row>
    <row r="179" spans="1:26" x14ac:dyDescent="0.25">
      <c r="A179" t="s">
        <v>897</v>
      </c>
      <c r="B179" t="s">
        <v>7</v>
      </c>
      <c r="C179" t="s">
        <v>161</v>
      </c>
      <c r="D179" t="s">
        <v>412</v>
      </c>
      <c r="E179" t="s">
        <v>434</v>
      </c>
      <c r="F179" t="s">
        <v>951</v>
      </c>
      <c r="G179" t="s">
        <v>952</v>
      </c>
      <c r="H179" t="s">
        <v>918</v>
      </c>
      <c r="I179" t="s">
        <v>1916</v>
      </c>
      <c r="J179" s="4" t="s">
        <v>865</v>
      </c>
      <c r="K179">
        <v>400</v>
      </c>
      <c r="L179">
        <v>1500</v>
      </c>
      <c r="M179" s="1">
        <v>0.13767361111111112</v>
      </c>
      <c r="N179" s="25">
        <v>17534.839139335501</v>
      </c>
      <c r="O179" s="25">
        <v>55234.74328890683</v>
      </c>
      <c r="P179" s="25">
        <v>258.41467192505098</v>
      </c>
      <c r="Q179" s="25">
        <v>14.729261716823199</v>
      </c>
      <c r="R179" s="25">
        <v>21690.601835260499</v>
      </c>
      <c r="S179" s="25">
        <v>25.8742183574447</v>
      </c>
      <c r="T179" s="25">
        <v>1.7472628637106</v>
      </c>
      <c r="U179" s="25">
        <v>0.51906219826538302</v>
      </c>
      <c r="V179" s="25">
        <v>1.76437547515035</v>
      </c>
      <c r="W179" s="25">
        <v>2.2834376734157331</v>
      </c>
      <c r="X179" s="25"/>
      <c r="Y179" s="25"/>
      <c r="Z179"/>
    </row>
    <row r="180" spans="1:26" x14ac:dyDescent="0.25">
      <c r="A180" t="s">
        <v>899</v>
      </c>
      <c r="B180" t="s">
        <v>7</v>
      </c>
      <c r="C180" t="s">
        <v>161</v>
      </c>
      <c r="D180" t="s">
        <v>412</v>
      </c>
      <c r="E180" t="s">
        <v>434</v>
      </c>
      <c r="F180" t="s">
        <v>951</v>
      </c>
      <c r="G180" t="s">
        <v>952</v>
      </c>
      <c r="H180" t="s">
        <v>918</v>
      </c>
      <c r="I180" t="s">
        <v>1916</v>
      </c>
      <c r="J180" s="4" t="s">
        <v>865</v>
      </c>
      <c r="K180">
        <v>400</v>
      </c>
      <c r="L180">
        <v>2000</v>
      </c>
      <c r="M180" s="1">
        <v>0.18207175925925925</v>
      </c>
      <c r="N180" s="25">
        <v>23189.009810037998</v>
      </c>
      <c r="O180" s="25">
        <v>73045.38090161969</v>
      </c>
      <c r="P180" s="25">
        <v>334.72911690766301</v>
      </c>
      <c r="Q180" s="25">
        <v>19.4787681843993</v>
      </c>
      <c r="R180" s="25">
        <v>28684.8096018207</v>
      </c>
      <c r="S180" s="25">
        <v>30.250260271707099</v>
      </c>
      <c r="T180" s="25">
        <v>1.88227600103548</v>
      </c>
      <c r="U180" s="25">
        <v>0.65007268736801305</v>
      </c>
      <c r="V180" s="25">
        <v>2.3691719179275199</v>
      </c>
      <c r="W180" s="25">
        <v>3.0192446052955328</v>
      </c>
      <c r="X180" s="25"/>
      <c r="Y180" s="25"/>
      <c r="Z180"/>
    </row>
    <row r="181" spans="1:26" x14ac:dyDescent="0.25">
      <c r="A181" t="s">
        <v>303</v>
      </c>
      <c r="B181" t="s">
        <v>7</v>
      </c>
      <c r="C181" t="s">
        <v>161</v>
      </c>
      <c r="D181" t="s">
        <v>412</v>
      </c>
      <c r="E181" t="s">
        <v>434</v>
      </c>
      <c r="F181" t="s">
        <v>951</v>
      </c>
      <c r="G181" t="s">
        <v>952</v>
      </c>
      <c r="H181" t="s">
        <v>918</v>
      </c>
      <c r="I181" t="s">
        <v>1916</v>
      </c>
      <c r="J181" s="4" t="s">
        <v>865</v>
      </c>
      <c r="K181">
        <v>400</v>
      </c>
      <c r="L181">
        <v>2500</v>
      </c>
      <c r="M181" s="1">
        <v>0.22635416666666666</v>
      </c>
      <c r="N181" s="25">
        <v>28690.002216859899</v>
      </c>
      <c r="O181" s="25">
        <v>90373.506983108673</v>
      </c>
      <c r="P181" s="25">
        <v>406.245793070042</v>
      </c>
      <c r="Q181" s="25">
        <v>24.0996028188769</v>
      </c>
      <c r="R181" s="25">
        <v>35489.537576666902</v>
      </c>
      <c r="S181" s="25">
        <v>34.275784037243497</v>
      </c>
      <c r="T181" s="25">
        <v>1.9842316446863999</v>
      </c>
      <c r="U181" s="25">
        <v>0.76567755739012699</v>
      </c>
      <c r="V181" s="25">
        <v>2.9679980602598599</v>
      </c>
      <c r="W181" s="25">
        <v>3.733675617649987</v>
      </c>
      <c r="X181" s="25"/>
      <c r="Y181" s="25"/>
      <c r="Z181"/>
    </row>
    <row r="182" spans="1:26" x14ac:dyDescent="0.25">
      <c r="A182" t="s">
        <v>309</v>
      </c>
      <c r="B182" t="s">
        <v>7</v>
      </c>
      <c r="C182" t="s">
        <v>161</v>
      </c>
      <c r="D182" t="s">
        <v>412</v>
      </c>
      <c r="E182" t="s">
        <v>434</v>
      </c>
      <c r="F182" t="s">
        <v>951</v>
      </c>
      <c r="G182" t="s">
        <v>952</v>
      </c>
      <c r="H182" t="s">
        <v>918</v>
      </c>
      <c r="I182" t="s">
        <v>1916</v>
      </c>
      <c r="J182" s="4" t="s">
        <v>865</v>
      </c>
      <c r="K182">
        <v>400</v>
      </c>
      <c r="L182">
        <v>3000</v>
      </c>
      <c r="M182" s="1">
        <v>0.27078703703703705</v>
      </c>
      <c r="N182" s="25">
        <v>34759.304255246097</v>
      </c>
      <c r="O182" s="25">
        <v>109491.8084040252</v>
      </c>
      <c r="P182" s="25">
        <v>486.32181660817997</v>
      </c>
      <c r="Q182" s="25">
        <v>29.197808291148899</v>
      </c>
      <c r="R182" s="25">
        <v>42997.252319920299</v>
      </c>
      <c r="S182" s="25">
        <v>38.970894730424199</v>
      </c>
      <c r="T182" s="25">
        <v>2.0736467514296799</v>
      </c>
      <c r="U182" s="25">
        <v>0.95367958542895703</v>
      </c>
      <c r="V182" s="25">
        <v>3.45803708670512</v>
      </c>
      <c r="W182" s="25">
        <v>4.4117166721340766</v>
      </c>
      <c r="X182" s="25"/>
      <c r="Y182" s="25"/>
      <c r="Z182"/>
    </row>
    <row r="183" spans="1:26" x14ac:dyDescent="0.25">
      <c r="A183" t="s">
        <v>311</v>
      </c>
      <c r="B183" t="s">
        <v>7</v>
      </c>
      <c r="C183" t="s">
        <v>161</v>
      </c>
      <c r="D183" t="s">
        <v>412</v>
      </c>
      <c r="E183" t="s">
        <v>434</v>
      </c>
      <c r="F183" t="s">
        <v>951</v>
      </c>
      <c r="G183" t="s">
        <v>952</v>
      </c>
      <c r="H183" t="s">
        <v>918</v>
      </c>
      <c r="I183" t="s">
        <v>1916</v>
      </c>
      <c r="J183" s="4" t="s">
        <v>865</v>
      </c>
      <c r="K183">
        <v>400</v>
      </c>
      <c r="L183">
        <v>3500</v>
      </c>
      <c r="M183" s="1">
        <v>0.31506944444444446</v>
      </c>
      <c r="N183" s="25">
        <v>40325.946627670499</v>
      </c>
      <c r="O183" s="25">
        <v>127026.73187716206</v>
      </c>
      <c r="P183" s="25">
        <v>558.25524847075599</v>
      </c>
      <c r="Q183" s="25">
        <v>33.873798762973699</v>
      </c>
      <c r="R183" s="25">
        <v>49883.201822591698</v>
      </c>
      <c r="S183" s="25">
        <v>43.092399105517501</v>
      </c>
      <c r="T183" s="25">
        <v>2.1711323367726001</v>
      </c>
      <c r="U183" s="25">
        <v>1.0790975902753199</v>
      </c>
      <c r="V183" s="25">
        <v>4.0350268271229703</v>
      </c>
      <c r="W183" s="25">
        <v>5.1141244173982905</v>
      </c>
      <c r="X183" s="25"/>
      <c r="Y183" s="25"/>
      <c r="Z183"/>
    </row>
    <row r="184" spans="1:26" x14ac:dyDescent="0.25">
      <c r="A184" t="s">
        <v>312</v>
      </c>
      <c r="B184" t="s">
        <v>7</v>
      </c>
      <c r="C184" t="s">
        <v>161</v>
      </c>
      <c r="D184" t="s">
        <v>412</v>
      </c>
      <c r="E184" t="s">
        <v>434</v>
      </c>
      <c r="F184" t="s">
        <v>951</v>
      </c>
      <c r="G184" t="s">
        <v>952</v>
      </c>
      <c r="H184" t="s">
        <v>918</v>
      </c>
      <c r="I184" t="s">
        <v>1916</v>
      </c>
      <c r="J184" s="4" t="s">
        <v>865</v>
      </c>
      <c r="K184">
        <v>400</v>
      </c>
      <c r="L184">
        <v>4000</v>
      </c>
      <c r="M184" s="1">
        <v>0.35950231481481482</v>
      </c>
      <c r="N184" s="25">
        <v>46104.117869070898</v>
      </c>
      <c r="O184" s="25">
        <v>145227.97128757334</v>
      </c>
      <c r="P184" s="25">
        <v>639.949090420478</v>
      </c>
      <c r="Q184" s="25">
        <v>38.727462562243701</v>
      </c>
      <c r="R184" s="25">
        <v>57030.795712710402</v>
      </c>
      <c r="S184" s="25">
        <v>48.056057232892897</v>
      </c>
      <c r="T184" s="25">
        <v>2.3494017593099401</v>
      </c>
      <c r="U184" s="25">
        <v>1.21482833753249</v>
      </c>
      <c r="V184" s="25">
        <v>4.6811605733748198</v>
      </c>
      <c r="W184" s="25">
        <v>5.8959889109073096</v>
      </c>
      <c r="X184" s="25"/>
      <c r="Y184" s="25"/>
      <c r="Z184"/>
    </row>
    <row r="185" spans="1:26" x14ac:dyDescent="0.25">
      <c r="A185" t="s">
        <v>320</v>
      </c>
      <c r="B185" t="s">
        <v>7</v>
      </c>
      <c r="C185" t="s">
        <v>161</v>
      </c>
      <c r="D185" t="s">
        <v>412</v>
      </c>
      <c r="E185" t="s">
        <v>434</v>
      </c>
      <c r="F185" t="s">
        <v>951</v>
      </c>
      <c r="G185" t="s">
        <v>952</v>
      </c>
      <c r="H185" t="s">
        <v>918</v>
      </c>
      <c r="I185" t="s">
        <v>1916</v>
      </c>
      <c r="J185" s="4" t="s">
        <v>865</v>
      </c>
      <c r="K185">
        <v>400</v>
      </c>
      <c r="L185">
        <v>4500</v>
      </c>
      <c r="M185" s="1">
        <v>0.40379629629629626</v>
      </c>
      <c r="N185" s="25">
        <v>51604.007801416599</v>
      </c>
      <c r="O185" s="25">
        <v>162552.62457446227</v>
      </c>
      <c r="P185" s="25">
        <v>711.42863184500504</v>
      </c>
      <c r="Q185" s="25">
        <v>43.347363085075699</v>
      </c>
      <c r="R185" s="25">
        <v>63834.1592170109</v>
      </c>
      <c r="S185" s="25">
        <v>52.082515858927998</v>
      </c>
      <c r="T185" s="25">
        <v>2.4513162539035802</v>
      </c>
      <c r="U185" s="25">
        <v>1.3304741779784801</v>
      </c>
      <c r="V185" s="25">
        <v>5.2797805572201302</v>
      </c>
      <c r="W185" s="25">
        <v>6.6102547351986107</v>
      </c>
      <c r="X185" s="25"/>
      <c r="Y185" s="25"/>
      <c r="Z185"/>
    </row>
    <row r="186" spans="1:26" x14ac:dyDescent="0.25">
      <c r="A186" t="s">
        <v>278</v>
      </c>
      <c r="B186" t="s">
        <v>7</v>
      </c>
      <c r="C186" t="s">
        <v>161</v>
      </c>
      <c r="D186" t="s">
        <v>412</v>
      </c>
      <c r="E186" t="s">
        <v>434</v>
      </c>
      <c r="F186" t="s">
        <v>951</v>
      </c>
      <c r="G186" t="s">
        <v>952</v>
      </c>
      <c r="H186" t="s">
        <v>918</v>
      </c>
      <c r="I186" t="s">
        <v>1916</v>
      </c>
      <c r="J186" s="4" t="s">
        <v>865</v>
      </c>
      <c r="K186">
        <v>400</v>
      </c>
      <c r="L186">
        <v>5000</v>
      </c>
      <c r="M186" s="1">
        <v>0.44828703703703704</v>
      </c>
      <c r="N186" s="25">
        <v>58466.593288786702</v>
      </c>
      <c r="O186" s="25">
        <v>184169.76885967809</v>
      </c>
      <c r="P186" s="25">
        <v>806.43105565681799</v>
      </c>
      <c r="Q186" s="25">
        <v>49.111938538812097</v>
      </c>
      <c r="R186" s="25">
        <v>72323.1795473198</v>
      </c>
      <c r="S186" s="25">
        <v>58.560355283133298</v>
      </c>
      <c r="T186" s="25">
        <v>2.5688604987069401</v>
      </c>
      <c r="U186" s="25">
        <v>1.60711327001402</v>
      </c>
      <c r="V186" s="25">
        <v>5.7108128243710397</v>
      </c>
      <c r="W186" s="25">
        <v>7.3179260943850597</v>
      </c>
      <c r="X186" s="25"/>
      <c r="Y186" s="25"/>
      <c r="Z186"/>
    </row>
    <row r="187" spans="1:26" x14ac:dyDescent="0.25">
      <c r="A187" t="s">
        <v>313</v>
      </c>
      <c r="B187" t="s">
        <v>7</v>
      </c>
      <c r="C187" t="s">
        <v>161</v>
      </c>
      <c r="D187" t="s">
        <v>412</v>
      </c>
      <c r="E187" t="s">
        <v>434</v>
      </c>
      <c r="F187" t="s">
        <v>951</v>
      </c>
      <c r="G187" t="s">
        <v>952</v>
      </c>
      <c r="H187" t="s">
        <v>918</v>
      </c>
      <c r="I187" t="s">
        <v>1916</v>
      </c>
      <c r="J187" s="4" t="s">
        <v>865</v>
      </c>
      <c r="K187">
        <v>400</v>
      </c>
      <c r="L187">
        <v>5500</v>
      </c>
      <c r="M187" s="1">
        <v>0.49258101851851849</v>
      </c>
      <c r="N187" s="25">
        <v>63966.498124044097</v>
      </c>
      <c r="O187" s="25">
        <v>201494.46909073892</v>
      </c>
      <c r="P187" s="25">
        <v>877.92261201490396</v>
      </c>
      <c r="Q187" s="25">
        <v>53.731849905221502</v>
      </c>
      <c r="R187" s="25">
        <v>79126.552042135503</v>
      </c>
      <c r="S187" s="25">
        <v>62.582450771790803</v>
      </c>
      <c r="T187" s="25">
        <v>2.6705243687178801</v>
      </c>
      <c r="U187" s="25">
        <v>1.7226701996312399</v>
      </c>
      <c r="V187" s="25">
        <v>6.3095453744674002</v>
      </c>
      <c r="W187" s="25">
        <v>8.0322155740986396</v>
      </c>
      <c r="X187" s="25"/>
      <c r="Y187" s="25"/>
      <c r="Z187"/>
    </row>
    <row r="188" spans="1:26" x14ac:dyDescent="0.25">
      <c r="A188" t="s">
        <v>314</v>
      </c>
      <c r="B188" t="s">
        <v>7</v>
      </c>
      <c r="C188" t="s">
        <v>161</v>
      </c>
      <c r="D188" t="s">
        <v>412</v>
      </c>
      <c r="E188" t="s">
        <v>434</v>
      </c>
      <c r="F188" t="s">
        <v>951</v>
      </c>
      <c r="G188" t="s">
        <v>952</v>
      </c>
      <c r="H188" t="s">
        <v>918</v>
      </c>
      <c r="I188" t="s">
        <v>1916</v>
      </c>
      <c r="J188" s="4" t="s">
        <v>865</v>
      </c>
      <c r="K188">
        <v>400</v>
      </c>
      <c r="L188">
        <v>6000</v>
      </c>
      <c r="M188" s="1">
        <v>0.53687499999999999</v>
      </c>
      <c r="N188" s="25">
        <v>69465.483909618604</v>
      </c>
      <c r="O188" s="25">
        <v>218816.27431529859</v>
      </c>
      <c r="P188" s="25">
        <v>949.41344843060301</v>
      </c>
      <c r="Q188" s="25">
        <v>58.351007809753902</v>
      </c>
      <c r="R188" s="25">
        <v>85928.796805822203</v>
      </c>
      <c r="S188" s="25">
        <v>66.615327860859395</v>
      </c>
      <c r="T188" s="25">
        <v>2.7733396322753401</v>
      </c>
      <c r="U188" s="25">
        <v>1.83818527558567</v>
      </c>
      <c r="V188" s="25">
        <v>6.9082277743451304</v>
      </c>
      <c r="W188" s="25">
        <v>8.7464130499308013</v>
      </c>
      <c r="X188" s="25"/>
      <c r="Y188" s="25"/>
      <c r="Z188"/>
    </row>
    <row r="189" spans="1:26" x14ac:dyDescent="0.25">
      <c r="A189" t="s">
        <v>325</v>
      </c>
      <c r="B189" t="s">
        <v>7</v>
      </c>
      <c r="C189" t="s">
        <v>161</v>
      </c>
      <c r="D189" t="s">
        <v>412</v>
      </c>
      <c r="E189" t="s">
        <v>434</v>
      </c>
      <c r="F189" t="s">
        <v>951</v>
      </c>
      <c r="G189" t="s">
        <v>952</v>
      </c>
      <c r="H189" t="s">
        <v>918</v>
      </c>
      <c r="I189" t="s">
        <v>1916</v>
      </c>
      <c r="J189" s="4" t="s">
        <v>865</v>
      </c>
      <c r="K189">
        <v>400</v>
      </c>
      <c r="L189">
        <v>6500</v>
      </c>
      <c r="M189" s="1">
        <v>0.58118055555555559</v>
      </c>
      <c r="N189" s="25">
        <v>74963.231460711002</v>
      </c>
      <c r="O189" s="25">
        <v>236134.17910123966</v>
      </c>
      <c r="P189" s="25">
        <v>1020.87478515495</v>
      </c>
      <c r="Q189" s="25">
        <v>62.969117350613402</v>
      </c>
      <c r="R189" s="25">
        <v>92729.519876064893</v>
      </c>
      <c r="S189" s="25">
        <v>70.667090710947406</v>
      </c>
      <c r="T189" s="25">
        <v>2.8782209732194501</v>
      </c>
      <c r="U189" s="25">
        <v>1.95367259590844</v>
      </c>
      <c r="V189" s="25">
        <v>7.5067181392831799</v>
      </c>
      <c r="W189" s="25">
        <v>9.4603907351916199</v>
      </c>
      <c r="X189" s="25"/>
      <c r="Y189" s="25"/>
      <c r="Z189"/>
    </row>
    <row r="190" spans="1:26" x14ac:dyDescent="0.25">
      <c r="A190" t="s">
        <v>315</v>
      </c>
      <c r="B190" t="s">
        <v>7</v>
      </c>
      <c r="C190" t="s">
        <v>161</v>
      </c>
      <c r="D190" t="s">
        <v>412</v>
      </c>
      <c r="E190" t="s">
        <v>434</v>
      </c>
      <c r="F190" t="s">
        <v>951</v>
      </c>
      <c r="G190" t="s">
        <v>952</v>
      </c>
      <c r="H190" t="s">
        <v>918</v>
      </c>
      <c r="I190" t="s">
        <v>1916</v>
      </c>
      <c r="J190" s="4" t="s">
        <v>865</v>
      </c>
      <c r="K190">
        <v>400</v>
      </c>
      <c r="L190">
        <v>7000</v>
      </c>
      <c r="M190" s="1">
        <v>0.62549768518518511</v>
      </c>
      <c r="N190" s="25">
        <v>80459.959150612107</v>
      </c>
      <c r="O190" s="25">
        <v>253448.87132442812</v>
      </c>
      <c r="P190" s="25">
        <v>1092.31657684887</v>
      </c>
      <c r="Q190" s="25">
        <v>67.586361377299099</v>
      </c>
      <c r="R190" s="25">
        <v>99528.9704833344</v>
      </c>
      <c r="S190" s="25">
        <v>74.738194005859796</v>
      </c>
      <c r="T190" s="25">
        <v>2.9851827017956301</v>
      </c>
      <c r="U190" s="25">
        <v>2.0691327157642498</v>
      </c>
      <c r="V190" s="25">
        <v>8.1050728216002295</v>
      </c>
      <c r="W190" s="25">
        <v>10.174205537364479</v>
      </c>
      <c r="X190" s="25"/>
      <c r="Y190" s="25"/>
      <c r="Z190"/>
    </row>
    <row r="191" spans="1:26" x14ac:dyDescent="0.25">
      <c r="A191" t="s">
        <v>318</v>
      </c>
      <c r="B191" t="s">
        <v>7</v>
      </c>
      <c r="C191" t="s">
        <v>161</v>
      </c>
      <c r="D191" t="s">
        <v>412</v>
      </c>
      <c r="E191" t="s">
        <v>434</v>
      </c>
      <c r="F191" t="s">
        <v>951</v>
      </c>
      <c r="G191" t="s">
        <v>952</v>
      </c>
      <c r="H191" t="s">
        <v>918</v>
      </c>
      <c r="I191" t="s">
        <v>1916</v>
      </c>
      <c r="J191" s="4" t="s">
        <v>832</v>
      </c>
      <c r="K191">
        <v>200</v>
      </c>
      <c r="L191">
        <v>125</v>
      </c>
      <c r="M191" s="1">
        <v>2.2847222222222224E-2</v>
      </c>
      <c r="N191" s="25">
        <v>2168.076</v>
      </c>
      <c r="O191" s="25">
        <v>6829.4394000000002</v>
      </c>
      <c r="P191" s="25">
        <v>35.321826600000001</v>
      </c>
      <c r="Q191" s="25">
        <v>1.8211838</v>
      </c>
      <c r="R191" s="25">
        <v>2681.90996</v>
      </c>
      <c r="S191" s="25">
        <v>21.18974356</v>
      </c>
      <c r="T191" s="25">
        <v>2.0973647999999998</v>
      </c>
      <c r="U191" s="25">
        <v>0.10198204</v>
      </c>
      <c r="V191" s="25">
        <v>0.12058107999999999</v>
      </c>
      <c r="W191" s="25">
        <v>0.22256312</v>
      </c>
      <c r="X191" s="25"/>
      <c r="Y191" s="25"/>
      <c r="Z191"/>
    </row>
    <row r="192" spans="1:26" x14ac:dyDescent="0.25">
      <c r="A192" t="s">
        <v>322</v>
      </c>
      <c r="B192" t="s">
        <v>7</v>
      </c>
      <c r="C192" t="s">
        <v>161</v>
      </c>
      <c r="D192" t="s">
        <v>412</v>
      </c>
      <c r="E192" t="s">
        <v>434</v>
      </c>
      <c r="F192" t="s">
        <v>951</v>
      </c>
      <c r="G192" t="s">
        <v>952</v>
      </c>
      <c r="H192" t="s">
        <v>918</v>
      </c>
      <c r="I192" t="s">
        <v>1916</v>
      </c>
      <c r="J192" s="4" t="s">
        <v>864</v>
      </c>
      <c r="K192">
        <v>200</v>
      </c>
      <c r="L192">
        <v>125</v>
      </c>
      <c r="M192" s="1">
        <v>1.9259259259259261E-2</v>
      </c>
      <c r="N192" s="25">
        <v>2000.6759999999999</v>
      </c>
      <c r="O192" s="25">
        <v>6302.1293999999998</v>
      </c>
      <c r="P192" s="25">
        <v>34.541742599999999</v>
      </c>
      <c r="Q192" s="25">
        <v>1.6805677999999999</v>
      </c>
      <c r="R192" s="25">
        <v>2474.8361599999998</v>
      </c>
      <c r="S192" s="25">
        <v>17.1771659574358</v>
      </c>
      <c r="T192" s="25">
        <v>1.6855608</v>
      </c>
      <c r="U192" s="25">
        <v>0.100965239999999</v>
      </c>
      <c r="V192" s="25">
        <v>0.10985507999999999</v>
      </c>
      <c r="W192" s="25">
        <v>0.21082031999999901</v>
      </c>
      <c r="X192" s="25"/>
      <c r="Y192" s="25"/>
      <c r="Z192"/>
    </row>
    <row r="193" spans="1:26" x14ac:dyDescent="0.25">
      <c r="A193" t="s">
        <v>323</v>
      </c>
      <c r="B193" t="s">
        <v>8</v>
      </c>
      <c r="C193" t="s">
        <v>164</v>
      </c>
      <c r="D193" t="s">
        <v>412</v>
      </c>
      <c r="E193" t="s">
        <v>435</v>
      </c>
      <c r="F193" t="s">
        <v>951</v>
      </c>
      <c r="G193" t="s">
        <v>952</v>
      </c>
      <c r="H193" t="s">
        <v>918</v>
      </c>
      <c r="I193" t="s">
        <v>1916</v>
      </c>
      <c r="J193" s="4" t="s">
        <v>865</v>
      </c>
      <c r="K193">
        <v>180</v>
      </c>
      <c r="L193">
        <v>125</v>
      </c>
      <c r="M193" s="1">
        <v>1.5555555555555553E-2</v>
      </c>
      <c r="N193" s="25">
        <v>2120.1071345576602</v>
      </c>
      <c r="O193" s="25">
        <v>6678.337473856629</v>
      </c>
      <c r="P193" s="25">
        <v>41.873543991083402</v>
      </c>
      <c r="Q193" s="25">
        <v>1.78089033666354</v>
      </c>
      <c r="R193" s="25">
        <v>2622.5724846911098</v>
      </c>
      <c r="S193" s="25">
        <v>7.19432740272683</v>
      </c>
      <c r="T193" s="25">
        <v>0.64131524043353205</v>
      </c>
      <c r="U193" s="25">
        <v>0.146731631962357</v>
      </c>
      <c r="V193" s="25">
        <v>0.13111533334767</v>
      </c>
      <c r="W193" s="25">
        <v>0.27784696531002701</v>
      </c>
      <c r="X193" s="25"/>
      <c r="Y193" s="25"/>
      <c r="Z193"/>
    </row>
    <row r="194" spans="1:26" x14ac:dyDescent="0.25">
      <c r="A194" t="s">
        <v>686</v>
      </c>
      <c r="B194" t="s">
        <v>8</v>
      </c>
      <c r="C194" t="s">
        <v>164</v>
      </c>
      <c r="D194" t="s">
        <v>412</v>
      </c>
      <c r="E194" t="s">
        <v>435</v>
      </c>
      <c r="F194" t="s">
        <v>951</v>
      </c>
      <c r="G194" t="s">
        <v>952</v>
      </c>
      <c r="H194" t="s">
        <v>918</v>
      </c>
      <c r="I194" t="s">
        <v>1916</v>
      </c>
      <c r="J194" s="4" t="s">
        <v>865</v>
      </c>
      <c r="K194">
        <v>220</v>
      </c>
      <c r="L194">
        <v>200</v>
      </c>
      <c r="M194" s="1">
        <v>2.2523148148148143E-2</v>
      </c>
      <c r="N194" s="25">
        <v>3129.9050750942101</v>
      </c>
      <c r="O194" s="25">
        <v>9859.2009865467608</v>
      </c>
      <c r="P194" s="25">
        <v>59.362130494033998</v>
      </c>
      <c r="Q194" s="25">
        <v>2.6291197908397499</v>
      </c>
      <c r="R194" s="25">
        <v>3871.6936632679499</v>
      </c>
      <c r="S194" s="25">
        <v>8.5904762971079105</v>
      </c>
      <c r="T194" s="25">
        <v>0.74500671569398502</v>
      </c>
      <c r="U194" s="25">
        <v>0.209366842968885</v>
      </c>
      <c r="V194" s="25">
        <v>0.20466365807279199</v>
      </c>
      <c r="W194" s="25">
        <v>0.41403050104167699</v>
      </c>
      <c r="X194" s="25"/>
      <c r="Y194" s="25"/>
      <c r="Z194"/>
    </row>
    <row r="195" spans="1:26" x14ac:dyDescent="0.25">
      <c r="A195" t="s">
        <v>328</v>
      </c>
      <c r="B195" t="s">
        <v>8</v>
      </c>
      <c r="C195" t="s">
        <v>164</v>
      </c>
      <c r="D195" t="s">
        <v>412</v>
      </c>
      <c r="E195" t="s">
        <v>435</v>
      </c>
      <c r="F195" t="s">
        <v>951</v>
      </c>
      <c r="G195" t="s">
        <v>952</v>
      </c>
      <c r="H195" t="s">
        <v>918</v>
      </c>
      <c r="I195" t="s">
        <v>1916</v>
      </c>
      <c r="J195" s="4" t="s">
        <v>865</v>
      </c>
      <c r="K195">
        <v>300</v>
      </c>
      <c r="L195">
        <v>250</v>
      </c>
      <c r="M195" s="1">
        <v>2.6689814814814816E-2</v>
      </c>
      <c r="N195" s="25">
        <v>3716.6290716333001</v>
      </c>
      <c r="O195" s="25">
        <v>11707.381575644895</v>
      </c>
      <c r="P195" s="25">
        <v>72.817746098119201</v>
      </c>
      <c r="Q195" s="25">
        <v>3.1219681941656199</v>
      </c>
      <c r="R195" s="25">
        <v>4597.4703941590396</v>
      </c>
      <c r="S195" s="25">
        <v>11.167274240469901</v>
      </c>
      <c r="T195" s="25">
        <v>0.99197089632930002</v>
      </c>
      <c r="U195" s="25">
        <v>0.22505475796900301</v>
      </c>
      <c r="V195" s="25">
        <v>0.26144397044788498</v>
      </c>
      <c r="W195" s="25">
        <v>0.48649872841688802</v>
      </c>
      <c r="X195" s="25"/>
      <c r="Y195" s="25"/>
      <c r="Z195"/>
    </row>
    <row r="196" spans="1:26" x14ac:dyDescent="0.25">
      <c r="A196" t="s">
        <v>687</v>
      </c>
      <c r="B196" t="s">
        <v>8</v>
      </c>
      <c r="C196" t="s">
        <v>164</v>
      </c>
      <c r="D196" t="s">
        <v>412</v>
      </c>
      <c r="E196" t="s">
        <v>435</v>
      </c>
      <c r="F196" t="s">
        <v>951</v>
      </c>
      <c r="G196" t="s">
        <v>952</v>
      </c>
      <c r="H196" t="s">
        <v>918</v>
      </c>
      <c r="I196" t="s">
        <v>1916</v>
      </c>
      <c r="J196" s="4" t="s">
        <v>865</v>
      </c>
      <c r="K196">
        <v>380</v>
      </c>
      <c r="L196">
        <v>500</v>
      </c>
      <c r="M196" s="1">
        <v>4.8958333333333333E-2</v>
      </c>
      <c r="N196" s="25">
        <v>6249.26717311628</v>
      </c>
      <c r="O196" s="25">
        <v>19685.191595316282</v>
      </c>
      <c r="P196" s="25">
        <v>105.696434140435</v>
      </c>
      <c r="Q196" s="25">
        <v>5.2493843576613601</v>
      </c>
      <c r="R196" s="25">
        <v>7730.3435729577895</v>
      </c>
      <c r="S196" s="25">
        <v>15.5027363158237</v>
      </c>
      <c r="T196" s="25">
        <v>1.24762449103225</v>
      </c>
      <c r="U196" s="25">
        <v>0.27685308820714399</v>
      </c>
      <c r="V196" s="25">
        <v>0.52218902005623302</v>
      </c>
      <c r="W196" s="25">
        <v>0.79904210826337696</v>
      </c>
      <c r="X196" s="25"/>
      <c r="Y196" s="25"/>
      <c r="Z196"/>
    </row>
    <row r="197" spans="1:26" x14ac:dyDescent="0.25">
      <c r="A197" t="s">
        <v>331</v>
      </c>
      <c r="B197" t="s">
        <v>8</v>
      </c>
      <c r="C197" t="s">
        <v>164</v>
      </c>
      <c r="D197" t="s">
        <v>412</v>
      </c>
      <c r="E197" t="s">
        <v>435</v>
      </c>
      <c r="F197" t="s">
        <v>951</v>
      </c>
      <c r="G197" t="s">
        <v>952</v>
      </c>
      <c r="H197" t="s">
        <v>918</v>
      </c>
      <c r="I197" t="s">
        <v>1916</v>
      </c>
      <c r="J197" s="4" t="s">
        <v>865</v>
      </c>
      <c r="K197">
        <v>380</v>
      </c>
      <c r="L197">
        <v>750</v>
      </c>
      <c r="M197" s="1">
        <v>7.1157407407407405E-2</v>
      </c>
      <c r="N197" s="25">
        <v>9000.5765432370408</v>
      </c>
      <c r="O197" s="25">
        <v>28351.816111196677</v>
      </c>
      <c r="P197" s="25">
        <v>140.993192966468</v>
      </c>
      <c r="Q197" s="25">
        <v>7.5604844760246399</v>
      </c>
      <c r="R197" s="25">
        <v>11133.7135399009</v>
      </c>
      <c r="S197" s="25">
        <v>18.047286489143399</v>
      </c>
      <c r="T197" s="25">
        <v>1.30852468247561</v>
      </c>
      <c r="U197" s="25">
        <v>0.34891496021996599</v>
      </c>
      <c r="V197" s="25">
        <v>0.78991275824027896</v>
      </c>
      <c r="W197" s="25">
        <v>1.1388277184602449</v>
      </c>
      <c r="X197" s="25"/>
      <c r="Y197" s="25"/>
      <c r="Z197"/>
    </row>
    <row r="198" spans="1:26" x14ac:dyDescent="0.25">
      <c r="A198" t="s">
        <v>691</v>
      </c>
      <c r="B198" t="s">
        <v>8</v>
      </c>
      <c r="C198" t="s">
        <v>164</v>
      </c>
      <c r="D198" t="s">
        <v>412</v>
      </c>
      <c r="E198" t="s">
        <v>435</v>
      </c>
      <c r="F198" t="s">
        <v>951</v>
      </c>
      <c r="G198" t="s">
        <v>952</v>
      </c>
      <c r="H198" t="s">
        <v>918</v>
      </c>
      <c r="I198" t="s">
        <v>1916</v>
      </c>
      <c r="J198" s="4" t="s">
        <v>865</v>
      </c>
      <c r="K198">
        <v>380</v>
      </c>
      <c r="L198">
        <v>1000</v>
      </c>
      <c r="M198" s="1">
        <v>9.329861111111111E-2</v>
      </c>
      <c r="N198" s="25">
        <v>11680.963587611101</v>
      </c>
      <c r="O198" s="25">
        <v>36795.035300974967</v>
      </c>
      <c r="P198" s="25">
        <v>174.03988136552999</v>
      </c>
      <c r="Q198" s="25">
        <v>9.8120099971049797</v>
      </c>
      <c r="R198" s="25">
        <v>14449.3565976917</v>
      </c>
      <c r="S198" s="25">
        <v>20.467552804485599</v>
      </c>
      <c r="T198" s="25">
        <v>1.3566727808560901</v>
      </c>
      <c r="U198" s="25">
        <v>0.41377020251162899</v>
      </c>
      <c r="V198" s="25">
        <v>1.05442536901395</v>
      </c>
      <c r="W198" s="25">
        <v>1.468195571525579</v>
      </c>
      <c r="X198" s="25"/>
      <c r="Y198" s="25"/>
      <c r="Z198"/>
    </row>
    <row r="199" spans="1:26" x14ac:dyDescent="0.25">
      <c r="A199" t="s">
        <v>692</v>
      </c>
      <c r="B199" t="s">
        <v>8</v>
      </c>
      <c r="C199" t="s">
        <v>164</v>
      </c>
      <c r="D199" t="s">
        <v>412</v>
      </c>
      <c r="E199" t="s">
        <v>435</v>
      </c>
      <c r="F199" t="s">
        <v>951</v>
      </c>
      <c r="G199" t="s">
        <v>952</v>
      </c>
      <c r="H199" t="s">
        <v>918</v>
      </c>
      <c r="I199" t="s">
        <v>1916</v>
      </c>
      <c r="J199" s="4" t="s">
        <v>865</v>
      </c>
      <c r="K199">
        <v>400</v>
      </c>
      <c r="L199">
        <v>1500</v>
      </c>
      <c r="M199" s="1">
        <v>0.1376273148148148</v>
      </c>
      <c r="N199" s="25">
        <v>16604.6598007834</v>
      </c>
      <c r="O199" s="25">
        <v>52304.678372467708</v>
      </c>
      <c r="P199" s="25">
        <v>236.65687508508199</v>
      </c>
      <c r="Q199" s="25">
        <v>13.9479222732141</v>
      </c>
      <c r="R199" s="25">
        <v>20539.967748316201</v>
      </c>
      <c r="S199" s="25">
        <v>24.873808156494299</v>
      </c>
      <c r="T199" s="25">
        <v>1.5378954136699601</v>
      </c>
      <c r="U199" s="25">
        <v>0.49935142381416397</v>
      </c>
      <c r="V199" s="25">
        <v>1.66557788859407</v>
      </c>
      <c r="W199" s="25">
        <v>2.1649293124082338</v>
      </c>
      <c r="X199" s="25"/>
      <c r="Y199" s="25"/>
      <c r="Z199"/>
    </row>
    <row r="200" spans="1:26" x14ac:dyDescent="0.25">
      <c r="A200" t="s">
        <v>335</v>
      </c>
      <c r="B200" t="s">
        <v>8</v>
      </c>
      <c r="C200" t="s">
        <v>164</v>
      </c>
      <c r="D200" t="s">
        <v>412</v>
      </c>
      <c r="E200" t="s">
        <v>435</v>
      </c>
      <c r="F200" t="s">
        <v>951</v>
      </c>
      <c r="G200" t="s">
        <v>952</v>
      </c>
      <c r="H200" t="s">
        <v>918</v>
      </c>
      <c r="I200" t="s">
        <v>1916</v>
      </c>
      <c r="J200" s="4" t="s">
        <v>865</v>
      </c>
      <c r="K200">
        <v>380</v>
      </c>
      <c r="L200">
        <v>2000</v>
      </c>
      <c r="M200" s="1">
        <v>0.18202546296296296</v>
      </c>
      <c r="N200" s="25">
        <v>22615.696437139199</v>
      </c>
      <c r="O200" s="25">
        <v>71239.443776988468</v>
      </c>
      <c r="P200" s="25">
        <v>312.91808269203898</v>
      </c>
      <c r="Q200" s="25">
        <v>18.997190582446699</v>
      </c>
      <c r="R200" s="25">
        <v>27975.626633251901</v>
      </c>
      <c r="S200" s="25">
        <v>30.4524991527061</v>
      </c>
      <c r="T200" s="25">
        <v>1.5809577586583601</v>
      </c>
      <c r="U200" s="25">
        <v>0.69412857666476602</v>
      </c>
      <c r="V200" s="25">
        <v>2.12270699045059</v>
      </c>
      <c r="W200" s="25">
        <v>2.8168355671153558</v>
      </c>
      <c r="X200" s="25"/>
      <c r="Y200" s="25"/>
      <c r="Z200"/>
    </row>
    <row r="201" spans="1:26" x14ac:dyDescent="0.25">
      <c r="A201" t="s">
        <v>336</v>
      </c>
      <c r="B201" t="s">
        <v>8</v>
      </c>
      <c r="C201" t="s">
        <v>164</v>
      </c>
      <c r="D201" t="s">
        <v>412</v>
      </c>
      <c r="E201" t="s">
        <v>435</v>
      </c>
      <c r="F201" t="s">
        <v>951</v>
      </c>
      <c r="G201" t="s">
        <v>952</v>
      </c>
      <c r="H201" t="s">
        <v>918</v>
      </c>
      <c r="I201" t="s">
        <v>1916</v>
      </c>
      <c r="J201" s="4" t="s">
        <v>865</v>
      </c>
      <c r="K201">
        <v>380</v>
      </c>
      <c r="L201">
        <v>2500</v>
      </c>
      <c r="M201" s="1">
        <v>0.22630787037037037</v>
      </c>
      <c r="N201" s="25">
        <v>27974.851219374999</v>
      </c>
      <c r="O201" s="25">
        <v>88120.781341031252</v>
      </c>
      <c r="P201" s="25">
        <v>378.94097414576299</v>
      </c>
      <c r="Q201" s="25">
        <v>23.4988767935967</v>
      </c>
      <c r="R201" s="25">
        <v>34604.889169430702</v>
      </c>
      <c r="S201" s="25">
        <v>35.268547603432999</v>
      </c>
      <c r="T201" s="25">
        <v>1.6746604938285301</v>
      </c>
      <c r="U201" s="25">
        <v>0.82360265379206699</v>
      </c>
      <c r="V201" s="25">
        <v>2.6517043568461598</v>
      </c>
      <c r="W201" s="25">
        <v>3.4753070106382267</v>
      </c>
      <c r="X201" s="25"/>
      <c r="Y201" s="25"/>
      <c r="Z201"/>
    </row>
    <row r="202" spans="1:26" x14ac:dyDescent="0.25">
      <c r="A202" t="s">
        <v>330</v>
      </c>
      <c r="B202" t="s">
        <v>8</v>
      </c>
      <c r="C202" t="s">
        <v>164</v>
      </c>
      <c r="D202" t="s">
        <v>412</v>
      </c>
      <c r="E202" t="s">
        <v>435</v>
      </c>
      <c r="F202" t="s">
        <v>951</v>
      </c>
      <c r="G202" t="s">
        <v>952</v>
      </c>
      <c r="H202" t="s">
        <v>918</v>
      </c>
      <c r="I202" t="s">
        <v>1916</v>
      </c>
      <c r="J202" s="4" t="s">
        <v>865</v>
      </c>
      <c r="K202">
        <v>380</v>
      </c>
      <c r="L202">
        <v>3000</v>
      </c>
      <c r="M202" s="1">
        <v>0.27072916666666663</v>
      </c>
      <c r="N202" s="25">
        <v>33542.780292999501</v>
      </c>
      <c r="O202" s="25">
        <v>105659.75792294843</v>
      </c>
      <c r="P202" s="25">
        <v>451.42883168982797</v>
      </c>
      <c r="Q202" s="25">
        <v>28.175937400066701</v>
      </c>
      <c r="R202" s="25">
        <v>41492.422461768401</v>
      </c>
      <c r="S202" s="25">
        <v>40.350478507385603</v>
      </c>
      <c r="T202" s="25">
        <v>1.7962328173786499</v>
      </c>
      <c r="U202" s="25">
        <v>0.97296824101430301</v>
      </c>
      <c r="V202" s="25">
        <v>3.1912659547352402</v>
      </c>
      <c r="W202" s="25">
        <v>4.1642341957495432</v>
      </c>
      <c r="X202" s="25"/>
      <c r="Y202" s="25"/>
      <c r="Z202"/>
    </row>
    <row r="203" spans="1:26" x14ac:dyDescent="0.25">
      <c r="A203" t="s">
        <v>237</v>
      </c>
      <c r="B203" t="s">
        <v>8</v>
      </c>
      <c r="C203" t="s">
        <v>164</v>
      </c>
      <c r="D203" t="s">
        <v>412</v>
      </c>
      <c r="E203" t="s">
        <v>435</v>
      </c>
      <c r="F203" t="s">
        <v>951</v>
      </c>
      <c r="G203" t="s">
        <v>952</v>
      </c>
      <c r="H203" t="s">
        <v>918</v>
      </c>
      <c r="I203" t="s">
        <v>1916</v>
      </c>
      <c r="J203" s="4" t="s">
        <v>865</v>
      </c>
      <c r="K203">
        <v>400</v>
      </c>
      <c r="L203">
        <v>3500</v>
      </c>
      <c r="M203" s="1">
        <v>0.31502314814814814</v>
      </c>
      <c r="N203" s="25">
        <v>38191.576531501902</v>
      </c>
      <c r="O203" s="25">
        <v>120303.46607423099</v>
      </c>
      <c r="P203" s="25">
        <v>508.44151201806898</v>
      </c>
      <c r="Q203" s="25">
        <v>32.080919861871102</v>
      </c>
      <c r="R203" s="25">
        <v>47242.975703834803</v>
      </c>
      <c r="S203" s="25">
        <v>44.114494523380998</v>
      </c>
      <c r="T203" s="25">
        <v>1.9375582350435001</v>
      </c>
      <c r="U203" s="25">
        <v>1.0311552383728799</v>
      </c>
      <c r="V203" s="25">
        <v>3.8157936309973901</v>
      </c>
      <c r="W203" s="25">
        <v>4.8469488693702703</v>
      </c>
      <c r="X203" s="25"/>
      <c r="Y203" s="25"/>
      <c r="Z203"/>
    </row>
    <row r="204" spans="1:26" x14ac:dyDescent="0.25">
      <c r="A204" t="s">
        <v>949</v>
      </c>
      <c r="B204" t="s">
        <v>8</v>
      </c>
      <c r="C204" t="s">
        <v>164</v>
      </c>
      <c r="D204" t="s">
        <v>412</v>
      </c>
      <c r="E204" t="s">
        <v>435</v>
      </c>
      <c r="F204" t="s">
        <v>951</v>
      </c>
      <c r="G204" t="s">
        <v>952</v>
      </c>
      <c r="H204" t="s">
        <v>918</v>
      </c>
      <c r="I204" t="s">
        <v>1916</v>
      </c>
      <c r="J204" s="4" t="s">
        <v>865</v>
      </c>
      <c r="K204">
        <v>380</v>
      </c>
      <c r="L204">
        <v>4000</v>
      </c>
      <c r="M204" s="1">
        <v>0.35945601851851849</v>
      </c>
      <c r="N204" s="25">
        <v>44542.0659317682</v>
      </c>
      <c r="O204" s="25">
        <v>140307.50768506984</v>
      </c>
      <c r="P204" s="25">
        <v>591.93194230868596</v>
      </c>
      <c r="Q204" s="25">
        <v>37.415341934476402</v>
      </c>
      <c r="R204" s="25">
        <v>55098.538340106097</v>
      </c>
      <c r="S204" s="25">
        <v>50.254728787648197</v>
      </c>
      <c r="T204" s="25">
        <v>2.01165341274316</v>
      </c>
      <c r="U204" s="25">
        <v>1.2574121320674301</v>
      </c>
      <c r="V204" s="25">
        <v>4.2646689911157996</v>
      </c>
      <c r="W204" s="25">
        <v>5.5220811231832299</v>
      </c>
      <c r="X204" s="25"/>
      <c r="Y204" s="25"/>
      <c r="Z204"/>
    </row>
    <row r="205" spans="1:26" x14ac:dyDescent="0.25">
      <c r="A205" t="s">
        <v>239</v>
      </c>
      <c r="B205" t="s">
        <v>8</v>
      </c>
      <c r="C205" t="s">
        <v>164</v>
      </c>
      <c r="D205" t="s">
        <v>412</v>
      </c>
      <c r="E205" t="s">
        <v>435</v>
      </c>
      <c r="F205" t="s">
        <v>951</v>
      </c>
      <c r="G205" t="s">
        <v>952</v>
      </c>
      <c r="H205" t="s">
        <v>918</v>
      </c>
      <c r="I205" t="s">
        <v>1916</v>
      </c>
      <c r="J205" s="4" t="s">
        <v>865</v>
      </c>
      <c r="K205">
        <v>380</v>
      </c>
      <c r="L205">
        <v>4500</v>
      </c>
      <c r="M205" s="1">
        <v>0.40375</v>
      </c>
      <c r="N205" s="25">
        <v>49900.602839997802</v>
      </c>
      <c r="O205" s="25">
        <v>157186.89894599307</v>
      </c>
      <c r="P205" s="25">
        <v>657.94533322753</v>
      </c>
      <c r="Q205" s="25">
        <v>41.916501243497997</v>
      </c>
      <c r="R205" s="25">
        <v>61727.048036032997</v>
      </c>
      <c r="S205" s="25">
        <v>55.073411980265298</v>
      </c>
      <c r="T205" s="25">
        <v>2.1058831641728202</v>
      </c>
      <c r="U205" s="25">
        <v>1.38678648366716</v>
      </c>
      <c r="V205" s="25">
        <v>4.7936608389414896</v>
      </c>
      <c r="W205" s="25">
        <v>6.18044732260865</v>
      </c>
      <c r="X205" s="25"/>
      <c r="Y205" s="25"/>
      <c r="Z205"/>
    </row>
    <row r="206" spans="1:26" x14ac:dyDescent="0.25">
      <c r="A206" t="s">
        <v>694</v>
      </c>
      <c r="B206" t="s">
        <v>8</v>
      </c>
      <c r="C206" t="s">
        <v>164</v>
      </c>
      <c r="D206" t="s">
        <v>412</v>
      </c>
      <c r="E206" t="s">
        <v>435</v>
      </c>
      <c r="F206" t="s">
        <v>951</v>
      </c>
      <c r="G206" t="s">
        <v>952</v>
      </c>
      <c r="H206" t="s">
        <v>918</v>
      </c>
      <c r="I206" t="s">
        <v>1916</v>
      </c>
      <c r="J206" s="4" t="s">
        <v>865</v>
      </c>
      <c r="K206">
        <v>400</v>
      </c>
      <c r="L206">
        <v>5000</v>
      </c>
      <c r="M206" s="1">
        <v>0.44821759259259258</v>
      </c>
      <c r="N206" s="25">
        <v>55576.967276796502</v>
      </c>
      <c r="O206" s="25">
        <v>175067.44692190897</v>
      </c>
      <c r="P206" s="25">
        <v>737.99508128171703</v>
      </c>
      <c r="Q206" s="25">
        <v>46.684657410939899</v>
      </c>
      <c r="R206" s="25">
        <v>68748.706041241196</v>
      </c>
      <c r="S206" s="25">
        <v>60.051744235819697</v>
      </c>
      <c r="T206" s="25">
        <v>2.3064761003932701</v>
      </c>
      <c r="U206" s="25">
        <v>1.5441780262092399</v>
      </c>
      <c r="V206" s="25">
        <v>5.4109176404576296</v>
      </c>
      <c r="W206" s="25">
        <v>6.9550956666668693</v>
      </c>
      <c r="X206" s="25"/>
      <c r="Y206" s="25"/>
      <c r="Z206"/>
    </row>
    <row r="207" spans="1:26" x14ac:dyDescent="0.25">
      <c r="A207" t="s">
        <v>695</v>
      </c>
      <c r="B207" t="s">
        <v>8</v>
      </c>
      <c r="C207" t="s">
        <v>164</v>
      </c>
      <c r="D207" t="s">
        <v>412</v>
      </c>
      <c r="E207" t="s">
        <v>435</v>
      </c>
      <c r="F207" t="s">
        <v>951</v>
      </c>
      <c r="G207" t="s">
        <v>952</v>
      </c>
      <c r="H207" t="s">
        <v>918</v>
      </c>
      <c r="I207" t="s">
        <v>1916</v>
      </c>
      <c r="J207" s="4" t="s">
        <v>865</v>
      </c>
      <c r="K207">
        <v>400</v>
      </c>
      <c r="L207">
        <v>5500</v>
      </c>
      <c r="M207" s="1">
        <v>0.49252314814814818</v>
      </c>
      <c r="N207" s="25">
        <v>60729.3556167692</v>
      </c>
      <c r="O207" s="25">
        <v>191297.47019282298</v>
      </c>
      <c r="P207" s="25">
        <v>801.38171472881095</v>
      </c>
      <c r="Q207" s="25">
        <v>51.0126573042646</v>
      </c>
      <c r="R207" s="25">
        <v>75122.213709889606</v>
      </c>
      <c r="S207" s="25">
        <v>64.436263150855694</v>
      </c>
      <c r="T207" s="25">
        <v>2.4057585548413498</v>
      </c>
      <c r="U207" s="25">
        <v>1.6524734348763499</v>
      </c>
      <c r="V207" s="25">
        <v>5.9717653910022497</v>
      </c>
      <c r="W207" s="25">
        <v>7.6242388258785994</v>
      </c>
      <c r="X207" s="25"/>
      <c r="Y207" s="25"/>
      <c r="Z207"/>
    </row>
    <row r="208" spans="1:26" x14ac:dyDescent="0.25">
      <c r="A208" t="s">
        <v>332</v>
      </c>
      <c r="B208" t="s">
        <v>8</v>
      </c>
      <c r="C208" t="s">
        <v>164</v>
      </c>
      <c r="D208" t="s">
        <v>412</v>
      </c>
      <c r="E208" t="s">
        <v>435</v>
      </c>
      <c r="F208" t="s">
        <v>951</v>
      </c>
      <c r="G208" t="s">
        <v>952</v>
      </c>
      <c r="H208" t="s">
        <v>918</v>
      </c>
      <c r="I208" t="s">
        <v>1916</v>
      </c>
      <c r="J208" s="4" t="s">
        <v>865</v>
      </c>
      <c r="K208">
        <v>400</v>
      </c>
      <c r="L208">
        <v>6000</v>
      </c>
      <c r="M208" s="1">
        <v>0.53682870370370372</v>
      </c>
      <c r="N208" s="25">
        <v>65880.038827157303</v>
      </c>
      <c r="O208" s="25">
        <v>207522.12230554549</v>
      </c>
      <c r="P208" s="25">
        <v>864.75178581567297</v>
      </c>
      <c r="Q208" s="25">
        <v>55.339232350478298</v>
      </c>
      <c r="R208" s="25">
        <v>81493.609230510803</v>
      </c>
      <c r="S208" s="25">
        <v>68.825019636808904</v>
      </c>
      <c r="T208" s="25">
        <v>2.5060781606749098</v>
      </c>
      <c r="U208" s="25">
        <v>1.7605969304760301</v>
      </c>
      <c r="V208" s="25">
        <v>6.5324985093348404</v>
      </c>
      <c r="W208" s="25">
        <v>8.2930954398108696</v>
      </c>
      <c r="X208" s="25"/>
      <c r="Y208" s="25"/>
      <c r="Z208"/>
    </row>
    <row r="209" spans="1:26" x14ac:dyDescent="0.25">
      <c r="A209" t="s">
        <v>333</v>
      </c>
      <c r="B209" t="s">
        <v>8</v>
      </c>
      <c r="C209" t="s">
        <v>164</v>
      </c>
      <c r="D209" t="s">
        <v>412</v>
      </c>
      <c r="E209" t="s">
        <v>435</v>
      </c>
      <c r="F209" t="s">
        <v>951</v>
      </c>
      <c r="G209" t="s">
        <v>952</v>
      </c>
      <c r="H209" t="s">
        <v>918</v>
      </c>
      <c r="I209" t="s">
        <v>1916</v>
      </c>
      <c r="J209" s="4" t="s">
        <v>832</v>
      </c>
      <c r="K209">
        <v>180</v>
      </c>
      <c r="L209">
        <v>125</v>
      </c>
      <c r="M209" s="1">
        <v>2.2847222222222224E-2</v>
      </c>
      <c r="N209" s="25">
        <v>2168.076</v>
      </c>
      <c r="O209" s="25">
        <v>6829.4394000000002</v>
      </c>
      <c r="P209" s="25">
        <v>35.321826600000001</v>
      </c>
      <c r="Q209" s="25">
        <v>1.8211838</v>
      </c>
      <c r="R209" s="25">
        <v>2681.90996</v>
      </c>
      <c r="S209" s="25">
        <v>21.18974356</v>
      </c>
      <c r="T209" s="25">
        <v>2.0973647999999998</v>
      </c>
      <c r="U209" s="25">
        <v>0.10198204</v>
      </c>
      <c r="V209" s="25">
        <v>0.12058107999999999</v>
      </c>
      <c r="W209" s="25">
        <v>0.22256312</v>
      </c>
      <c r="X209" s="25"/>
      <c r="Y209" s="25"/>
      <c r="Z209"/>
    </row>
    <row r="210" spans="1:26" x14ac:dyDescent="0.25">
      <c r="A210" t="s">
        <v>334</v>
      </c>
      <c r="B210" t="s">
        <v>8</v>
      </c>
      <c r="C210" t="s">
        <v>164</v>
      </c>
      <c r="D210" t="s">
        <v>412</v>
      </c>
      <c r="E210" t="s">
        <v>435</v>
      </c>
      <c r="F210" t="s">
        <v>951</v>
      </c>
      <c r="G210" t="s">
        <v>952</v>
      </c>
      <c r="H210" t="s">
        <v>918</v>
      </c>
      <c r="I210" t="s">
        <v>1916</v>
      </c>
      <c r="J210" s="4" t="s">
        <v>864</v>
      </c>
      <c r="K210">
        <v>180</v>
      </c>
      <c r="L210">
        <v>125</v>
      </c>
      <c r="M210" s="1">
        <v>1.9259259259259261E-2</v>
      </c>
      <c r="N210" s="25">
        <v>2000.6759999999999</v>
      </c>
      <c r="O210" s="25">
        <v>6302.1293999999998</v>
      </c>
      <c r="P210" s="25">
        <v>34.541742599999999</v>
      </c>
      <c r="Q210" s="25">
        <v>1.6805677999999999</v>
      </c>
      <c r="R210" s="25">
        <v>2474.8361599999998</v>
      </c>
      <c r="S210" s="25">
        <v>17.1771659574358</v>
      </c>
      <c r="T210" s="25">
        <v>1.6855608</v>
      </c>
      <c r="U210" s="25">
        <v>0.100965239999999</v>
      </c>
      <c r="V210" s="25">
        <v>0.10985507999999999</v>
      </c>
      <c r="W210" s="25">
        <v>0.21082031999999901</v>
      </c>
      <c r="X210" s="25"/>
      <c r="Y210" s="25"/>
      <c r="Z210"/>
    </row>
    <row r="211" spans="1:26" x14ac:dyDescent="0.25">
      <c r="A211" t="s">
        <v>230</v>
      </c>
      <c r="B211" t="s">
        <v>924</v>
      </c>
      <c r="C211" t="s">
        <v>946</v>
      </c>
      <c r="D211" t="s">
        <v>412</v>
      </c>
      <c r="E211" t="s">
        <v>973</v>
      </c>
      <c r="F211" t="s">
        <v>951</v>
      </c>
      <c r="G211" t="s">
        <v>952</v>
      </c>
      <c r="H211" t="s">
        <v>918</v>
      </c>
      <c r="I211" t="s">
        <v>1917</v>
      </c>
      <c r="J211" s="4" t="s">
        <v>865</v>
      </c>
      <c r="K211">
        <v>200</v>
      </c>
      <c r="L211">
        <v>125</v>
      </c>
      <c r="M211" s="1">
        <v>1.5682870370370371E-2</v>
      </c>
      <c r="N211" s="25">
        <v>1965.20130775692</v>
      </c>
      <c r="O211" s="25">
        <v>6190.3841194342976</v>
      </c>
      <c r="P211" s="25">
        <v>69.850833355882699</v>
      </c>
      <c r="Q211" s="25">
        <v>1.6507687948382801</v>
      </c>
      <c r="R211" s="25">
        <v>2430.9537382920098</v>
      </c>
      <c r="S211" s="25">
        <v>2.6470169068630698</v>
      </c>
      <c r="T211" s="25">
        <v>2.3824043914840001E-4</v>
      </c>
      <c r="U211" s="25">
        <v>0.11991574682608599</v>
      </c>
      <c r="V211" s="25">
        <v>0.11658745013864601</v>
      </c>
      <c r="W211" s="25">
        <v>0.23650319696473199</v>
      </c>
      <c r="X211" s="25"/>
      <c r="Y211" s="25"/>
      <c r="Z211"/>
    </row>
    <row r="212" spans="1:26" x14ac:dyDescent="0.25">
      <c r="A212" t="s">
        <v>699</v>
      </c>
      <c r="B212" t="s">
        <v>924</v>
      </c>
      <c r="C212" t="s">
        <v>946</v>
      </c>
      <c r="D212" t="s">
        <v>412</v>
      </c>
      <c r="E212" t="s">
        <v>973</v>
      </c>
      <c r="F212" t="s">
        <v>951</v>
      </c>
      <c r="G212" t="s">
        <v>952</v>
      </c>
      <c r="H212" t="s">
        <v>918</v>
      </c>
      <c r="I212" t="s">
        <v>1917</v>
      </c>
      <c r="J212" s="4" t="s">
        <v>865</v>
      </c>
      <c r="K212">
        <v>240</v>
      </c>
      <c r="L212">
        <v>200</v>
      </c>
      <c r="M212" s="1">
        <v>2.2777777777777775E-2</v>
      </c>
      <c r="N212" s="25">
        <v>2910.7779702051098</v>
      </c>
      <c r="O212" s="25">
        <v>9168.9506061460961</v>
      </c>
      <c r="P212" s="25">
        <v>97.090869448489102</v>
      </c>
      <c r="Q212" s="25">
        <v>2.4450538472164198</v>
      </c>
      <c r="R212" s="25">
        <v>3600.6329033475999</v>
      </c>
      <c r="S212" s="25">
        <v>3.44591876622352</v>
      </c>
      <c r="T212" s="25">
        <v>3.7859260887402701E-4</v>
      </c>
      <c r="U212" s="25">
        <v>0.17608536903545599</v>
      </c>
      <c r="V212" s="25">
        <v>0.18527313104372301</v>
      </c>
      <c r="W212" s="25">
        <v>0.36135850007917902</v>
      </c>
      <c r="X212" s="25"/>
      <c r="Y212" s="25"/>
      <c r="Z212"/>
    </row>
    <row r="213" spans="1:26" x14ac:dyDescent="0.25">
      <c r="A213" t="s">
        <v>700</v>
      </c>
      <c r="B213" t="s">
        <v>924</v>
      </c>
      <c r="C213" t="s">
        <v>946</v>
      </c>
      <c r="D213" t="s">
        <v>412</v>
      </c>
      <c r="E213" t="s">
        <v>973</v>
      </c>
      <c r="F213" t="s">
        <v>951</v>
      </c>
      <c r="G213" t="s">
        <v>952</v>
      </c>
      <c r="H213" t="s">
        <v>918</v>
      </c>
      <c r="I213" t="s">
        <v>1917</v>
      </c>
      <c r="J213" s="4" t="s">
        <v>865</v>
      </c>
      <c r="K213">
        <v>320</v>
      </c>
      <c r="L213">
        <v>250</v>
      </c>
      <c r="M213" s="1">
        <v>2.6747685185185183E-2</v>
      </c>
      <c r="N213" s="25">
        <v>3505.8997709639698</v>
      </c>
      <c r="O213" s="25">
        <v>11043.584278536504</v>
      </c>
      <c r="P213" s="25">
        <v>121.649559393278</v>
      </c>
      <c r="Q213" s="25">
        <v>2.9449554705827099</v>
      </c>
      <c r="R213" s="25">
        <v>4336.7974595965898</v>
      </c>
      <c r="S213" s="25">
        <v>4.4394772014683097</v>
      </c>
      <c r="T213" s="25">
        <v>4.8873461615887696E-4</v>
      </c>
      <c r="U213" s="25">
        <v>0.20145563039894701</v>
      </c>
      <c r="V213" s="25">
        <v>0.23916010814507099</v>
      </c>
      <c r="W213" s="25">
        <v>0.44061573854401803</v>
      </c>
      <c r="X213" s="25"/>
      <c r="Y213" s="25"/>
      <c r="Z213"/>
    </row>
    <row r="214" spans="1:26" x14ac:dyDescent="0.25">
      <c r="A214" t="s">
        <v>702</v>
      </c>
      <c r="B214" t="s">
        <v>924</v>
      </c>
      <c r="C214" t="s">
        <v>946</v>
      </c>
      <c r="D214" t="s">
        <v>412</v>
      </c>
      <c r="E214" t="s">
        <v>973</v>
      </c>
      <c r="F214" t="s">
        <v>951</v>
      </c>
      <c r="G214" t="s">
        <v>952</v>
      </c>
      <c r="H214" t="s">
        <v>918</v>
      </c>
      <c r="I214" t="s">
        <v>1917</v>
      </c>
      <c r="J214" s="4" t="s">
        <v>865</v>
      </c>
      <c r="K214">
        <v>400</v>
      </c>
      <c r="L214">
        <v>500</v>
      </c>
      <c r="M214" s="1">
        <v>4.8958333333333333E-2</v>
      </c>
      <c r="N214" s="25">
        <v>6086.7825500380904</v>
      </c>
      <c r="O214" s="25">
        <v>19173.365032619986</v>
      </c>
      <c r="P214" s="25">
        <v>184.64705376325799</v>
      </c>
      <c r="Q214" s="25">
        <v>5.1128966365691904</v>
      </c>
      <c r="R214" s="25">
        <v>7529.3502466617701</v>
      </c>
      <c r="S214" s="25">
        <v>7.3891030465584304</v>
      </c>
      <c r="T214" s="25">
        <v>1.0632270774366299E-3</v>
      </c>
      <c r="U214" s="25">
        <v>0.276761236552172</v>
      </c>
      <c r="V214" s="25">
        <v>0.52029510624252795</v>
      </c>
      <c r="W214" s="25">
        <v>0.79705634279469995</v>
      </c>
      <c r="X214" s="25"/>
      <c r="Y214" s="25"/>
      <c r="Z214"/>
    </row>
    <row r="215" spans="1:26" x14ac:dyDescent="0.25">
      <c r="A215" t="s">
        <v>337</v>
      </c>
      <c r="B215" t="s">
        <v>924</v>
      </c>
      <c r="C215" t="s">
        <v>946</v>
      </c>
      <c r="D215" t="s">
        <v>412</v>
      </c>
      <c r="E215" t="s">
        <v>973</v>
      </c>
      <c r="F215" t="s">
        <v>951</v>
      </c>
      <c r="G215" t="s">
        <v>952</v>
      </c>
      <c r="H215" t="s">
        <v>918</v>
      </c>
      <c r="I215" t="s">
        <v>1917</v>
      </c>
      <c r="J215" s="4" t="s">
        <v>865</v>
      </c>
      <c r="K215">
        <v>400</v>
      </c>
      <c r="L215">
        <v>750</v>
      </c>
      <c r="M215" s="1">
        <v>7.1157407407407405E-2</v>
      </c>
      <c r="N215" s="25">
        <v>8860.5985207432095</v>
      </c>
      <c r="O215" s="25">
        <v>27910.885340341109</v>
      </c>
      <c r="P215" s="25">
        <v>250.92786653480101</v>
      </c>
      <c r="Q215" s="25">
        <v>7.4429036519584502</v>
      </c>
      <c r="R215" s="25">
        <v>10960.5608796245</v>
      </c>
      <c r="S215" s="25">
        <v>9.9581119605897594</v>
      </c>
      <c r="T215" s="25">
        <v>1.6577534824164699E-3</v>
      </c>
      <c r="U215" s="25">
        <v>0.36622949145170097</v>
      </c>
      <c r="V215" s="25">
        <v>0.81124033856418498</v>
      </c>
      <c r="W215" s="25">
        <v>1.1774698300158859</v>
      </c>
      <c r="X215" s="25"/>
      <c r="Y215" s="25"/>
      <c r="Z215"/>
    </row>
    <row r="216" spans="1:26" x14ac:dyDescent="0.25">
      <c r="A216" t="s">
        <v>339</v>
      </c>
      <c r="B216" t="s">
        <v>924</v>
      </c>
      <c r="C216" t="s">
        <v>946</v>
      </c>
      <c r="D216" t="s">
        <v>412</v>
      </c>
      <c r="E216" t="s">
        <v>973</v>
      </c>
      <c r="F216" t="s">
        <v>951</v>
      </c>
      <c r="G216" t="s">
        <v>952</v>
      </c>
      <c r="H216" t="s">
        <v>918</v>
      </c>
      <c r="I216" t="s">
        <v>1917</v>
      </c>
      <c r="J216" s="4" t="s">
        <v>865</v>
      </c>
      <c r="K216">
        <v>400</v>
      </c>
      <c r="L216">
        <v>1000</v>
      </c>
      <c r="M216" s="1">
        <v>9.329861111111111E-2</v>
      </c>
      <c r="N216" s="25">
        <v>11562.742532014199</v>
      </c>
      <c r="O216" s="25">
        <v>36422.638975844726</v>
      </c>
      <c r="P216" s="25">
        <v>313.29109489787101</v>
      </c>
      <c r="Q216" s="25">
        <v>9.7127027117416205</v>
      </c>
      <c r="R216" s="25">
        <v>14303.1115965679</v>
      </c>
      <c r="S216" s="25">
        <v>12.4859519574249</v>
      </c>
      <c r="T216" s="25">
        <v>2.24717815772396E-3</v>
      </c>
      <c r="U216" s="25">
        <v>0.44972841250352502</v>
      </c>
      <c r="V216" s="25">
        <v>1.09969044890243</v>
      </c>
      <c r="W216" s="25">
        <v>1.549418861405955</v>
      </c>
      <c r="X216" s="25"/>
      <c r="Y216" s="25"/>
      <c r="Z216"/>
    </row>
    <row r="217" spans="1:26" x14ac:dyDescent="0.25">
      <c r="A217" t="s">
        <v>340</v>
      </c>
      <c r="B217" t="s">
        <v>924</v>
      </c>
      <c r="C217" t="s">
        <v>946</v>
      </c>
      <c r="D217" t="s">
        <v>412</v>
      </c>
      <c r="E217" t="s">
        <v>973</v>
      </c>
      <c r="F217" t="s">
        <v>951</v>
      </c>
      <c r="G217" t="s">
        <v>952</v>
      </c>
      <c r="H217" t="s">
        <v>918</v>
      </c>
      <c r="I217" t="s">
        <v>1917</v>
      </c>
      <c r="J217" s="4" t="s">
        <v>865</v>
      </c>
      <c r="K217">
        <v>400</v>
      </c>
      <c r="L217">
        <v>1500</v>
      </c>
      <c r="M217" s="1">
        <v>0.13763888888888889</v>
      </c>
      <c r="N217" s="25">
        <v>17041.5505141063</v>
      </c>
      <c r="O217" s="25">
        <v>53680.884119434842</v>
      </c>
      <c r="P217" s="25">
        <v>442.07518985711198</v>
      </c>
      <c r="Q217" s="25">
        <v>14.3149061521065</v>
      </c>
      <c r="R217" s="25">
        <v>21080.4014221871</v>
      </c>
      <c r="S217" s="25">
        <v>17.5801277595952</v>
      </c>
      <c r="T217" s="25">
        <v>3.4316648979299002E-3</v>
      </c>
      <c r="U217" s="25">
        <v>0.62276972784811901</v>
      </c>
      <c r="V217" s="25">
        <v>1.67934747986675</v>
      </c>
      <c r="W217" s="25">
        <v>2.3021172077148693</v>
      </c>
      <c r="X217" s="25"/>
      <c r="Y217" s="25"/>
      <c r="Z217"/>
    </row>
    <row r="218" spans="1:26" x14ac:dyDescent="0.25">
      <c r="A218" t="s">
        <v>703</v>
      </c>
      <c r="B218" t="s">
        <v>924</v>
      </c>
      <c r="C218" t="s">
        <v>946</v>
      </c>
      <c r="D218" t="s">
        <v>412</v>
      </c>
      <c r="E218" t="s">
        <v>973</v>
      </c>
      <c r="F218" t="s">
        <v>951</v>
      </c>
      <c r="G218" t="s">
        <v>952</v>
      </c>
      <c r="H218" t="s">
        <v>918</v>
      </c>
      <c r="I218" t="s">
        <v>1917</v>
      </c>
      <c r="J218" s="4" t="s">
        <v>865</v>
      </c>
      <c r="K218">
        <v>400</v>
      </c>
      <c r="L218">
        <v>2000</v>
      </c>
      <c r="M218" s="1">
        <v>0.18202546296296296</v>
      </c>
      <c r="N218" s="25">
        <v>22587.191310777602</v>
      </c>
      <c r="O218" s="25">
        <v>71149.65262894945</v>
      </c>
      <c r="P218" s="25">
        <v>574.55336637891799</v>
      </c>
      <c r="Q218" s="25">
        <v>18.9732404128852</v>
      </c>
      <c r="R218" s="25">
        <v>27940.357161412001</v>
      </c>
      <c r="S218" s="25">
        <v>22.712741791579099</v>
      </c>
      <c r="T218" s="25">
        <v>4.6212999810222796E-3</v>
      </c>
      <c r="U218" s="25">
        <v>0.80128257118445001</v>
      </c>
      <c r="V218" s="25">
        <v>2.2615217985528702</v>
      </c>
      <c r="W218" s="25">
        <v>3.0628043697373202</v>
      </c>
      <c r="X218" s="25"/>
      <c r="Y218" s="25"/>
      <c r="Z218"/>
    </row>
    <row r="219" spans="1:26" x14ac:dyDescent="0.25">
      <c r="A219" t="s">
        <v>342</v>
      </c>
      <c r="B219" t="s">
        <v>924</v>
      </c>
      <c r="C219" t="s">
        <v>946</v>
      </c>
      <c r="D219" t="s">
        <v>412</v>
      </c>
      <c r="E219" t="s">
        <v>973</v>
      </c>
      <c r="F219" t="s">
        <v>951</v>
      </c>
      <c r="G219" t="s">
        <v>952</v>
      </c>
      <c r="H219" t="s">
        <v>918</v>
      </c>
      <c r="I219" t="s">
        <v>1917</v>
      </c>
      <c r="J219" s="4" t="s">
        <v>865</v>
      </c>
      <c r="K219">
        <v>400</v>
      </c>
      <c r="L219">
        <v>2500</v>
      </c>
      <c r="M219" s="1">
        <v>0.22633101851851853</v>
      </c>
      <c r="N219" s="25">
        <v>27993.163097828201</v>
      </c>
      <c r="O219" s="25">
        <v>88178.463758158832</v>
      </c>
      <c r="P219" s="25">
        <v>699.26197983990005</v>
      </c>
      <c r="Q219" s="25">
        <v>23.514259083730501</v>
      </c>
      <c r="R219" s="25">
        <v>34627.543091266904</v>
      </c>
      <c r="S219" s="25">
        <v>27.766248599142099</v>
      </c>
      <c r="T219" s="25">
        <v>5.8005879244428602E-3</v>
      </c>
      <c r="U219" s="25">
        <v>0.96828986502974401</v>
      </c>
      <c r="V219" s="25">
        <v>2.8386372752107798</v>
      </c>
      <c r="W219" s="25">
        <v>3.806927140240524</v>
      </c>
      <c r="X219" s="25"/>
      <c r="Y219" s="25"/>
      <c r="Z219"/>
    </row>
    <row r="220" spans="1:26" x14ac:dyDescent="0.25">
      <c r="A220" t="s">
        <v>705</v>
      </c>
      <c r="B220" t="s">
        <v>924</v>
      </c>
      <c r="C220" t="s">
        <v>946</v>
      </c>
      <c r="D220" t="s">
        <v>412</v>
      </c>
      <c r="E220" t="s">
        <v>973</v>
      </c>
      <c r="F220" t="s">
        <v>951</v>
      </c>
      <c r="G220" t="s">
        <v>952</v>
      </c>
      <c r="H220" t="s">
        <v>918</v>
      </c>
      <c r="I220" t="s">
        <v>1917</v>
      </c>
      <c r="J220" s="4" t="s">
        <v>865</v>
      </c>
      <c r="K220">
        <v>400</v>
      </c>
      <c r="L220">
        <v>3000</v>
      </c>
      <c r="M220" s="1">
        <v>0.27075231481481482</v>
      </c>
      <c r="N220" s="25">
        <v>33602.791995040701</v>
      </c>
      <c r="O220" s="25">
        <v>105848.7947843782</v>
      </c>
      <c r="P220" s="25">
        <v>835.10242685734499</v>
      </c>
      <c r="Q220" s="25">
        <v>28.226351237775301</v>
      </c>
      <c r="R220" s="25">
        <v>41566.658738688602</v>
      </c>
      <c r="S220" s="25">
        <v>32.927229192429301</v>
      </c>
      <c r="T220" s="25">
        <v>6.9958004995044898E-3</v>
      </c>
      <c r="U220" s="25">
        <v>1.1516239505603501</v>
      </c>
      <c r="V220" s="25">
        <v>3.4235402143935598</v>
      </c>
      <c r="W220" s="25">
        <v>4.5751641649539101</v>
      </c>
      <c r="X220" s="25"/>
      <c r="Y220" s="25"/>
      <c r="Z220"/>
    </row>
    <row r="221" spans="1:26" x14ac:dyDescent="0.25">
      <c r="A221" t="s">
        <v>234</v>
      </c>
      <c r="B221" t="s">
        <v>924</v>
      </c>
      <c r="C221" t="s">
        <v>946</v>
      </c>
      <c r="D221" t="s">
        <v>412</v>
      </c>
      <c r="E221" t="s">
        <v>973</v>
      </c>
      <c r="F221" t="s">
        <v>951</v>
      </c>
      <c r="G221" t="s">
        <v>952</v>
      </c>
      <c r="H221" t="s">
        <v>918</v>
      </c>
      <c r="I221" t="s">
        <v>1917</v>
      </c>
      <c r="J221" s="4" t="s">
        <v>865</v>
      </c>
      <c r="K221">
        <v>400</v>
      </c>
      <c r="L221">
        <v>3500</v>
      </c>
      <c r="M221" s="1">
        <v>0.31504629629629627</v>
      </c>
      <c r="N221" s="25">
        <v>39007.525773945301</v>
      </c>
      <c r="O221" s="25">
        <v>122873.70618792769</v>
      </c>
      <c r="P221" s="25">
        <v>959.80759662264995</v>
      </c>
      <c r="Q221" s="25">
        <v>32.7663165568298</v>
      </c>
      <c r="R221" s="25">
        <v>48252.305177107402</v>
      </c>
      <c r="S221" s="25">
        <v>37.979013999149998</v>
      </c>
      <c r="T221" s="25">
        <v>8.1750567823613597E-3</v>
      </c>
      <c r="U221" s="25">
        <v>1.3185212979354799</v>
      </c>
      <c r="V221" s="25">
        <v>4.0006395067667304</v>
      </c>
      <c r="W221" s="25">
        <v>5.3191608047022108</v>
      </c>
      <c r="X221" s="25"/>
      <c r="Y221" s="25"/>
      <c r="Z221"/>
    </row>
    <row r="222" spans="1:26" x14ac:dyDescent="0.25">
      <c r="A222" t="s">
        <v>708</v>
      </c>
      <c r="B222" t="s">
        <v>924</v>
      </c>
      <c r="C222" t="s">
        <v>946</v>
      </c>
      <c r="D222" t="s">
        <v>412</v>
      </c>
      <c r="E222" t="s">
        <v>973</v>
      </c>
      <c r="F222" t="s">
        <v>951</v>
      </c>
      <c r="G222" t="s">
        <v>952</v>
      </c>
      <c r="H222" t="s">
        <v>918</v>
      </c>
      <c r="I222" t="s">
        <v>1917</v>
      </c>
      <c r="J222" s="4" t="s">
        <v>865</v>
      </c>
      <c r="K222">
        <v>400</v>
      </c>
      <c r="L222">
        <v>4000</v>
      </c>
      <c r="M222" s="1">
        <v>0.35947916666666663</v>
      </c>
      <c r="N222" s="25">
        <v>45117.279762888902</v>
      </c>
      <c r="O222" s="25">
        <v>142119.43125310005</v>
      </c>
      <c r="P222" s="25">
        <v>1097.03532606</v>
      </c>
      <c r="Q222" s="25">
        <v>37.898516414507803</v>
      </c>
      <c r="R222" s="25">
        <v>55810.074182241799</v>
      </c>
      <c r="S222" s="25">
        <v>41.730857572696699</v>
      </c>
      <c r="T222" s="25">
        <v>9.0571222671366608E-3</v>
      </c>
      <c r="U222" s="25">
        <v>1.60845446609387</v>
      </c>
      <c r="V222" s="25">
        <v>4.4323831521758796</v>
      </c>
      <c r="W222" s="25">
        <v>6.0408376182697499</v>
      </c>
      <c r="X222" s="25"/>
      <c r="Y222" s="25"/>
      <c r="Z222"/>
    </row>
    <row r="223" spans="1:26" x14ac:dyDescent="0.25">
      <c r="A223" t="s">
        <v>236</v>
      </c>
      <c r="B223" t="s">
        <v>924</v>
      </c>
      <c r="C223" t="s">
        <v>946</v>
      </c>
      <c r="D223" t="s">
        <v>412</v>
      </c>
      <c r="E223" t="s">
        <v>973</v>
      </c>
      <c r="F223" t="s">
        <v>951</v>
      </c>
      <c r="G223" t="s">
        <v>952</v>
      </c>
      <c r="H223" t="s">
        <v>918</v>
      </c>
      <c r="I223" t="s">
        <v>1917</v>
      </c>
      <c r="J223" s="4" t="s">
        <v>865</v>
      </c>
      <c r="K223">
        <v>400</v>
      </c>
      <c r="L223">
        <v>4500</v>
      </c>
      <c r="M223" s="1">
        <v>0.40378472222222223</v>
      </c>
      <c r="N223" s="25">
        <v>50587.897682757197</v>
      </c>
      <c r="O223" s="25">
        <v>159351.87770068517</v>
      </c>
      <c r="P223" s="25">
        <v>1221.83608583724</v>
      </c>
      <c r="Q223" s="25">
        <v>42.493833837259501</v>
      </c>
      <c r="R223" s="25">
        <v>62577.225007019399</v>
      </c>
      <c r="S223" s="25">
        <v>46.597351769763399</v>
      </c>
      <c r="T223" s="25">
        <v>1.0193621996262101E-2</v>
      </c>
      <c r="U223" s="25">
        <v>1.7896370291339601</v>
      </c>
      <c r="V223" s="25">
        <v>4.9885711364022898</v>
      </c>
      <c r="W223" s="25">
        <v>6.7782081655362498</v>
      </c>
      <c r="X223" s="25"/>
      <c r="Y223" s="25"/>
      <c r="Z223"/>
    </row>
    <row r="224" spans="1:26" x14ac:dyDescent="0.25">
      <c r="A224" t="s">
        <v>343</v>
      </c>
      <c r="B224" t="s">
        <v>924</v>
      </c>
      <c r="C224" t="s">
        <v>946</v>
      </c>
      <c r="D224" t="s">
        <v>412</v>
      </c>
      <c r="E224" t="s">
        <v>973</v>
      </c>
      <c r="F224" t="s">
        <v>951</v>
      </c>
      <c r="G224" t="s">
        <v>952</v>
      </c>
      <c r="H224" t="s">
        <v>918</v>
      </c>
      <c r="I224" t="s">
        <v>1917</v>
      </c>
      <c r="J224" s="4" t="s">
        <v>865</v>
      </c>
      <c r="K224">
        <v>400</v>
      </c>
      <c r="L224">
        <v>5000</v>
      </c>
      <c r="M224" s="1">
        <v>0.44831018518518517</v>
      </c>
      <c r="N224" s="25">
        <v>56894.451520703296</v>
      </c>
      <c r="O224" s="25">
        <v>179217.52229021539</v>
      </c>
      <c r="P224" s="25">
        <v>1372.92654368693</v>
      </c>
      <c r="Q224" s="25">
        <v>47.791345713840798</v>
      </c>
      <c r="R224" s="25">
        <v>70378.440819640105</v>
      </c>
      <c r="S224" s="25">
        <v>50.854663955660001</v>
      </c>
      <c r="T224" s="25">
        <v>1.1173230936625599E-2</v>
      </c>
      <c r="U224" s="25">
        <v>2.0886467656780101</v>
      </c>
      <c r="V224" s="25">
        <v>5.4680171843385601</v>
      </c>
      <c r="W224" s="25">
        <v>7.5566639500165707</v>
      </c>
      <c r="X224" s="25"/>
      <c r="Y224" s="25"/>
      <c r="Z224"/>
    </row>
    <row r="225" spans="1:26" x14ac:dyDescent="0.25">
      <c r="A225" t="s">
        <v>710</v>
      </c>
      <c r="B225" t="s">
        <v>924</v>
      </c>
      <c r="C225" t="s">
        <v>946</v>
      </c>
      <c r="D225" t="s">
        <v>412</v>
      </c>
      <c r="E225" t="s">
        <v>973</v>
      </c>
      <c r="F225" t="s">
        <v>951</v>
      </c>
      <c r="G225" t="s">
        <v>952</v>
      </c>
      <c r="H225" t="s">
        <v>918</v>
      </c>
      <c r="I225" t="s">
        <v>1917</v>
      </c>
      <c r="J225" s="4" t="s">
        <v>865</v>
      </c>
      <c r="K225">
        <v>400</v>
      </c>
      <c r="L225">
        <v>5500</v>
      </c>
      <c r="M225" s="1">
        <v>0.49261574074074077</v>
      </c>
      <c r="N225" s="25">
        <v>62366.329418187197</v>
      </c>
      <c r="O225" s="25">
        <v>196453.93766728966</v>
      </c>
      <c r="P225" s="25">
        <v>1497.7493021078101</v>
      </c>
      <c r="Q225" s="25">
        <v>52.387717067736503</v>
      </c>
      <c r="R225" s="25">
        <v>77147.155150890394</v>
      </c>
      <c r="S225" s="25">
        <v>55.717526262526903</v>
      </c>
      <c r="T225" s="25">
        <v>1.23099900154508E-2</v>
      </c>
      <c r="U225" s="25">
        <v>2.2698881843793401</v>
      </c>
      <c r="V225" s="25">
        <v>6.0243314265681303</v>
      </c>
      <c r="W225" s="25">
        <v>8.2942196109474704</v>
      </c>
      <c r="X225" s="25"/>
      <c r="Y225" s="25"/>
      <c r="Z225"/>
    </row>
    <row r="226" spans="1:26" x14ac:dyDescent="0.25">
      <c r="A226" t="s">
        <v>345</v>
      </c>
      <c r="B226" t="s">
        <v>924</v>
      </c>
      <c r="C226" t="s">
        <v>946</v>
      </c>
      <c r="D226" t="s">
        <v>412</v>
      </c>
      <c r="E226" t="s">
        <v>973</v>
      </c>
      <c r="F226" t="s">
        <v>951</v>
      </c>
      <c r="G226" t="s">
        <v>952</v>
      </c>
      <c r="H226" t="s">
        <v>918</v>
      </c>
      <c r="I226" t="s">
        <v>1917</v>
      </c>
      <c r="J226" s="4" t="s">
        <v>865</v>
      </c>
      <c r="K226">
        <v>400</v>
      </c>
      <c r="L226">
        <v>6000</v>
      </c>
      <c r="M226" s="1">
        <v>0.53692129629629626</v>
      </c>
      <c r="N226" s="25">
        <v>67837.213872042703</v>
      </c>
      <c r="O226" s="25">
        <v>213687.2236969345</v>
      </c>
      <c r="P226" s="25">
        <v>1622.55437847231</v>
      </c>
      <c r="Q226" s="25">
        <v>56.983259700576497</v>
      </c>
      <c r="R226" s="25">
        <v>83914.629095478595</v>
      </c>
      <c r="S226" s="25">
        <v>60.581096845364698</v>
      </c>
      <c r="T226" s="25">
        <v>1.3446593485906299E-2</v>
      </c>
      <c r="U226" s="25">
        <v>2.4510652913096802</v>
      </c>
      <c r="V226" s="25">
        <v>6.5805722523068804</v>
      </c>
      <c r="W226" s="25">
        <v>9.0316375436165615</v>
      </c>
      <c r="X226" s="25"/>
      <c r="Y226" s="25"/>
      <c r="Z226"/>
    </row>
    <row r="227" spans="1:26" x14ac:dyDescent="0.25">
      <c r="A227" t="s">
        <v>347</v>
      </c>
      <c r="B227" t="s">
        <v>924</v>
      </c>
      <c r="C227" t="s">
        <v>946</v>
      </c>
      <c r="D227" t="s">
        <v>412</v>
      </c>
      <c r="E227" t="s">
        <v>973</v>
      </c>
      <c r="F227" t="s">
        <v>951</v>
      </c>
      <c r="G227" t="s">
        <v>952</v>
      </c>
      <c r="H227" t="s">
        <v>918</v>
      </c>
      <c r="I227" t="s">
        <v>1917</v>
      </c>
      <c r="J227" s="4" t="s">
        <v>865</v>
      </c>
      <c r="K227">
        <v>400</v>
      </c>
      <c r="L227">
        <v>6500</v>
      </c>
      <c r="M227" s="1">
        <v>0.58124999999999993</v>
      </c>
      <c r="N227" s="25">
        <v>73306.297844834306</v>
      </c>
      <c r="O227" s="25">
        <v>230914.83821122805</v>
      </c>
      <c r="P227" s="25">
        <v>1747.2417854205501</v>
      </c>
      <c r="Q227" s="25">
        <v>61.577292039949398</v>
      </c>
      <c r="R227" s="25">
        <v>90679.894350303905</v>
      </c>
      <c r="S227" s="25">
        <v>65.447841189402695</v>
      </c>
      <c r="T227" s="25">
        <v>1.4582531212563799E-2</v>
      </c>
      <c r="U227" s="25">
        <v>2.6322620245913799</v>
      </c>
      <c r="V227" s="25">
        <v>7.1364815657870002</v>
      </c>
      <c r="W227" s="25">
        <v>9.7687435903783797</v>
      </c>
      <c r="X227" s="25"/>
      <c r="Y227" s="25"/>
      <c r="Z227"/>
    </row>
    <row r="228" spans="1:26" x14ac:dyDescent="0.25">
      <c r="A228" t="s">
        <v>350</v>
      </c>
      <c r="B228" t="s">
        <v>924</v>
      </c>
      <c r="C228" t="s">
        <v>946</v>
      </c>
      <c r="D228" t="s">
        <v>412</v>
      </c>
      <c r="E228" t="s">
        <v>973</v>
      </c>
      <c r="F228" t="s">
        <v>951</v>
      </c>
      <c r="G228" t="s">
        <v>952</v>
      </c>
      <c r="H228" t="s">
        <v>918</v>
      </c>
      <c r="I228" t="s">
        <v>1917</v>
      </c>
      <c r="J228" s="4" t="s">
        <v>865</v>
      </c>
      <c r="K228">
        <v>400</v>
      </c>
      <c r="L228">
        <v>7000</v>
      </c>
      <c r="M228" s="1">
        <v>0.62556712962962957</v>
      </c>
      <c r="N228" s="25">
        <v>78774.133957190803</v>
      </c>
      <c r="O228" s="25">
        <v>248138.52196515101</v>
      </c>
      <c r="P228" s="25">
        <v>1871.9951579343599</v>
      </c>
      <c r="Q228" s="25">
        <v>66.170276925366807</v>
      </c>
      <c r="R228" s="25">
        <v>97443.610170669795</v>
      </c>
      <c r="S228" s="25">
        <v>70.318647430762397</v>
      </c>
      <c r="T228" s="25">
        <v>1.5718416957841399E-2</v>
      </c>
      <c r="U228" s="25">
        <v>2.81333062487457</v>
      </c>
      <c r="V228" s="25">
        <v>7.6923716757773404</v>
      </c>
      <c r="W228" s="25">
        <v>10.50570230065191</v>
      </c>
      <c r="X228" s="25"/>
      <c r="Y228" s="25"/>
      <c r="Z228"/>
    </row>
    <row r="229" spans="1:26" x14ac:dyDescent="0.25">
      <c r="A229" t="s">
        <v>352</v>
      </c>
      <c r="B229" t="s">
        <v>924</v>
      </c>
      <c r="C229" t="s">
        <v>946</v>
      </c>
      <c r="D229" t="s">
        <v>412</v>
      </c>
      <c r="E229" t="s">
        <v>973</v>
      </c>
      <c r="F229" t="s">
        <v>951</v>
      </c>
      <c r="G229" t="s">
        <v>952</v>
      </c>
      <c r="H229" t="s">
        <v>918</v>
      </c>
      <c r="I229" t="s">
        <v>1917</v>
      </c>
      <c r="J229" s="4" t="s">
        <v>865</v>
      </c>
      <c r="K229">
        <v>400</v>
      </c>
      <c r="L229">
        <v>7500</v>
      </c>
      <c r="M229" s="1">
        <v>0.66988425925925921</v>
      </c>
      <c r="N229" s="25">
        <v>84239.601695961101</v>
      </c>
      <c r="O229" s="25">
        <v>265354.74534227746</v>
      </c>
      <c r="P229" s="25">
        <v>1996.6544545071799</v>
      </c>
      <c r="Q229" s="25">
        <v>70.761267499061702</v>
      </c>
      <c r="R229" s="25">
        <v>104204.384396571</v>
      </c>
      <c r="S229" s="25">
        <v>75.189023135792198</v>
      </c>
      <c r="T229" s="25">
        <v>1.68538425558457E-2</v>
      </c>
      <c r="U229" s="25">
        <v>2.9943187183999802</v>
      </c>
      <c r="V229" s="25">
        <v>8.2480295814955902</v>
      </c>
      <c r="W229" s="25">
        <v>11.242348299895571</v>
      </c>
      <c r="X229" s="25"/>
      <c r="Y229" s="25"/>
      <c r="Z229"/>
    </row>
    <row r="230" spans="1:26" x14ac:dyDescent="0.25">
      <c r="A230" t="s">
        <v>353</v>
      </c>
      <c r="B230" t="s">
        <v>924</v>
      </c>
      <c r="C230" t="s">
        <v>946</v>
      </c>
      <c r="D230" t="s">
        <v>412</v>
      </c>
      <c r="E230" t="s">
        <v>973</v>
      </c>
      <c r="F230" t="s">
        <v>951</v>
      </c>
      <c r="G230" t="s">
        <v>952</v>
      </c>
      <c r="H230" t="s">
        <v>918</v>
      </c>
      <c r="I230" t="s">
        <v>1917</v>
      </c>
      <c r="J230" s="4" t="s">
        <v>865</v>
      </c>
      <c r="K230">
        <v>400</v>
      </c>
      <c r="L230">
        <v>8000</v>
      </c>
      <c r="M230" s="1">
        <v>0.71421296296296299</v>
      </c>
      <c r="N230" s="25">
        <v>89705.364798208495</v>
      </c>
      <c r="O230" s="25">
        <v>282571.89911435673</v>
      </c>
      <c r="P230" s="25">
        <v>2121.2626528517098</v>
      </c>
      <c r="Q230" s="25">
        <v>75.3525045363061</v>
      </c>
      <c r="R230" s="25">
        <v>110965.56676754499</v>
      </c>
      <c r="S230" s="25">
        <v>80.057871319308404</v>
      </c>
      <c r="T230" s="25">
        <v>1.7989127964672499E-2</v>
      </c>
      <c r="U230" s="25">
        <v>3.1753673407318299</v>
      </c>
      <c r="V230" s="25">
        <v>8.8036222145380503</v>
      </c>
      <c r="W230" s="25">
        <v>11.97898955526988</v>
      </c>
      <c r="X230" s="25"/>
      <c r="Y230" s="25"/>
      <c r="Z230"/>
    </row>
    <row r="231" spans="1:26" x14ac:dyDescent="0.25">
      <c r="A231" t="s">
        <v>354</v>
      </c>
      <c r="B231" t="s">
        <v>924</v>
      </c>
      <c r="C231" t="s">
        <v>946</v>
      </c>
      <c r="D231" t="s">
        <v>412</v>
      </c>
      <c r="E231" t="s">
        <v>973</v>
      </c>
      <c r="F231" t="s">
        <v>951</v>
      </c>
      <c r="G231" t="s">
        <v>952</v>
      </c>
      <c r="H231" t="s">
        <v>918</v>
      </c>
      <c r="I231" t="s">
        <v>1917</v>
      </c>
      <c r="J231" s="4" t="s">
        <v>832</v>
      </c>
      <c r="K231">
        <v>200</v>
      </c>
      <c r="L231">
        <v>125</v>
      </c>
      <c r="M231" s="1">
        <v>2.2847222222222224E-2</v>
      </c>
      <c r="N231" s="25">
        <v>1817.328</v>
      </c>
      <c r="O231" s="25">
        <v>5724.5832</v>
      </c>
      <c r="P231" s="25">
        <v>43.469714000000003</v>
      </c>
      <c r="Q231" s="25">
        <v>1.5265555</v>
      </c>
      <c r="R231" s="25">
        <v>2248.0347999999999</v>
      </c>
      <c r="S231" s="25">
        <v>5.3788795199999999</v>
      </c>
      <c r="T231" s="25">
        <v>1.81775999999999E-4</v>
      </c>
      <c r="U231" s="25">
        <v>0.10403321</v>
      </c>
      <c r="V231" s="25">
        <v>8.8975064079999999E-2</v>
      </c>
      <c r="W231" s="25">
        <v>0.19300827407999999</v>
      </c>
      <c r="X231" s="25"/>
      <c r="Y231" s="25"/>
      <c r="Z231"/>
    </row>
    <row r="232" spans="1:26" x14ac:dyDescent="0.25">
      <c r="A232" t="s">
        <v>355</v>
      </c>
      <c r="B232" t="s">
        <v>924</v>
      </c>
      <c r="C232" t="s">
        <v>946</v>
      </c>
      <c r="D232" t="s">
        <v>412</v>
      </c>
      <c r="E232" t="s">
        <v>973</v>
      </c>
      <c r="F232" t="s">
        <v>951</v>
      </c>
      <c r="G232" t="s">
        <v>952</v>
      </c>
      <c r="H232" t="s">
        <v>918</v>
      </c>
      <c r="I232" t="s">
        <v>1917</v>
      </c>
      <c r="J232" s="4" t="s">
        <v>864</v>
      </c>
      <c r="K232">
        <v>200</v>
      </c>
      <c r="L232">
        <v>125</v>
      </c>
      <c r="M232" s="1">
        <v>1.9259259259259261E-2</v>
      </c>
      <c r="N232" s="25">
        <v>1667.9079999999999</v>
      </c>
      <c r="O232" s="25">
        <v>5253.9101999999993</v>
      </c>
      <c r="P232" s="25">
        <v>42.558252000000003</v>
      </c>
      <c r="Q232" s="25">
        <v>1.4010426999999901</v>
      </c>
      <c r="R232" s="25">
        <v>2063.2022480769201</v>
      </c>
      <c r="S232" s="25">
        <v>4.4151205200000003</v>
      </c>
      <c r="T232" s="25">
        <v>1.6683399999999901E-4</v>
      </c>
      <c r="U232" s="25">
        <v>0.10063561</v>
      </c>
      <c r="V232" s="25">
        <v>8.1658971699999999E-2</v>
      </c>
      <c r="W232" s="25">
        <v>0.18229458170000001</v>
      </c>
      <c r="X232" s="25"/>
      <c r="Y232" s="25"/>
      <c r="Z232"/>
    </row>
    <row r="233" spans="1:26" x14ac:dyDescent="0.25">
      <c r="A233" t="s">
        <v>356</v>
      </c>
      <c r="B233" t="s">
        <v>1918</v>
      </c>
      <c r="C233" t="s">
        <v>925</v>
      </c>
      <c r="D233" t="s">
        <v>412</v>
      </c>
      <c r="E233" t="s">
        <v>974</v>
      </c>
      <c r="F233" t="s">
        <v>951</v>
      </c>
      <c r="G233" t="s">
        <v>952</v>
      </c>
      <c r="H233" t="s">
        <v>918</v>
      </c>
      <c r="I233" t="s">
        <v>1917</v>
      </c>
      <c r="J233" s="4" t="s">
        <v>865</v>
      </c>
      <c r="K233">
        <v>180</v>
      </c>
      <c r="L233">
        <v>125</v>
      </c>
      <c r="M233" s="1">
        <v>1.5752314814814813E-2</v>
      </c>
      <c r="N233" s="25">
        <v>1980.3385339602601</v>
      </c>
      <c r="O233" s="25">
        <v>6238.0663819748188</v>
      </c>
      <c r="P233" s="25">
        <v>66.970996374138196</v>
      </c>
      <c r="Q233" s="25">
        <v>1.66348459228901</v>
      </c>
      <c r="R233" s="25">
        <v>2449.6788546152902</v>
      </c>
      <c r="S233" s="25">
        <v>2.5127221107468101</v>
      </c>
      <c r="T233" s="25">
        <v>2.3825726128544401E-4</v>
      </c>
      <c r="U233" s="25">
        <v>0.120143156346284</v>
      </c>
      <c r="V233" s="25">
        <v>0.116599838898369</v>
      </c>
      <c r="W233" s="25">
        <v>0.236742995244653</v>
      </c>
      <c r="X233" s="25"/>
      <c r="Y233" s="25"/>
      <c r="Z233"/>
    </row>
    <row r="234" spans="1:26" x14ac:dyDescent="0.25">
      <c r="A234" t="s">
        <v>357</v>
      </c>
      <c r="B234" t="s">
        <v>1918</v>
      </c>
      <c r="C234" t="s">
        <v>925</v>
      </c>
      <c r="D234" t="s">
        <v>412</v>
      </c>
      <c r="E234" t="s">
        <v>974</v>
      </c>
      <c r="F234" t="s">
        <v>951</v>
      </c>
      <c r="G234" t="s">
        <v>952</v>
      </c>
      <c r="H234" t="s">
        <v>918</v>
      </c>
      <c r="I234" t="s">
        <v>1917</v>
      </c>
      <c r="J234" s="4" t="s">
        <v>865</v>
      </c>
      <c r="K234">
        <v>220</v>
      </c>
      <c r="L234">
        <v>200</v>
      </c>
      <c r="M234" s="1">
        <v>2.298611111111111E-2</v>
      </c>
      <c r="N234" s="25">
        <v>2940.8238279916</v>
      </c>
      <c r="O234" s="25">
        <v>9263.5950581735397</v>
      </c>
      <c r="P234" s="25">
        <v>94.641675835900699</v>
      </c>
      <c r="Q234" s="25">
        <v>2.4702918606803599</v>
      </c>
      <c r="R234" s="25">
        <v>3637.8003859802102</v>
      </c>
      <c r="S234" s="25">
        <v>3.3169655937126499</v>
      </c>
      <c r="T234" s="25">
        <v>3.7752082084572202E-4</v>
      </c>
      <c r="U234" s="25">
        <v>0.178126963319512</v>
      </c>
      <c r="V234" s="25">
        <v>0.18475406150759199</v>
      </c>
      <c r="W234" s="25">
        <v>0.36288102482710399</v>
      </c>
      <c r="X234" s="25"/>
      <c r="Y234" s="25"/>
      <c r="Z234"/>
    </row>
    <row r="235" spans="1:26" x14ac:dyDescent="0.25">
      <c r="A235" t="s">
        <v>358</v>
      </c>
      <c r="B235" t="s">
        <v>1918</v>
      </c>
      <c r="C235" t="s">
        <v>925</v>
      </c>
      <c r="D235" t="s">
        <v>412</v>
      </c>
      <c r="E235" t="s">
        <v>974</v>
      </c>
      <c r="F235" t="s">
        <v>951</v>
      </c>
      <c r="G235" t="s">
        <v>952</v>
      </c>
      <c r="H235" t="s">
        <v>918</v>
      </c>
      <c r="I235" t="s">
        <v>1917</v>
      </c>
      <c r="J235" s="4" t="s">
        <v>865</v>
      </c>
      <c r="K235">
        <v>320</v>
      </c>
      <c r="L235">
        <v>250</v>
      </c>
      <c r="M235" s="1">
        <v>2.6747685185185183E-2</v>
      </c>
      <c r="N235" s="25">
        <v>3505.8997709639698</v>
      </c>
      <c r="O235" s="25">
        <v>11043.584278536504</v>
      </c>
      <c r="P235" s="25">
        <v>121.649559393278</v>
      </c>
      <c r="Q235" s="25">
        <v>2.9449554705827099</v>
      </c>
      <c r="R235" s="25">
        <v>4336.7974595965898</v>
      </c>
      <c r="S235" s="25">
        <v>4.4394772014683097</v>
      </c>
      <c r="T235" s="25">
        <v>4.8873461615887696E-4</v>
      </c>
      <c r="U235" s="25">
        <v>0.20145563039894701</v>
      </c>
      <c r="V235" s="25">
        <v>0.23916010814507099</v>
      </c>
      <c r="W235" s="25">
        <v>0.44061573854401803</v>
      </c>
      <c r="X235" s="25"/>
      <c r="Y235" s="25"/>
      <c r="Z235"/>
    </row>
    <row r="236" spans="1:26" x14ac:dyDescent="0.25">
      <c r="A236" t="s">
        <v>359</v>
      </c>
      <c r="B236" t="s">
        <v>1918</v>
      </c>
      <c r="C236" t="s">
        <v>925</v>
      </c>
      <c r="D236" t="s">
        <v>412</v>
      </c>
      <c r="E236" t="s">
        <v>974</v>
      </c>
      <c r="F236" t="s">
        <v>951</v>
      </c>
      <c r="G236" t="s">
        <v>952</v>
      </c>
      <c r="H236" t="s">
        <v>918</v>
      </c>
      <c r="I236" t="s">
        <v>1917</v>
      </c>
      <c r="J236" s="4" t="s">
        <v>865</v>
      </c>
      <c r="K236">
        <v>380</v>
      </c>
      <c r="L236">
        <v>500</v>
      </c>
      <c r="M236" s="1">
        <v>4.8958333333333333E-2</v>
      </c>
      <c r="N236" s="25">
        <v>6181.0454453316797</v>
      </c>
      <c r="O236" s="25">
        <v>19470.293152794791</v>
      </c>
      <c r="P236" s="25">
        <v>184.827693461156</v>
      </c>
      <c r="Q236" s="25">
        <v>5.1920785686595003</v>
      </c>
      <c r="R236" s="25">
        <v>7645.9534976618397</v>
      </c>
      <c r="S236" s="25">
        <v>7.1154522475299498</v>
      </c>
      <c r="T236" s="25">
        <v>1.0287688487204999E-3</v>
      </c>
      <c r="U236" s="25">
        <v>0.29238916121214298</v>
      </c>
      <c r="V236" s="25">
        <v>0.50344450046250799</v>
      </c>
      <c r="W236" s="25">
        <v>0.79583366167465097</v>
      </c>
      <c r="X236" s="25"/>
      <c r="Y236" s="25"/>
      <c r="Z236"/>
    </row>
    <row r="237" spans="1:26" x14ac:dyDescent="0.25">
      <c r="A237" t="s">
        <v>725</v>
      </c>
      <c r="B237" t="s">
        <v>1918</v>
      </c>
      <c r="C237" t="s">
        <v>925</v>
      </c>
      <c r="D237" t="s">
        <v>412</v>
      </c>
      <c r="E237" t="s">
        <v>974</v>
      </c>
      <c r="F237" t="s">
        <v>951</v>
      </c>
      <c r="G237" t="s">
        <v>952</v>
      </c>
      <c r="H237" t="s">
        <v>918</v>
      </c>
      <c r="I237" t="s">
        <v>1917</v>
      </c>
      <c r="J237" s="4" t="s">
        <v>865</v>
      </c>
      <c r="K237">
        <v>400</v>
      </c>
      <c r="L237">
        <v>750</v>
      </c>
      <c r="M237" s="1">
        <v>7.1157407407407405E-2</v>
      </c>
      <c r="N237" s="25">
        <v>8860.5985207432095</v>
      </c>
      <c r="O237" s="25">
        <v>27910.885340341109</v>
      </c>
      <c r="P237" s="25">
        <v>250.92786653480101</v>
      </c>
      <c r="Q237" s="25">
        <v>7.4429036519584502</v>
      </c>
      <c r="R237" s="25">
        <v>10960.5608796245</v>
      </c>
      <c r="S237" s="25">
        <v>9.9581119605897594</v>
      </c>
      <c r="T237" s="25">
        <v>1.6577534824164699E-3</v>
      </c>
      <c r="U237" s="25">
        <v>0.36622949145170097</v>
      </c>
      <c r="V237" s="25">
        <v>0.81124033856418498</v>
      </c>
      <c r="W237" s="25">
        <v>1.1774698300158859</v>
      </c>
      <c r="X237" s="25"/>
      <c r="Y237" s="25"/>
      <c r="Z237"/>
    </row>
    <row r="238" spans="1:26" x14ac:dyDescent="0.25">
      <c r="A238" t="s">
        <v>360</v>
      </c>
      <c r="B238" t="s">
        <v>1918</v>
      </c>
      <c r="C238" t="s">
        <v>925</v>
      </c>
      <c r="D238" t="s">
        <v>412</v>
      </c>
      <c r="E238" t="s">
        <v>974</v>
      </c>
      <c r="F238" t="s">
        <v>951</v>
      </c>
      <c r="G238" t="s">
        <v>952</v>
      </c>
      <c r="H238" t="s">
        <v>918</v>
      </c>
      <c r="I238" t="s">
        <v>1917</v>
      </c>
      <c r="J238" s="4" t="s">
        <v>865</v>
      </c>
      <c r="K238">
        <v>400</v>
      </c>
      <c r="L238">
        <v>1000</v>
      </c>
      <c r="M238" s="1">
        <v>9.329861111111111E-2</v>
      </c>
      <c r="N238" s="25">
        <v>11562.742532014199</v>
      </c>
      <c r="O238" s="25">
        <v>36422.638975844726</v>
      </c>
      <c r="P238" s="25">
        <v>313.29109489787101</v>
      </c>
      <c r="Q238" s="25">
        <v>9.7127027117416205</v>
      </c>
      <c r="R238" s="25">
        <v>14303.1115965679</v>
      </c>
      <c r="S238" s="25">
        <v>12.4859519574249</v>
      </c>
      <c r="T238" s="25">
        <v>2.24717815772396E-3</v>
      </c>
      <c r="U238" s="25">
        <v>0.44972841250352502</v>
      </c>
      <c r="V238" s="25">
        <v>1.09969044890243</v>
      </c>
      <c r="W238" s="25">
        <v>1.549418861405955</v>
      </c>
      <c r="X238" s="25"/>
      <c r="Y238" s="25"/>
      <c r="Z238"/>
    </row>
    <row r="239" spans="1:26" x14ac:dyDescent="0.25">
      <c r="A239" t="s">
        <v>728</v>
      </c>
      <c r="B239" t="s">
        <v>1918</v>
      </c>
      <c r="C239" t="s">
        <v>925</v>
      </c>
      <c r="D239" t="s">
        <v>412</v>
      </c>
      <c r="E239" t="s">
        <v>974</v>
      </c>
      <c r="F239" t="s">
        <v>951</v>
      </c>
      <c r="G239" t="s">
        <v>952</v>
      </c>
      <c r="H239" t="s">
        <v>918</v>
      </c>
      <c r="I239" t="s">
        <v>1917</v>
      </c>
      <c r="J239" s="4" t="s">
        <v>865</v>
      </c>
      <c r="K239">
        <v>400</v>
      </c>
      <c r="L239">
        <v>1500</v>
      </c>
      <c r="M239" s="1">
        <v>0.13763888888888889</v>
      </c>
      <c r="N239" s="25">
        <v>17041.5505141063</v>
      </c>
      <c r="O239" s="25">
        <v>53680.884119434842</v>
      </c>
      <c r="P239" s="25">
        <v>442.07518985711198</v>
      </c>
      <c r="Q239" s="25">
        <v>14.3149061521065</v>
      </c>
      <c r="R239" s="25">
        <v>21080.4014221871</v>
      </c>
      <c r="S239" s="25">
        <v>17.5801277595952</v>
      </c>
      <c r="T239" s="25">
        <v>3.4316648979299002E-3</v>
      </c>
      <c r="U239" s="25">
        <v>0.62276972784811901</v>
      </c>
      <c r="V239" s="25">
        <v>1.67934747986675</v>
      </c>
      <c r="W239" s="25">
        <v>2.3021172077148693</v>
      </c>
      <c r="X239" s="25"/>
      <c r="Y239" s="25"/>
      <c r="Z239"/>
    </row>
    <row r="240" spans="1:26" x14ac:dyDescent="0.25">
      <c r="A240" t="s">
        <v>730</v>
      </c>
      <c r="B240" t="s">
        <v>1918</v>
      </c>
      <c r="C240" t="s">
        <v>925</v>
      </c>
      <c r="D240" t="s">
        <v>412</v>
      </c>
      <c r="E240" t="s">
        <v>974</v>
      </c>
      <c r="F240" t="s">
        <v>951</v>
      </c>
      <c r="G240" t="s">
        <v>952</v>
      </c>
      <c r="H240" t="s">
        <v>918</v>
      </c>
      <c r="I240" t="s">
        <v>1917</v>
      </c>
      <c r="J240" s="4" t="s">
        <v>865</v>
      </c>
      <c r="K240">
        <v>400</v>
      </c>
      <c r="L240">
        <v>2000</v>
      </c>
      <c r="M240" s="1">
        <v>0.18202546296296296</v>
      </c>
      <c r="N240" s="25">
        <v>22587.191310777602</v>
      </c>
      <c r="O240" s="25">
        <v>71149.65262894945</v>
      </c>
      <c r="P240" s="25">
        <v>574.55336637891799</v>
      </c>
      <c r="Q240" s="25">
        <v>18.9732404128852</v>
      </c>
      <c r="R240" s="25">
        <v>27940.357161412001</v>
      </c>
      <c r="S240" s="25">
        <v>22.712741791579099</v>
      </c>
      <c r="T240" s="25">
        <v>4.6212999810222796E-3</v>
      </c>
      <c r="U240" s="25">
        <v>0.80128257118445001</v>
      </c>
      <c r="V240" s="25">
        <v>2.2615217985528702</v>
      </c>
      <c r="W240" s="25">
        <v>3.0628043697373202</v>
      </c>
      <c r="X240" s="25"/>
      <c r="Y240" s="25"/>
      <c r="Z240"/>
    </row>
    <row r="241" spans="1:26" x14ac:dyDescent="0.25">
      <c r="A241" t="s">
        <v>732</v>
      </c>
      <c r="B241" t="s">
        <v>1918</v>
      </c>
      <c r="C241" t="s">
        <v>925</v>
      </c>
      <c r="D241" t="s">
        <v>412</v>
      </c>
      <c r="E241" t="s">
        <v>974</v>
      </c>
      <c r="F241" t="s">
        <v>951</v>
      </c>
      <c r="G241" t="s">
        <v>952</v>
      </c>
      <c r="H241" t="s">
        <v>918</v>
      </c>
      <c r="I241" t="s">
        <v>1917</v>
      </c>
      <c r="J241" s="4" t="s">
        <v>865</v>
      </c>
      <c r="K241">
        <v>400</v>
      </c>
      <c r="L241">
        <v>2500</v>
      </c>
      <c r="M241" s="1">
        <v>0.22633101851851853</v>
      </c>
      <c r="N241" s="25">
        <v>27993.163097828201</v>
      </c>
      <c r="O241" s="25">
        <v>88178.463758158832</v>
      </c>
      <c r="P241" s="25">
        <v>699.26197983990005</v>
      </c>
      <c r="Q241" s="25">
        <v>23.514259083730501</v>
      </c>
      <c r="R241" s="25">
        <v>34627.543091266904</v>
      </c>
      <c r="S241" s="25">
        <v>27.766248599142099</v>
      </c>
      <c r="T241" s="25">
        <v>5.8005879244428602E-3</v>
      </c>
      <c r="U241" s="25">
        <v>0.96828986502974401</v>
      </c>
      <c r="V241" s="25">
        <v>2.8386372752107798</v>
      </c>
      <c r="W241" s="25">
        <v>3.806927140240524</v>
      </c>
      <c r="X241" s="25"/>
      <c r="Y241" s="25"/>
      <c r="Z241"/>
    </row>
    <row r="242" spans="1:26" x14ac:dyDescent="0.25">
      <c r="A242" t="s">
        <v>363</v>
      </c>
      <c r="B242" t="s">
        <v>1918</v>
      </c>
      <c r="C242" t="s">
        <v>925</v>
      </c>
      <c r="D242" t="s">
        <v>412</v>
      </c>
      <c r="E242" t="s">
        <v>974</v>
      </c>
      <c r="F242" t="s">
        <v>951</v>
      </c>
      <c r="G242" t="s">
        <v>952</v>
      </c>
      <c r="H242" t="s">
        <v>918</v>
      </c>
      <c r="I242" t="s">
        <v>1917</v>
      </c>
      <c r="J242" s="4" t="s">
        <v>865</v>
      </c>
      <c r="K242">
        <v>400</v>
      </c>
      <c r="L242">
        <v>3000</v>
      </c>
      <c r="M242" s="1">
        <v>0.27075231481481482</v>
      </c>
      <c r="N242" s="25">
        <v>33602.791995040701</v>
      </c>
      <c r="O242" s="25">
        <v>105848.7947843782</v>
      </c>
      <c r="P242" s="25">
        <v>835.10242685734499</v>
      </c>
      <c r="Q242" s="25">
        <v>28.226351237775301</v>
      </c>
      <c r="R242" s="25">
        <v>41566.658738688602</v>
      </c>
      <c r="S242" s="25">
        <v>32.927229192429301</v>
      </c>
      <c r="T242" s="25">
        <v>6.9958004995044898E-3</v>
      </c>
      <c r="U242" s="25">
        <v>1.1516239505603501</v>
      </c>
      <c r="V242" s="25">
        <v>3.4235402143935598</v>
      </c>
      <c r="W242" s="25">
        <v>4.5751641649539101</v>
      </c>
      <c r="X242" s="25"/>
      <c r="Y242" s="25"/>
      <c r="Z242"/>
    </row>
    <row r="243" spans="1:26" x14ac:dyDescent="0.25">
      <c r="A243" t="s">
        <v>916</v>
      </c>
      <c r="B243" t="s">
        <v>1918</v>
      </c>
      <c r="C243" t="s">
        <v>925</v>
      </c>
      <c r="D243" t="s">
        <v>412</v>
      </c>
      <c r="E243" t="s">
        <v>974</v>
      </c>
      <c r="F243" t="s">
        <v>951</v>
      </c>
      <c r="G243" t="s">
        <v>952</v>
      </c>
      <c r="H243" t="s">
        <v>918</v>
      </c>
      <c r="I243" t="s">
        <v>1917</v>
      </c>
      <c r="J243" s="4" t="s">
        <v>865</v>
      </c>
      <c r="K243">
        <v>400</v>
      </c>
      <c r="L243">
        <v>3500</v>
      </c>
      <c r="M243" s="1">
        <v>0.31504629629629627</v>
      </c>
      <c r="N243" s="25">
        <v>39007.525773945301</v>
      </c>
      <c r="O243" s="25">
        <v>122873.70618792769</v>
      </c>
      <c r="P243" s="25">
        <v>959.80759662264995</v>
      </c>
      <c r="Q243" s="25">
        <v>32.7663165568298</v>
      </c>
      <c r="R243" s="25">
        <v>48252.305177107402</v>
      </c>
      <c r="S243" s="25">
        <v>37.979013999149998</v>
      </c>
      <c r="T243" s="25">
        <v>8.1750567823613597E-3</v>
      </c>
      <c r="U243" s="25">
        <v>1.3185212979354799</v>
      </c>
      <c r="V243" s="25">
        <v>4.0006395067667304</v>
      </c>
      <c r="W243" s="25">
        <v>5.3191608047022108</v>
      </c>
      <c r="X243" s="25"/>
      <c r="Y243" s="25"/>
      <c r="Z243"/>
    </row>
    <row r="244" spans="1:26" x14ac:dyDescent="0.25">
      <c r="A244" t="s">
        <v>734</v>
      </c>
      <c r="B244" t="s">
        <v>1918</v>
      </c>
      <c r="C244" t="s">
        <v>925</v>
      </c>
      <c r="D244" t="s">
        <v>412</v>
      </c>
      <c r="E244" t="s">
        <v>974</v>
      </c>
      <c r="F244" t="s">
        <v>951</v>
      </c>
      <c r="G244" t="s">
        <v>952</v>
      </c>
      <c r="H244" t="s">
        <v>918</v>
      </c>
      <c r="I244" t="s">
        <v>1917</v>
      </c>
      <c r="J244" s="4" t="s">
        <v>865</v>
      </c>
      <c r="K244">
        <v>400</v>
      </c>
      <c r="L244">
        <v>4000</v>
      </c>
      <c r="M244" s="1">
        <v>0.35947916666666663</v>
      </c>
      <c r="N244" s="25">
        <v>45117.279762888902</v>
      </c>
      <c r="O244" s="25">
        <v>142119.43125310005</v>
      </c>
      <c r="P244" s="25">
        <v>1097.03532606</v>
      </c>
      <c r="Q244" s="25">
        <v>37.898516414507803</v>
      </c>
      <c r="R244" s="25">
        <v>55810.074182241799</v>
      </c>
      <c r="S244" s="25">
        <v>41.730857572696699</v>
      </c>
      <c r="T244" s="25">
        <v>9.0571222671366608E-3</v>
      </c>
      <c r="U244" s="25">
        <v>1.60845446609387</v>
      </c>
      <c r="V244" s="25">
        <v>4.4323831521758796</v>
      </c>
      <c r="W244" s="25">
        <v>6.0408376182697499</v>
      </c>
      <c r="X244" s="25"/>
      <c r="Y244" s="25"/>
      <c r="Z244"/>
    </row>
    <row r="245" spans="1:26" x14ac:dyDescent="0.25">
      <c r="A245" t="s">
        <v>739</v>
      </c>
      <c r="B245" t="s">
        <v>1918</v>
      </c>
      <c r="C245" t="s">
        <v>925</v>
      </c>
      <c r="D245" t="s">
        <v>412</v>
      </c>
      <c r="E245" t="s">
        <v>974</v>
      </c>
      <c r="F245" t="s">
        <v>951</v>
      </c>
      <c r="G245" t="s">
        <v>952</v>
      </c>
      <c r="H245" t="s">
        <v>918</v>
      </c>
      <c r="I245" t="s">
        <v>1917</v>
      </c>
      <c r="J245" s="4" t="s">
        <v>865</v>
      </c>
      <c r="K245">
        <v>400</v>
      </c>
      <c r="L245">
        <v>4500</v>
      </c>
      <c r="M245" s="1">
        <v>0.40378472222222223</v>
      </c>
      <c r="N245" s="25">
        <v>50587.897682757197</v>
      </c>
      <c r="O245" s="25">
        <v>159351.87770068517</v>
      </c>
      <c r="P245" s="25">
        <v>1221.83608583724</v>
      </c>
      <c r="Q245" s="25">
        <v>42.493833837259501</v>
      </c>
      <c r="R245" s="25">
        <v>62577.225007019399</v>
      </c>
      <c r="S245" s="25">
        <v>46.597351769763399</v>
      </c>
      <c r="T245" s="25">
        <v>1.0193621996262101E-2</v>
      </c>
      <c r="U245" s="25">
        <v>1.7896370291339601</v>
      </c>
      <c r="V245" s="25">
        <v>4.9885711364022898</v>
      </c>
      <c r="W245" s="25">
        <v>6.7782081655362498</v>
      </c>
      <c r="X245" s="25"/>
      <c r="Y245" s="25"/>
      <c r="Z245"/>
    </row>
    <row r="246" spans="1:26" x14ac:dyDescent="0.25">
      <c r="A246" t="s">
        <v>741</v>
      </c>
      <c r="B246" t="s">
        <v>1918</v>
      </c>
      <c r="C246" t="s">
        <v>925</v>
      </c>
      <c r="D246" t="s">
        <v>412</v>
      </c>
      <c r="E246" t="s">
        <v>974</v>
      </c>
      <c r="F246" t="s">
        <v>951</v>
      </c>
      <c r="G246" t="s">
        <v>952</v>
      </c>
      <c r="H246" t="s">
        <v>918</v>
      </c>
      <c r="I246" t="s">
        <v>1917</v>
      </c>
      <c r="J246" s="4" t="s">
        <v>865</v>
      </c>
      <c r="K246">
        <v>400</v>
      </c>
      <c r="L246">
        <v>5000</v>
      </c>
      <c r="M246" s="1">
        <v>0.44831018518518517</v>
      </c>
      <c r="N246" s="25">
        <v>56894.451520703296</v>
      </c>
      <c r="O246" s="25">
        <v>179217.52229021539</v>
      </c>
      <c r="P246" s="25">
        <v>1372.92654368693</v>
      </c>
      <c r="Q246" s="25">
        <v>47.791345713840798</v>
      </c>
      <c r="R246" s="25">
        <v>70378.440819640105</v>
      </c>
      <c r="S246" s="25">
        <v>50.854663955660001</v>
      </c>
      <c r="T246" s="25">
        <v>1.1173230936625599E-2</v>
      </c>
      <c r="U246" s="25">
        <v>2.0886467656780101</v>
      </c>
      <c r="V246" s="25">
        <v>5.4680171843385601</v>
      </c>
      <c r="W246" s="25">
        <v>7.5566639500165707</v>
      </c>
      <c r="X246" s="25"/>
      <c r="Y246" s="25"/>
      <c r="Z246"/>
    </row>
    <row r="247" spans="1:26" x14ac:dyDescent="0.25">
      <c r="A247" t="s">
        <v>742</v>
      </c>
      <c r="B247" t="s">
        <v>1918</v>
      </c>
      <c r="C247" t="s">
        <v>925</v>
      </c>
      <c r="D247" t="s">
        <v>412</v>
      </c>
      <c r="E247" t="s">
        <v>974</v>
      </c>
      <c r="F247" t="s">
        <v>951</v>
      </c>
      <c r="G247" t="s">
        <v>952</v>
      </c>
      <c r="H247" t="s">
        <v>918</v>
      </c>
      <c r="I247" t="s">
        <v>1917</v>
      </c>
      <c r="J247" s="4" t="s">
        <v>865</v>
      </c>
      <c r="K247">
        <v>400</v>
      </c>
      <c r="L247">
        <v>5500</v>
      </c>
      <c r="M247" s="1">
        <v>0.49261574074074077</v>
      </c>
      <c r="N247" s="25">
        <v>62366.329418187197</v>
      </c>
      <c r="O247" s="25">
        <v>196453.93766728966</v>
      </c>
      <c r="P247" s="25">
        <v>1497.7493021078101</v>
      </c>
      <c r="Q247" s="25">
        <v>52.387717067736503</v>
      </c>
      <c r="R247" s="25">
        <v>77147.155150890394</v>
      </c>
      <c r="S247" s="25">
        <v>55.717526262526903</v>
      </c>
      <c r="T247" s="25">
        <v>1.23099900154508E-2</v>
      </c>
      <c r="U247" s="25">
        <v>2.2698881843793401</v>
      </c>
      <c r="V247" s="25">
        <v>6.0243314265681303</v>
      </c>
      <c r="W247" s="25">
        <v>8.2942196109474704</v>
      </c>
      <c r="X247" s="25"/>
      <c r="Y247" s="25"/>
      <c r="Z247"/>
    </row>
    <row r="248" spans="1:26" x14ac:dyDescent="0.25">
      <c r="A248" t="s">
        <v>746</v>
      </c>
      <c r="B248" t="s">
        <v>1918</v>
      </c>
      <c r="C248" t="s">
        <v>925</v>
      </c>
      <c r="D248" t="s">
        <v>412</v>
      </c>
      <c r="E248" t="s">
        <v>974</v>
      </c>
      <c r="F248" t="s">
        <v>951</v>
      </c>
      <c r="G248" t="s">
        <v>952</v>
      </c>
      <c r="H248" t="s">
        <v>918</v>
      </c>
      <c r="I248" t="s">
        <v>1917</v>
      </c>
      <c r="J248" s="4" t="s">
        <v>865</v>
      </c>
      <c r="K248">
        <v>380</v>
      </c>
      <c r="L248">
        <v>6000</v>
      </c>
      <c r="M248" s="1">
        <v>0.53692129629629626</v>
      </c>
      <c r="N248" s="25">
        <v>69350.425895316002</v>
      </c>
      <c r="O248" s="25">
        <v>218453.84157024539</v>
      </c>
      <c r="P248" s="25">
        <v>1638.6012538518701</v>
      </c>
      <c r="Q248" s="25">
        <v>58.254359746584498</v>
      </c>
      <c r="R248" s="25">
        <v>85786.473155962594</v>
      </c>
      <c r="S248" s="25">
        <v>57.719848176912599</v>
      </c>
      <c r="T248" s="25">
        <v>1.28105248409109E-2</v>
      </c>
      <c r="U248" s="25">
        <v>2.7449209704859499</v>
      </c>
      <c r="V248" s="25">
        <v>6.2694620547467004</v>
      </c>
      <c r="W248" s="25">
        <v>9.0143830252326502</v>
      </c>
      <c r="X248" s="25"/>
      <c r="Y248" s="25"/>
      <c r="Z248"/>
    </row>
    <row r="249" spans="1:26" x14ac:dyDescent="0.25">
      <c r="A249" t="s">
        <v>366</v>
      </c>
      <c r="B249" t="s">
        <v>1918</v>
      </c>
      <c r="C249" t="s">
        <v>925</v>
      </c>
      <c r="D249" t="s">
        <v>412</v>
      </c>
      <c r="E249" t="s">
        <v>974</v>
      </c>
      <c r="F249" t="s">
        <v>951</v>
      </c>
      <c r="G249" t="s">
        <v>952</v>
      </c>
      <c r="H249" t="s">
        <v>918</v>
      </c>
      <c r="I249" t="s">
        <v>1917</v>
      </c>
      <c r="J249" s="4" t="s">
        <v>865</v>
      </c>
      <c r="K249">
        <v>380</v>
      </c>
      <c r="L249">
        <v>6500</v>
      </c>
      <c r="M249" s="1">
        <v>0.58123842592592589</v>
      </c>
      <c r="N249" s="25">
        <v>74997.640520101399</v>
      </c>
      <c r="O249" s="25">
        <v>236242.56763831939</v>
      </c>
      <c r="P249" s="25">
        <v>1765.58170571038</v>
      </c>
      <c r="Q249" s="25">
        <v>62.998014392377399</v>
      </c>
      <c r="R249" s="25">
        <v>92772.077614277805</v>
      </c>
      <c r="S249" s="25">
        <v>62.2770974147899</v>
      </c>
      <c r="T249" s="25">
        <v>1.3873987140844399E-2</v>
      </c>
      <c r="U249" s="25">
        <v>2.9600554815278199</v>
      </c>
      <c r="V249" s="25">
        <v>6.7899265993627402</v>
      </c>
      <c r="W249" s="25">
        <v>9.7499820808905611</v>
      </c>
      <c r="X249" s="25"/>
      <c r="Y249" s="25"/>
      <c r="Z249"/>
    </row>
    <row r="250" spans="1:26" x14ac:dyDescent="0.25">
      <c r="A250" t="s">
        <v>368</v>
      </c>
      <c r="B250" t="s">
        <v>1918</v>
      </c>
      <c r="C250" t="s">
        <v>925</v>
      </c>
      <c r="D250" t="s">
        <v>412</v>
      </c>
      <c r="E250" t="s">
        <v>974</v>
      </c>
      <c r="F250" t="s">
        <v>951</v>
      </c>
      <c r="G250" t="s">
        <v>952</v>
      </c>
      <c r="H250" t="s">
        <v>918</v>
      </c>
      <c r="I250" t="s">
        <v>1917</v>
      </c>
      <c r="J250" s="4" t="s">
        <v>865</v>
      </c>
      <c r="K250">
        <v>380</v>
      </c>
      <c r="L250">
        <v>7000</v>
      </c>
      <c r="M250" s="1">
        <v>0.62555555555555553</v>
      </c>
      <c r="N250" s="25">
        <v>80643.772615262103</v>
      </c>
      <c r="O250" s="25">
        <v>254027.88373807562</v>
      </c>
      <c r="P250" s="25">
        <v>1892.54264173408</v>
      </c>
      <c r="Q250" s="25">
        <v>67.740765348404807</v>
      </c>
      <c r="R250" s="25">
        <v>99756.341264270406</v>
      </c>
      <c r="S250" s="25">
        <v>66.835395960023902</v>
      </c>
      <c r="T250" s="25">
        <v>1.49373129067919E-2</v>
      </c>
      <c r="U250" s="25">
        <v>3.1751294179087401</v>
      </c>
      <c r="V250" s="25">
        <v>7.3103221432757302</v>
      </c>
      <c r="W250" s="25">
        <v>10.485451561184471</v>
      </c>
      <c r="X250" s="25"/>
      <c r="Y250" s="25"/>
      <c r="Z250"/>
    </row>
    <row r="251" spans="1:26" x14ac:dyDescent="0.25">
      <c r="A251" t="s">
        <v>751</v>
      </c>
      <c r="B251" t="s">
        <v>1918</v>
      </c>
      <c r="C251" t="s">
        <v>925</v>
      </c>
      <c r="D251" t="s">
        <v>412</v>
      </c>
      <c r="E251" t="s">
        <v>974</v>
      </c>
      <c r="F251" t="s">
        <v>951</v>
      </c>
      <c r="G251" t="s">
        <v>952</v>
      </c>
      <c r="H251" t="s">
        <v>918</v>
      </c>
      <c r="I251" t="s">
        <v>1917</v>
      </c>
      <c r="J251" s="4" t="s">
        <v>832</v>
      </c>
      <c r="K251">
        <v>180</v>
      </c>
      <c r="L251">
        <v>125</v>
      </c>
      <c r="M251" s="1">
        <v>2.2847222222222224E-2</v>
      </c>
      <c r="N251" s="25">
        <v>1817.328</v>
      </c>
      <c r="O251" s="25">
        <v>5724.5832</v>
      </c>
      <c r="P251" s="25">
        <v>43.469714000000003</v>
      </c>
      <c r="Q251" s="25">
        <v>1.5265555</v>
      </c>
      <c r="R251" s="25">
        <v>2248.0347999999999</v>
      </c>
      <c r="S251" s="25">
        <v>5.3788795199999999</v>
      </c>
      <c r="T251" s="25">
        <v>1.81775999999999E-4</v>
      </c>
      <c r="U251" s="25">
        <v>0.10403321</v>
      </c>
      <c r="V251" s="25">
        <v>8.8975064079999999E-2</v>
      </c>
      <c r="W251" s="25">
        <v>0.19300827407999999</v>
      </c>
      <c r="X251" s="25"/>
      <c r="Y251" s="25"/>
      <c r="Z251"/>
    </row>
    <row r="252" spans="1:26" x14ac:dyDescent="0.25">
      <c r="A252" t="s">
        <v>370</v>
      </c>
      <c r="B252" t="s">
        <v>1918</v>
      </c>
      <c r="C252" t="s">
        <v>925</v>
      </c>
      <c r="D252" t="s">
        <v>412</v>
      </c>
      <c r="E252" t="s">
        <v>974</v>
      </c>
      <c r="F252" t="s">
        <v>951</v>
      </c>
      <c r="G252" t="s">
        <v>952</v>
      </c>
      <c r="H252" t="s">
        <v>918</v>
      </c>
      <c r="I252" t="s">
        <v>1917</v>
      </c>
      <c r="J252" s="4" t="s">
        <v>864</v>
      </c>
      <c r="K252">
        <v>180</v>
      </c>
      <c r="L252">
        <v>125</v>
      </c>
      <c r="M252" s="1">
        <v>1.9259259259259261E-2</v>
      </c>
      <c r="N252" s="25">
        <v>1667.9079999999999</v>
      </c>
      <c r="O252" s="25">
        <v>5253.9101999999993</v>
      </c>
      <c r="P252" s="25">
        <v>42.558252000000003</v>
      </c>
      <c r="Q252" s="25">
        <v>1.4010426999999901</v>
      </c>
      <c r="R252" s="25">
        <v>2063.2022480769201</v>
      </c>
      <c r="S252" s="25">
        <v>4.4151205200000003</v>
      </c>
      <c r="T252" s="25">
        <v>1.6683399999999901E-4</v>
      </c>
      <c r="U252" s="25">
        <v>0.10063561</v>
      </c>
      <c r="V252" s="25">
        <v>8.1658971699999999E-2</v>
      </c>
      <c r="W252" s="25">
        <v>0.18229458170000001</v>
      </c>
      <c r="X252" s="25"/>
      <c r="Y252" s="25"/>
      <c r="Z252"/>
    </row>
    <row r="253" spans="1:26" x14ac:dyDescent="0.25">
      <c r="A253" t="s">
        <v>371</v>
      </c>
      <c r="B253" t="s">
        <v>9</v>
      </c>
      <c r="C253" t="s">
        <v>181</v>
      </c>
      <c r="D253" t="s">
        <v>412</v>
      </c>
      <c r="E253" t="s">
        <v>436</v>
      </c>
      <c r="F253" t="s">
        <v>951</v>
      </c>
      <c r="G253" t="s">
        <v>952</v>
      </c>
      <c r="H253" t="s">
        <v>919</v>
      </c>
      <c r="I253" t="s">
        <v>182</v>
      </c>
      <c r="J253" s="4" t="s">
        <v>865</v>
      </c>
      <c r="K253">
        <v>200</v>
      </c>
      <c r="L253">
        <v>125</v>
      </c>
      <c r="M253" s="1">
        <v>1.5532407407407406E-2</v>
      </c>
      <c r="N253" s="25">
        <v>2362.75447797366</v>
      </c>
      <c r="O253" s="25">
        <v>7442.6766056170291</v>
      </c>
      <c r="P253" s="25">
        <v>54.7094519861067</v>
      </c>
      <c r="Q253" s="25">
        <v>1.9847131428173199</v>
      </c>
      <c r="R253" s="25">
        <v>2922.7272653498499</v>
      </c>
      <c r="S253" s="25">
        <v>13.187530655822099</v>
      </c>
      <c r="T253" s="25">
        <v>1.7726896009618101</v>
      </c>
      <c r="U253" s="25">
        <v>0.741680399767909</v>
      </c>
      <c r="V253" s="25">
        <v>0.154757938864623</v>
      </c>
      <c r="W253" s="25">
        <v>0.89643833863253197</v>
      </c>
      <c r="X253" s="25"/>
      <c r="Y253" s="25"/>
      <c r="Z253"/>
    </row>
    <row r="254" spans="1:26" x14ac:dyDescent="0.25">
      <c r="A254" t="s">
        <v>373</v>
      </c>
      <c r="B254" t="s">
        <v>9</v>
      </c>
      <c r="C254" t="s">
        <v>181</v>
      </c>
      <c r="D254" t="s">
        <v>412</v>
      </c>
      <c r="E254" t="s">
        <v>436</v>
      </c>
      <c r="F254" t="s">
        <v>951</v>
      </c>
      <c r="G254" t="s">
        <v>952</v>
      </c>
      <c r="H254" t="s">
        <v>919</v>
      </c>
      <c r="I254" t="s">
        <v>182</v>
      </c>
      <c r="J254" s="4" t="s">
        <v>865</v>
      </c>
      <c r="K254">
        <v>240</v>
      </c>
      <c r="L254">
        <v>200</v>
      </c>
      <c r="M254" s="1">
        <v>2.2662037037037036E-2</v>
      </c>
      <c r="N254" s="25">
        <v>3397.3662768714698</v>
      </c>
      <c r="O254" s="25">
        <v>10701.703772145129</v>
      </c>
      <c r="P254" s="25">
        <v>74.5856341205929</v>
      </c>
      <c r="Q254" s="25">
        <v>2.8537878599402502</v>
      </c>
      <c r="R254" s="25">
        <v>4202.5421708132199</v>
      </c>
      <c r="S254" s="25">
        <v>15.8764677545159</v>
      </c>
      <c r="T254" s="25">
        <v>2.0235305319252102</v>
      </c>
      <c r="U254" s="25">
        <v>0.95187190763282403</v>
      </c>
      <c r="V254" s="25">
        <v>0.233773579327722</v>
      </c>
      <c r="W254" s="25">
        <v>1.1856454869605459</v>
      </c>
      <c r="X254" s="25"/>
      <c r="Y254" s="25"/>
      <c r="Z254"/>
    </row>
    <row r="255" spans="1:26" x14ac:dyDescent="0.25">
      <c r="A255" t="s">
        <v>755</v>
      </c>
      <c r="B255" t="s">
        <v>9</v>
      </c>
      <c r="C255" t="s">
        <v>181</v>
      </c>
      <c r="D255" t="s">
        <v>412</v>
      </c>
      <c r="E255" t="s">
        <v>436</v>
      </c>
      <c r="F255" t="s">
        <v>951</v>
      </c>
      <c r="G255" t="s">
        <v>952</v>
      </c>
      <c r="H255" t="s">
        <v>919</v>
      </c>
      <c r="I255" t="s">
        <v>182</v>
      </c>
      <c r="J255" s="4" t="s">
        <v>865</v>
      </c>
      <c r="K255">
        <v>320</v>
      </c>
      <c r="L255">
        <v>250</v>
      </c>
      <c r="M255" s="1">
        <v>2.6898148148148147E-2</v>
      </c>
      <c r="N255" s="25">
        <v>4074.2656988461799</v>
      </c>
      <c r="O255" s="25">
        <v>12833.936951365466</v>
      </c>
      <c r="P255" s="25">
        <v>91.221977196467293</v>
      </c>
      <c r="Q255" s="25">
        <v>3.4223839339526698</v>
      </c>
      <c r="R255" s="25">
        <v>5039.8675249931102</v>
      </c>
      <c r="S255" s="25">
        <v>21.156367461203999</v>
      </c>
      <c r="T255" s="25">
        <v>2.7862339849680202</v>
      </c>
      <c r="U255" s="25">
        <v>0.98588850922850002</v>
      </c>
      <c r="V255" s="25">
        <v>0.30148501021559099</v>
      </c>
      <c r="W255" s="25">
        <v>1.287373519444091</v>
      </c>
      <c r="X255" s="25"/>
      <c r="Y255" s="25"/>
      <c r="Z255"/>
    </row>
    <row r="256" spans="1:26" x14ac:dyDescent="0.25">
      <c r="A256" t="s">
        <v>756</v>
      </c>
      <c r="B256" t="s">
        <v>9</v>
      </c>
      <c r="C256" t="s">
        <v>181</v>
      </c>
      <c r="D256" t="s">
        <v>412</v>
      </c>
      <c r="E256" t="s">
        <v>436</v>
      </c>
      <c r="F256" t="s">
        <v>951</v>
      </c>
      <c r="G256" t="s">
        <v>952</v>
      </c>
      <c r="H256" t="s">
        <v>919</v>
      </c>
      <c r="I256" t="s">
        <v>182</v>
      </c>
      <c r="J256" s="4" t="s">
        <v>865</v>
      </c>
      <c r="K256">
        <v>340</v>
      </c>
      <c r="L256">
        <v>500</v>
      </c>
      <c r="M256" s="1">
        <v>4.9409722222222223E-2</v>
      </c>
      <c r="N256" s="25">
        <v>7648.4314991564197</v>
      </c>
      <c r="O256" s="25">
        <v>24092.559222342723</v>
      </c>
      <c r="P256" s="25">
        <v>150.37134730970001</v>
      </c>
      <c r="Q256" s="25">
        <v>6.4246822517555904</v>
      </c>
      <c r="R256" s="25">
        <v>9461.1095929401308</v>
      </c>
      <c r="S256" s="25">
        <v>27.4965466391115</v>
      </c>
      <c r="T256" s="25">
        <v>3.0062251941456002</v>
      </c>
      <c r="U256" s="25">
        <v>1.3700842407991101</v>
      </c>
      <c r="V256" s="25">
        <v>0.61365485686358201</v>
      </c>
      <c r="W256" s="25">
        <v>1.9837390976626921</v>
      </c>
      <c r="X256" s="25"/>
      <c r="Y256" s="25"/>
      <c r="Z256"/>
    </row>
    <row r="257" spans="1:26" x14ac:dyDescent="0.25">
      <c r="A257" t="s">
        <v>757</v>
      </c>
      <c r="B257" t="s">
        <v>9</v>
      </c>
      <c r="C257" t="s">
        <v>181</v>
      </c>
      <c r="D257" t="s">
        <v>412</v>
      </c>
      <c r="E257" t="s">
        <v>436</v>
      </c>
      <c r="F257" t="s">
        <v>951</v>
      </c>
      <c r="G257" t="s">
        <v>952</v>
      </c>
      <c r="H257" t="s">
        <v>919</v>
      </c>
      <c r="I257" t="s">
        <v>182</v>
      </c>
      <c r="J257" s="4" t="s">
        <v>865</v>
      </c>
      <c r="K257">
        <v>360</v>
      </c>
      <c r="L257">
        <v>750</v>
      </c>
      <c r="M257" s="1">
        <v>7.239583333333334E-2</v>
      </c>
      <c r="N257" s="25">
        <v>11096.970781316901</v>
      </c>
      <c r="O257" s="25">
        <v>34955.457961148233</v>
      </c>
      <c r="P257" s="25">
        <v>206.17674327673299</v>
      </c>
      <c r="Q257" s="25">
        <v>9.3214551365184004</v>
      </c>
      <c r="R257" s="25">
        <v>13726.9529354367</v>
      </c>
      <c r="S257" s="25">
        <v>33.946766221630803</v>
      </c>
      <c r="T257" s="25">
        <v>3.2107155200525099</v>
      </c>
      <c r="U257" s="25">
        <v>1.60904519861724</v>
      </c>
      <c r="V257" s="25">
        <v>0.93545726449061695</v>
      </c>
      <c r="W257" s="25">
        <v>2.544502463107857</v>
      </c>
      <c r="X257" s="25"/>
      <c r="Y257" s="25"/>
      <c r="Z257"/>
    </row>
    <row r="258" spans="1:26" x14ac:dyDescent="0.25">
      <c r="A258" t="s">
        <v>372</v>
      </c>
      <c r="B258" t="s">
        <v>9</v>
      </c>
      <c r="C258" t="s">
        <v>181</v>
      </c>
      <c r="D258" t="s">
        <v>412</v>
      </c>
      <c r="E258" t="s">
        <v>436</v>
      </c>
      <c r="F258" t="s">
        <v>951</v>
      </c>
      <c r="G258" t="s">
        <v>952</v>
      </c>
      <c r="H258" t="s">
        <v>919</v>
      </c>
      <c r="I258" t="s">
        <v>182</v>
      </c>
      <c r="J258" s="4" t="s">
        <v>865</v>
      </c>
      <c r="K258">
        <v>400</v>
      </c>
      <c r="L258">
        <v>1000</v>
      </c>
      <c r="M258" s="1">
        <v>9.5081018518518523E-2</v>
      </c>
      <c r="N258" s="25">
        <v>14230.2120568727</v>
      </c>
      <c r="O258" s="25">
        <v>44825.167979149002</v>
      </c>
      <c r="P258" s="25">
        <v>264.27198669860297</v>
      </c>
      <c r="Q258" s="25">
        <v>11.953375120090399</v>
      </c>
      <c r="R258" s="25">
        <v>17602.7646682583</v>
      </c>
      <c r="S258" s="25">
        <v>43.929800307822497</v>
      </c>
      <c r="T258" s="25">
        <v>3.59420336169025</v>
      </c>
      <c r="U258" s="25">
        <v>1.66649465315172</v>
      </c>
      <c r="V258" s="25">
        <v>1.4103671840029</v>
      </c>
      <c r="W258" s="25">
        <v>3.0768618371546199</v>
      </c>
      <c r="X258" s="25"/>
      <c r="Y258" s="25"/>
      <c r="Z258"/>
    </row>
    <row r="259" spans="1:26" x14ac:dyDescent="0.25">
      <c r="A259" t="s">
        <v>374</v>
      </c>
      <c r="B259" t="s">
        <v>9</v>
      </c>
      <c r="C259" t="s">
        <v>181</v>
      </c>
      <c r="D259" t="s">
        <v>412</v>
      </c>
      <c r="E259" t="s">
        <v>436</v>
      </c>
      <c r="F259" t="s">
        <v>951</v>
      </c>
      <c r="G259" t="s">
        <v>952</v>
      </c>
      <c r="H259" t="s">
        <v>919</v>
      </c>
      <c r="I259" t="s">
        <v>182</v>
      </c>
      <c r="J259" s="4" t="s">
        <v>865</v>
      </c>
      <c r="K259">
        <v>380</v>
      </c>
      <c r="L259">
        <v>1500</v>
      </c>
      <c r="M259" s="1">
        <v>0.14054398148148148</v>
      </c>
      <c r="N259" s="25">
        <v>21326.030990046202</v>
      </c>
      <c r="O259" s="25">
        <v>67176.997618645531</v>
      </c>
      <c r="P259" s="25">
        <v>376.72459256968398</v>
      </c>
      <c r="Q259" s="25">
        <v>17.913873868277499</v>
      </c>
      <c r="R259" s="25">
        <v>26380.304512260002</v>
      </c>
      <c r="S259" s="25">
        <v>53.186405061426299</v>
      </c>
      <c r="T259" s="25">
        <v>3.4986897921292899</v>
      </c>
      <c r="U259" s="25">
        <v>2.3407778516654298</v>
      </c>
      <c r="V259" s="25">
        <v>2.0039945381109998</v>
      </c>
      <c r="W259" s="25">
        <v>4.3447723897764297</v>
      </c>
      <c r="X259" s="25"/>
      <c r="Y259" s="25"/>
      <c r="Z259"/>
    </row>
    <row r="260" spans="1:26" x14ac:dyDescent="0.25">
      <c r="A260" t="s">
        <v>758</v>
      </c>
      <c r="B260" t="s">
        <v>9</v>
      </c>
      <c r="C260" t="s">
        <v>181</v>
      </c>
      <c r="D260" t="s">
        <v>412</v>
      </c>
      <c r="E260" t="s">
        <v>436</v>
      </c>
      <c r="F260" t="s">
        <v>951</v>
      </c>
      <c r="G260" t="s">
        <v>952</v>
      </c>
      <c r="H260" t="s">
        <v>919</v>
      </c>
      <c r="I260" t="s">
        <v>182</v>
      </c>
      <c r="J260" s="4" t="s">
        <v>865</v>
      </c>
      <c r="K260">
        <v>400</v>
      </c>
      <c r="L260">
        <v>2000</v>
      </c>
      <c r="M260" s="1">
        <v>0.18604166666666666</v>
      </c>
      <c r="N260" s="25">
        <v>28101.825318825999</v>
      </c>
      <c r="O260" s="25">
        <v>88520.749754301898</v>
      </c>
      <c r="P260" s="25">
        <v>500.58647013983</v>
      </c>
      <c r="Q260" s="25">
        <v>23.605533291838601</v>
      </c>
      <c r="R260" s="25">
        <v>34761.965477886901</v>
      </c>
      <c r="S260" s="25">
        <v>69.985768695656304</v>
      </c>
      <c r="T260" s="25">
        <v>3.8677643707817602</v>
      </c>
      <c r="U260" s="25">
        <v>2.6894819489172699</v>
      </c>
      <c r="V260" s="25">
        <v>2.8964808143846201</v>
      </c>
      <c r="W260" s="25">
        <v>5.5859627633018896</v>
      </c>
      <c r="X260" s="25"/>
      <c r="Y260" s="25"/>
      <c r="Z260"/>
    </row>
    <row r="261" spans="1:26" x14ac:dyDescent="0.25">
      <c r="A261" t="s">
        <v>376</v>
      </c>
      <c r="B261" t="s">
        <v>9</v>
      </c>
      <c r="C261" t="s">
        <v>181</v>
      </c>
      <c r="D261" t="s">
        <v>412</v>
      </c>
      <c r="E261" t="s">
        <v>436</v>
      </c>
      <c r="F261" t="s">
        <v>951</v>
      </c>
      <c r="G261" t="s">
        <v>952</v>
      </c>
      <c r="H261" t="s">
        <v>919</v>
      </c>
      <c r="I261" t="s">
        <v>182</v>
      </c>
      <c r="J261" s="4" t="s">
        <v>865</v>
      </c>
      <c r="K261">
        <v>380</v>
      </c>
      <c r="L261">
        <v>2500</v>
      </c>
      <c r="M261" s="1">
        <v>0.23144675925925925</v>
      </c>
      <c r="N261" s="25">
        <v>35237.432950849601</v>
      </c>
      <c r="O261" s="25">
        <v>110997.91379517624</v>
      </c>
      <c r="P261" s="25">
        <v>606.22545907693097</v>
      </c>
      <c r="Q261" s="25">
        <v>29.599451283125099</v>
      </c>
      <c r="R261" s="25">
        <v>43588.710990113301</v>
      </c>
      <c r="S261" s="25">
        <v>76.772492725886806</v>
      </c>
      <c r="T261" s="25">
        <v>3.7058855790037502</v>
      </c>
      <c r="U261" s="25">
        <v>3.4667356169082599</v>
      </c>
      <c r="V261" s="25">
        <v>3.36704936847979</v>
      </c>
      <c r="W261" s="25">
        <v>6.8337849853880499</v>
      </c>
      <c r="X261" s="25"/>
      <c r="Y261" s="25"/>
      <c r="Z261"/>
    </row>
    <row r="262" spans="1:26" x14ac:dyDescent="0.25">
      <c r="A262" t="s">
        <v>762</v>
      </c>
      <c r="B262" t="s">
        <v>9</v>
      </c>
      <c r="C262" t="s">
        <v>181</v>
      </c>
      <c r="D262" t="s">
        <v>412</v>
      </c>
      <c r="E262" t="s">
        <v>436</v>
      </c>
      <c r="F262" t="s">
        <v>951</v>
      </c>
      <c r="G262" t="s">
        <v>952</v>
      </c>
      <c r="H262" t="s">
        <v>919</v>
      </c>
      <c r="I262" t="s">
        <v>182</v>
      </c>
      <c r="J262" s="4" t="s">
        <v>865</v>
      </c>
      <c r="K262">
        <v>400</v>
      </c>
      <c r="L262">
        <v>3000</v>
      </c>
      <c r="M262" s="1">
        <v>0.27701388888888889</v>
      </c>
      <c r="N262" s="25">
        <v>42068.606523074799</v>
      </c>
      <c r="O262" s="25">
        <v>132516.11054768562</v>
      </c>
      <c r="P262" s="25">
        <v>728.83705641475001</v>
      </c>
      <c r="Q262" s="25">
        <v>35.337634049583102</v>
      </c>
      <c r="R262" s="25">
        <v>52038.862967264096</v>
      </c>
      <c r="S262" s="25">
        <v>92.269887680461693</v>
      </c>
      <c r="T262" s="25">
        <v>3.99603775316695</v>
      </c>
      <c r="U262" s="25">
        <v>3.8835917499608001</v>
      </c>
      <c r="V262" s="25">
        <v>4.2072622641661201</v>
      </c>
      <c r="W262" s="25">
        <v>8.0908540141269203</v>
      </c>
      <c r="X262" s="25"/>
      <c r="Y262" s="25"/>
      <c r="Z262"/>
    </row>
    <row r="263" spans="1:26" x14ac:dyDescent="0.25">
      <c r="A263" t="s">
        <v>763</v>
      </c>
      <c r="B263" t="s">
        <v>9</v>
      </c>
      <c r="C263" t="s">
        <v>181</v>
      </c>
      <c r="D263" t="s">
        <v>412</v>
      </c>
      <c r="E263" t="s">
        <v>436</v>
      </c>
      <c r="F263" t="s">
        <v>951</v>
      </c>
      <c r="G263" t="s">
        <v>952</v>
      </c>
      <c r="H263" t="s">
        <v>919</v>
      </c>
      <c r="I263" t="s">
        <v>182</v>
      </c>
      <c r="J263" s="4" t="s">
        <v>865</v>
      </c>
      <c r="K263">
        <v>400</v>
      </c>
      <c r="L263">
        <v>3500</v>
      </c>
      <c r="M263" s="1">
        <v>0.32240740740740742</v>
      </c>
      <c r="N263" s="25">
        <v>48915.977888232803</v>
      </c>
      <c r="O263" s="25">
        <v>154085.33034793331</v>
      </c>
      <c r="P263" s="25">
        <v>841.652064032201</v>
      </c>
      <c r="Q263" s="25">
        <v>41.089415658350902</v>
      </c>
      <c r="R263" s="25">
        <v>60509.064066461397</v>
      </c>
      <c r="S263" s="25">
        <v>104.290077792582</v>
      </c>
      <c r="T263" s="25">
        <v>4.0613416861971201</v>
      </c>
      <c r="U263" s="25">
        <v>4.3749532846110704</v>
      </c>
      <c r="V263" s="25">
        <v>4.9149431606964002</v>
      </c>
      <c r="W263" s="25">
        <v>9.2898964453074697</v>
      </c>
      <c r="X263" s="25"/>
      <c r="Y263" s="25"/>
      <c r="Z263"/>
    </row>
    <row r="264" spans="1:26" x14ac:dyDescent="0.25">
      <c r="A264" t="s">
        <v>378</v>
      </c>
      <c r="B264" t="s">
        <v>9</v>
      </c>
      <c r="C264" t="s">
        <v>181</v>
      </c>
      <c r="D264" t="s">
        <v>412</v>
      </c>
      <c r="E264" t="s">
        <v>436</v>
      </c>
      <c r="F264" t="s">
        <v>951</v>
      </c>
      <c r="G264" t="s">
        <v>952</v>
      </c>
      <c r="H264" t="s">
        <v>919</v>
      </c>
      <c r="I264" t="s">
        <v>182</v>
      </c>
      <c r="J264" s="4" t="s">
        <v>865</v>
      </c>
      <c r="K264">
        <v>380</v>
      </c>
      <c r="L264">
        <v>4000</v>
      </c>
      <c r="M264" s="1">
        <v>0.3680208333333333</v>
      </c>
      <c r="N264" s="25">
        <v>56693.449233748601</v>
      </c>
      <c r="O264" s="25">
        <v>178584.3650863081</v>
      </c>
      <c r="P264" s="25">
        <v>955.22439128697499</v>
      </c>
      <c r="Q264" s="25">
        <v>47.622500328799099</v>
      </c>
      <c r="R264" s="25">
        <v>70129.7988627819</v>
      </c>
      <c r="S264" s="25">
        <v>108.767295560866</v>
      </c>
      <c r="T264" s="25">
        <v>3.99491546661584</v>
      </c>
      <c r="U264" s="25">
        <v>5.5725022339139096</v>
      </c>
      <c r="V264" s="25">
        <v>5.2208660225734604</v>
      </c>
      <c r="W264" s="25">
        <v>10.793368256487369</v>
      </c>
      <c r="X264" s="25"/>
      <c r="Y264" s="25"/>
      <c r="Z264"/>
    </row>
    <row r="265" spans="1:26" x14ac:dyDescent="0.25">
      <c r="A265" t="s">
        <v>766</v>
      </c>
      <c r="B265" t="s">
        <v>9</v>
      </c>
      <c r="C265" t="s">
        <v>181</v>
      </c>
      <c r="D265" t="s">
        <v>412</v>
      </c>
      <c r="E265" t="s">
        <v>436</v>
      </c>
      <c r="F265" t="s">
        <v>951</v>
      </c>
      <c r="G265" t="s">
        <v>952</v>
      </c>
      <c r="H265" t="s">
        <v>919</v>
      </c>
      <c r="I265" t="s">
        <v>182</v>
      </c>
      <c r="J265" s="4" t="s">
        <v>865</v>
      </c>
      <c r="K265">
        <v>340</v>
      </c>
      <c r="L265">
        <v>4500</v>
      </c>
      <c r="M265" s="1">
        <v>0.40979166666666672</v>
      </c>
      <c r="N265" s="25">
        <v>65525.484677729197</v>
      </c>
      <c r="O265" s="25">
        <v>206405.27673484696</v>
      </c>
      <c r="P265" s="25">
        <v>1111.21240635707</v>
      </c>
      <c r="Q265" s="25">
        <v>55.041415080902603</v>
      </c>
      <c r="R265" s="25">
        <v>81055.029828563507</v>
      </c>
      <c r="S265" s="25">
        <v>113.763086471329</v>
      </c>
      <c r="T265" s="25">
        <v>3.8020745051887999</v>
      </c>
      <c r="U265" s="25">
        <v>8.0381606869687197</v>
      </c>
      <c r="V265" s="25">
        <v>5.5994230007507397</v>
      </c>
      <c r="W265" s="25">
        <v>13.637583687719459</v>
      </c>
      <c r="X265" s="25"/>
      <c r="Y265" s="25"/>
      <c r="Z265"/>
    </row>
    <row r="266" spans="1:26" x14ac:dyDescent="0.25">
      <c r="A266" t="s">
        <v>768</v>
      </c>
      <c r="B266" t="s">
        <v>9</v>
      </c>
      <c r="C266" t="s">
        <v>181</v>
      </c>
      <c r="D266" t="s">
        <v>412</v>
      </c>
      <c r="E266" t="s">
        <v>436</v>
      </c>
      <c r="F266" t="s">
        <v>951</v>
      </c>
      <c r="G266" t="s">
        <v>952</v>
      </c>
      <c r="H266" t="s">
        <v>919</v>
      </c>
      <c r="I266" t="s">
        <v>182</v>
      </c>
      <c r="J266" s="4" t="s">
        <v>865</v>
      </c>
      <c r="K266">
        <v>400</v>
      </c>
      <c r="L266">
        <v>5000</v>
      </c>
      <c r="M266" s="1">
        <v>0.45782407407407405</v>
      </c>
      <c r="N266" s="25">
        <v>72252.331412899293</v>
      </c>
      <c r="O266" s="25">
        <v>227594.84395063276</v>
      </c>
      <c r="P266" s="25">
        <v>1237.52575445309</v>
      </c>
      <c r="Q266" s="25">
        <v>60.6919565394522</v>
      </c>
      <c r="R266" s="25">
        <v>89376.138216355495</v>
      </c>
      <c r="S266" s="25">
        <v>133.192126332904</v>
      </c>
      <c r="T266" s="25">
        <v>4.5289677868592397</v>
      </c>
      <c r="U266" s="25">
        <v>7.9294123948952704</v>
      </c>
      <c r="V266" s="25">
        <v>6.5260173776065997</v>
      </c>
      <c r="W266" s="25">
        <v>14.455429772501869</v>
      </c>
      <c r="X266" s="25"/>
      <c r="Y266" s="25"/>
      <c r="Z266"/>
    </row>
    <row r="267" spans="1:26" x14ac:dyDescent="0.25">
      <c r="A267" t="s">
        <v>770</v>
      </c>
      <c r="B267" t="s">
        <v>9</v>
      </c>
      <c r="C267" t="s">
        <v>181</v>
      </c>
      <c r="D267" t="s">
        <v>412</v>
      </c>
      <c r="E267" t="s">
        <v>436</v>
      </c>
      <c r="F267" t="s">
        <v>951</v>
      </c>
      <c r="G267" t="s">
        <v>952</v>
      </c>
      <c r="H267" t="s">
        <v>919</v>
      </c>
      <c r="I267" t="s">
        <v>182</v>
      </c>
      <c r="J267" s="4" t="s">
        <v>865</v>
      </c>
      <c r="K267">
        <v>400</v>
      </c>
      <c r="L267">
        <v>5500</v>
      </c>
      <c r="M267" s="1">
        <v>0.50324074074074077</v>
      </c>
      <c r="N267" s="25">
        <v>79099.396572796904</v>
      </c>
      <c r="O267" s="25">
        <v>249163.09920431025</v>
      </c>
      <c r="P267" s="25">
        <v>1350.3368655143299</v>
      </c>
      <c r="Q267" s="25">
        <v>66.4434907529821</v>
      </c>
      <c r="R267" s="25">
        <v>97845.949956507597</v>
      </c>
      <c r="S267" s="25">
        <v>145.246981107393</v>
      </c>
      <c r="T267" s="25">
        <v>4.6001652306176801</v>
      </c>
      <c r="U267" s="25">
        <v>8.4204819796758894</v>
      </c>
      <c r="V267" s="25">
        <v>7.2337779876826698</v>
      </c>
      <c r="W267" s="25">
        <v>15.654259967358559</v>
      </c>
      <c r="X267" s="25"/>
      <c r="Y267" s="25"/>
      <c r="Z267"/>
    </row>
    <row r="268" spans="1:26" x14ac:dyDescent="0.25">
      <c r="A268" t="s">
        <v>773</v>
      </c>
      <c r="B268" t="s">
        <v>9</v>
      </c>
      <c r="C268" t="s">
        <v>181</v>
      </c>
      <c r="D268" t="s">
        <v>412</v>
      </c>
      <c r="E268" t="s">
        <v>436</v>
      </c>
      <c r="F268" t="s">
        <v>951</v>
      </c>
      <c r="G268" t="s">
        <v>952</v>
      </c>
      <c r="H268" t="s">
        <v>919</v>
      </c>
      <c r="I268" t="s">
        <v>182</v>
      </c>
      <c r="J268" s="4" t="s">
        <v>865</v>
      </c>
      <c r="K268">
        <v>400</v>
      </c>
      <c r="L268">
        <v>6000</v>
      </c>
      <c r="M268" s="1">
        <v>0.54865740740740743</v>
      </c>
      <c r="N268" s="25">
        <v>85944.811384412693</v>
      </c>
      <c r="O268" s="25">
        <v>270726.15586089995</v>
      </c>
      <c r="P268" s="25">
        <v>1463.10068478685</v>
      </c>
      <c r="Q268" s="25">
        <v>72.193639463347793</v>
      </c>
      <c r="R268" s="25">
        <v>106313.73101358399</v>
      </c>
      <c r="S268" s="25">
        <v>157.30122469557099</v>
      </c>
      <c r="T268" s="25">
        <v>4.6721164379351201</v>
      </c>
      <c r="U268" s="25">
        <v>8.9114735810246302</v>
      </c>
      <c r="V268" s="25">
        <v>7.9413301765414701</v>
      </c>
      <c r="W268" s="25">
        <v>16.8528037575661</v>
      </c>
      <c r="X268" s="25"/>
      <c r="Y268" s="25"/>
      <c r="Z268"/>
    </row>
    <row r="269" spans="1:26" x14ac:dyDescent="0.25">
      <c r="A269" t="s">
        <v>393</v>
      </c>
      <c r="B269" t="s">
        <v>9</v>
      </c>
      <c r="C269" t="s">
        <v>181</v>
      </c>
      <c r="D269" t="s">
        <v>412</v>
      </c>
      <c r="E269" t="s">
        <v>436</v>
      </c>
      <c r="F269" t="s">
        <v>951</v>
      </c>
      <c r="G269" t="s">
        <v>952</v>
      </c>
      <c r="H269" t="s">
        <v>919</v>
      </c>
      <c r="I269" t="s">
        <v>182</v>
      </c>
      <c r="J269" s="4" t="s">
        <v>865</v>
      </c>
      <c r="K269">
        <v>400</v>
      </c>
      <c r="L269">
        <v>6500</v>
      </c>
      <c r="M269" s="1">
        <v>0.59407407407407409</v>
      </c>
      <c r="N269" s="25">
        <v>92793.531520692006</v>
      </c>
      <c r="O269" s="25">
        <v>292299.62429017981</v>
      </c>
      <c r="P269" s="25">
        <v>1575.9684360309</v>
      </c>
      <c r="Q269" s="25">
        <v>77.946570155397495</v>
      </c>
      <c r="R269" s="25">
        <v>114785.55945935</v>
      </c>
      <c r="S269" s="25">
        <v>169.34660870297299</v>
      </c>
      <c r="T269" s="25">
        <v>4.7414197950946404</v>
      </c>
      <c r="U269" s="25">
        <v>9.4027087781119203</v>
      </c>
      <c r="V269" s="25">
        <v>8.6493057569699499</v>
      </c>
      <c r="W269" s="25">
        <v>18.05201453508187</v>
      </c>
      <c r="X269" s="25"/>
      <c r="Y269" s="25"/>
      <c r="Z269"/>
    </row>
    <row r="270" spans="1:26" x14ac:dyDescent="0.25">
      <c r="A270" t="s">
        <v>381</v>
      </c>
      <c r="B270" t="s">
        <v>9</v>
      </c>
      <c r="C270" t="s">
        <v>181</v>
      </c>
      <c r="D270" t="s">
        <v>412</v>
      </c>
      <c r="E270" t="s">
        <v>436</v>
      </c>
      <c r="F270" t="s">
        <v>951</v>
      </c>
      <c r="G270" t="s">
        <v>952</v>
      </c>
      <c r="H270" t="s">
        <v>919</v>
      </c>
      <c r="I270" t="s">
        <v>182</v>
      </c>
      <c r="J270" s="4" t="s">
        <v>832</v>
      </c>
      <c r="K270">
        <v>200</v>
      </c>
      <c r="L270">
        <v>125</v>
      </c>
      <c r="M270" s="1">
        <v>2.2847222222222224E-2</v>
      </c>
      <c r="N270" s="25">
        <v>1862.6399999999901</v>
      </c>
      <c r="O270" s="25">
        <v>5867.3159999999689</v>
      </c>
      <c r="P270" s="25">
        <v>28.309141999999898</v>
      </c>
      <c r="Q270" s="25">
        <v>1.5646176199999999</v>
      </c>
      <c r="R270" s="25">
        <v>2304.0856399999998</v>
      </c>
      <c r="S270" s="25">
        <v>26.185408299999899</v>
      </c>
      <c r="T270" s="25">
        <v>4.1989109759999996</v>
      </c>
      <c r="U270" s="25">
        <v>0.42055819999999999</v>
      </c>
      <c r="V270" s="25">
        <v>0.118991712</v>
      </c>
      <c r="W270" s="25">
        <v>0.53954991200000002</v>
      </c>
      <c r="X270" s="25"/>
      <c r="Y270" s="25"/>
      <c r="Z270"/>
    </row>
    <row r="271" spans="1:26" x14ac:dyDescent="0.25">
      <c r="A271" t="s">
        <v>386</v>
      </c>
      <c r="B271" t="s">
        <v>9</v>
      </c>
      <c r="C271" t="s">
        <v>181</v>
      </c>
      <c r="D271" t="s">
        <v>412</v>
      </c>
      <c r="E271" t="s">
        <v>436</v>
      </c>
      <c r="F271" t="s">
        <v>951</v>
      </c>
      <c r="G271" t="s">
        <v>952</v>
      </c>
      <c r="H271" t="s">
        <v>919</v>
      </c>
      <c r="I271" t="s">
        <v>182</v>
      </c>
      <c r="J271" s="4" t="s">
        <v>864</v>
      </c>
      <c r="K271">
        <v>200</v>
      </c>
      <c r="L271">
        <v>125</v>
      </c>
      <c r="M271" s="1">
        <v>1.9259259259259261E-2</v>
      </c>
      <c r="N271" s="25">
        <v>1716.94</v>
      </c>
      <c r="O271" s="25">
        <v>5408.3609999999999</v>
      </c>
      <c r="P271" s="25">
        <v>27.698658999999999</v>
      </c>
      <c r="Q271" s="25">
        <v>1.44222962</v>
      </c>
      <c r="R271" s="25">
        <v>2123.8547399999902</v>
      </c>
      <c r="S271" s="25">
        <v>21.231608300000001</v>
      </c>
      <c r="T271" s="25">
        <v>3.371334976</v>
      </c>
      <c r="U271" s="25">
        <v>0.41196500000000003</v>
      </c>
      <c r="V271" s="25">
        <v>0.10675291200000001</v>
      </c>
      <c r="W271" s="25">
        <v>0.51871791200000006</v>
      </c>
      <c r="X271" s="25"/>
      <c r="Y271" s="25"/>
      <c r="Z271"/>
    </row>
    <row r="272" spans="1:26" x14ac:dyDescent="0.25">
      <c r="A272" t="s">
        <v>392</v>
      </c>
      <c r="B272" t="s">
        <v>10</v>
      </c>
      <c r="C272" t="s">
        <v>183</v>
      </c>
      <c r="D272" t="s">
        <v>412</v>
      </c>
      <c r="E272" t="s">
        <v>437</v>
      </c>
      <c r="F272" t="s">
        <v>951</v>
      </c>
      <c r="G272" t="s">
        <v>952</v>
      </c>
      <c r="H272" t="s">
        <v>919</v>
      </c>
      <c r="I272" t="s">
        <v>163</v>
      </c>
      <c r="J272" s="4" t="s">
        <v>865</v>
      </c>
      <c r="K272">
        <v>180</v>
      </c>
      <c r="L272">
        <v>125</v>
      </c>
      <c r="M272" s="1">
        <v>1.5578703703703704E-2</v>
      </c>
      <c r="N272" s="25">
        <v>2400.5629286030098</v>
      </c>
      <c r="O272" s="25">
        <v>7561.7732250994804</v>
      </c>
      <c r="P272" s="25">
        <v>53.546034116199301</v>
      </c>
      <c r="Q272" s="25">
        <v>2.0164733822893299</v>
      </c>
      <c r="R272" s="25">
        <v>2969.4967504486499</v>
      </c>
      <c r="S272" s="25">
        <v>13.112583944908399</v>
      </c>
      <c r="T272" s="25">
        <v>1.8017763937884701</v>
      </c>
      <c r="U272" s="25">
        <v>0.83674008712243497</v>
      </c>
      <c r="V272" s="25">
        <v>0.154827490688214</v>
      </c>
      <c r="W272" s="25">
        <v>0.99156757781064897</v>
      </c>
      <c r="X272" s="25"/>
      <c r="Y272" s="25"/>
      <c r="Z272"/>
    </row>
    <row r="273" spans="1:26" x14ac:dyDescent="0.25">
      <c r="A273" t="s">
        <v>779</v>
      </c>
      <c r="B273" t="s">
        <v>10</v>
      </c>
      <c r="C273" t="s">
        <v>183</v>
      </c>
      <c r="D273" t="s">
        <v>412</v>
      </c>
      <c r="E273" t="s">
        <v>437</v>
      </c>
      <c r="F273" t="s">
        <v>951</v>
      </c>
      <c r="G273" t="s">
        <v>952</v>
      </c>
      <c r="H273" t="s">
        <v>919</v>
      </c>
      <c r="I273" t="s">
        <v>163</v>
      </c>
      <c r="J273" s="4" t="s">
        <v>865</v>
      </c>
      <c r="K273">
        <v>240</v>
      </c>
      <c r="L273">
        <v>200</v>
      </c>
      <c r="M273" s="1">
        <v>2.2650462962962966E-2</v>
      </c>
      <c r="N273" s="25">
        <v>3420.0555159588798</v>
      </c>
      <c r="O273" s="25">
        <v>10773.174875270472</v>
      </c>
      <c r="P273" s="25">
        <v>75.313700155842994</v>
      </c>
      <c r="Q273" s="25">
        <v>2.8728468398928801</v>
      </c>
      <c r="R273" s="25">
        <v>4230.6086864333902</v>
      </c>
      <c r="S273" s="25">
        <v>17.041026206145201</v>
      </c>
      <c r="T273" s="25">
        <v>2.26100175124752</v>
      </c>
      <c r="U273" s="25">
        <v>1.0329042529549199</v>
      </c>
      <c r="V273" s="25">
        <v>0.23498862012942101</v>
      </c>
      <c r="W273" s="25">
        <v>1.2678928730843411</v>
      </c>
      <c r="X273" s="25"/>
      <c r="Y273" s="25"/>
      <c r="Z273"/>
    </row>
    <row r="274" spans="1:26" x14ac:dyDescent="0.25">
      <c r="A274" t="s">
        <v>390</v>
      </c>
      <c r="B274" t="s">
        <v>10</v>
      </c>
      <c r="C274" t="s">
        <v>183</v>
      </c>
      <c r="D274" t="s">
        <v>412</v>
      </c>
      <c r="E274" t="s">
        <v>437</v>
      </c>
      <c r="F274" t="s">
        <v>951</v>
      </c>
      <c r="G274" t="s">
        <v>952</v>
      </c>
      <c r="H274" t="s">
        <v>919</v>
      </c>
      <c r="I274" t="s">
        <v>163</v>
      </c>
      <c r="J274" s="4" t="s">
        <v>865</v>
      </c>
      <c r="K274">
        <v>300</v>
      </c>
      <c r="L274">
        <v>250</v>
      </c>
      <c r="M274" s="1">
        <v>2.6817129629629632E-2</v>
      </c>
      <c r="N274" s="25">
        <v>4155.4538623605304</v>
      </c>
      <c r="O274" s="25">
        <v>13089.67966643567</v>
      </c>
      <c r="P274" s="25">
        <v>92.868555037174303</v>
      </c>
      <c r="Q274" s="25">
        <v>3.4905817475723202</v>
      </c>
      <c r="R274" s="25">
        <v>5140.2963998286896</v>
      </c>
      <c r="S274" s="25">
        <v>21.225811623000599</v>
      </c>
      <c r="T274" s="25">
        <v>2.7933883477985799</v>
      </c>
      <c r="U274" s="25">
        <v>1.1074252034398899</v>
      </c>
      <c r="V274" s="25">
        <v>0.30295151486370597</v>
      </c>
      <c r="W274" s="25">
        <v>1.410376718303596</v>
      </c>
      <c r="X274" s="25"/>
      <c r="Y274" s="25"/>
      <c r="Z274"/>
    </row>
    <row r="275" spans="1:26" x14ac:dyDescent="0.25">
      <c r="A275" t="s">
        <v>246</v>
      </c>
      <c r="B275" t="s">
        <v>10</v>
      </c>
      <c r="C275" t="s">
        <v>183</v>
      </c>
      <c r="D275" t="s">
        <v>412</v>
      </c>
      <c r="E275" t="s">
        <v>437</v>
      </c>
      <c r="F275" t="s">
        <v>951</v>
      </c>
      <c r="G275" t="s">
        <v>952</v>
      </c>
      <c r="H275" t="s">
        <v>919</v>
      </c>
      <c r="I275" t="s">
        <v>163</v>
      </c>
      <c r="J275" s="4" t="s">
        <v>865</v>
      </c>
      <c r="K275">
        <v>360</v>
      </c>
      <c r="L275">
        <v>500</v>
      </c>
      <c r="M275" s="1">
        <v>4.9629629629629635E-2</v>
      </c>
      <c r="N275" s="25">
        <v>7574.8988691487602</v>
      </c>
      <c r="O275" s="25">
        <v>23860.931437818595</v>
      </c>
      <c r="P275" s="25">
        <v>150.183093376144</v>
      </c>
      <c r="Q275" s="25">
        <v>6.3629152057368197</v>
      </c>
      <c r="R275" s="25">
        <v>9370.15044073012</v>
      </c>
      <c r="S275" s="25">
        <v>29.308062831712601</v>
      </c>
      <c r="T275" s="25">
        <v>3.2182068560343402</v>
      </c>
      <c r="U275" s="25">
        <v>1.36621410710392</v>
      </c>
      <c r="V275" s="25">
        <v>0.61994486903110702</v>
      </c>
      <c r="W275" s="25">
        <v>1.9861589761350271</v>
      </c>
      <c r="X275" s="25"/>
      <c r="Y275" s="25"/>
      <c r="Z275"/>
    </row>
    <row r="276" spans="1:26" x14ac:dyDescent="0.25">
      <c r="A276" t="s">
        <v>781</v>
      </c>
      <c r="B276" t="s">
        <v>10</v>
      </c>
      <c r="C276" t="s">
        <v>183</v>
      </c>
      <c r="D276" t="s">
        <v>412</v>
      </c>
      <c r="E276" t="s">
        <v>437</v>
      </c>
      <c r="F276" t="s">
        <v>951</v>
      </c>
      <c r="G276" t="s">
        <v>952</v>
      </c>
      <c r="H276" t="s">
        <v>919</v>
      </c>
      <c r="I276" t="s">
        <v>163</v>
      </c>
      <c r="J276" s="4" t="s">
        <v>865</v>
      </c>
      <c r="K276">
        <v>380</v>
      </c>
      <c r="L276">
        <v>750</v>
      </c>
      <c r="M276" s="1">
        <v>7.2384259259259259E-2</v>
      </c>
      <c r="N276" s="25">
        <v>10998.084501490101</v>
      </c>
      <c r="O276" s="25">
        <v>34643.966179693816</v>
      </c>
      <c r="P276" s="25">
        <v>210.292624900155</v>
      </c>
      <c r="Q276" s="25">
        <v>9.2383912570686899</v>
      </c>
      <c r="R276" s="25">
        <v>13604.631307126499</v>
      </c>
      <c r="S276" s="25">
        <v>36.932481416042698</v>
      </c>
      <c r="T276" s="25">
        <v>3.4077678813893799</v>
      </c>
      <c r="U276" s="25">
        <v>1.6295426318908499</v>
      </c>
      <c r="V276" s="25">
        <v>0.98778839503309701</v>
      </c>
      <c r="W276" s="25">
        <v>2.6173310269239467</v>
      </c>
      <c r="X276" s="25"/>
      <c r="Y276" s="25"/>
      <c r="Z276"/>
    </row>
    <row r="277" spans="1:26" x14ac:dyDescent="0.25">
      <c r="A277" t="s">
        <v>385</v>
      </c>
      <c r="B277" t="s">
        <v>10</v>
      </c>
      <c r="C277" t="s">
        <v>183</v>
      </c>
      <c r="D277" t="s">
        <v>412</v>
      </c>
      <c r="E277" t="s">
        <v>437</v>
      </c>
      <c r="F277" t="s">
        <v>951</v>
      </c>
      <c r="G277" t="s">
        <v>952</v>
      </c>
      <c r="H277" t="s">
        <v>919</v>
      </c>
      <c r="I277" t="s">
        <v>163</v>
      </c>
      <c r="J277" s="4" t="s">
        <v>865</v>
      </c>
      <c r="K277">
        <v>380</v>
      </c>
      <c r="L277">
        <v>1000</v>
      </c>
      <c r="M277" s="1">
        <v>9.5081018518518523E-2</v>
      </c>
      <c r="N277" s="25">
        <v>14467.737791969501</v>
      </c>
      <c r="O277" s="25">
        <v>45573.374044703924</v>
      </c>
      <c r="P277" s="25">
        <v>268.20967717381598</v>
      </c>
      <c r="Q277" s="25">
        <v>12.152898765357699</v>
      </c>
      <c r="R277" s="25">
        <v>17896.593261996</v>
      </c>
      <c r="S277" s="25">
        <v>43.234094722154403</v>
      </c>
      <c r="T277" s="25">
        <v>3.4549837428405299</v>
      </c>
      <c r="U277" s="25">
        <v>1.91410456411587</v>
      </c>
      <c r="V277" s="25">
        <v>1.3291143012133599</v>
      </c>
      <c r="W277" s="25">
        <v>3.2432188653292302</v>
      </c>
      <c r="X277" s="25"/>
      <c r="Y277" s="25"/>
      <c r="Z277"/>
    </row>
    <row r="278" spans="1:26" x14ac:dyDescent="0.25">
      <c r="A278" t="s">
        <v>383</v>
      </c>
      <c r="B278" t="s">
        <v>10</v>
      </c>
      <c r="C278" t="s">
        <v>183</v>
      </c>
      <c r="D278" t="s">
        <v>412</v>
      </c>
      <c r="E278" t="s">
        <v>437</v>
      </c>
      <c r="F278" t="s">
        <v>951</v>
      </c>
      <c r="G278" t="s">
        <v>952</v>
      </c>
      <c r="H278" t="s">
        <v>919</v>
      </c>
      <c r="I278" t="s">
        <v>163</v>
      </c>
      <c r="J278" s="4" t="s">
        <v>865</v>
      </c>
      <c r="K278">
        <v>380</v>
      </c>
      <c r="L278">
        <v>1500</v>
      </c>
      <c r="M278" s="1">
        <v>0.14053240740740741</v>
      </c>
      <c r="N278" s="25">
        <v>21481.7205457042</v>
      </c>
      <c r="O278" s="25">
        <v>67667.419718968231</v>
      </c>
      <c r="P278" s="25">
        <v>386.73519804059998</v>
      </c>
      <c r="Q278" s="25">
        <v>18.0446405716173</v>
      </c>
      <c r="R278" s="25">
        <v>26572.891107989301</v>
      </c>
      <c r="S278" s="25">
        <v>55.977519175832199</v>
      </c>
      <c r="T278" s="25">
        <v>3.5644348879225598</v>
      </c>
      <c r="U278" s="25">
        <v>2.5207043836583001</v>
      </c>
      <c r="V278" s="25">
        <v>2.0149550038225499</v>
      </c>
      <c r="W278" s="25">
        <v>4.53565938748085</v>
      </c>
      <c r="X278" s="25"/>
      <c r="Y278" s="25"/>
      <c r="Z278"/>
    </row>
    <row r="279" spans="1:26" x14ac:dyDescent="0.25">
      <c r="A279" t="s">
        <v>397</v>
      </c>
      <c r="B279" t="s">
        <v>10</v>
      </c>
      <c r="C279" t="s">
        <v>183</v>
      </c>
      <c r="D279" t="s">
        <v>412</v>
      </c>
      <c r="E279" t="s">
        <v>437</v>
      </c>
      <c r="F279" t="s">
        <v>951</v>
      </c>
      <c r="G279" t="s">
        <v>952</v>
      </c>
      <c r="H279" t="s">
        <v>919</v>
      </c>
      <c r="I279" t="s">
        <v>163</v>
      </c>
      <c r="J279" s="4" t="s">
        <v>865</v>
      </c>
      <c r="K279">
        <v>380</v>
      </c>
      <c r="L279">
        <v>2000</v>
      </c>
      <c r="M279" s="1">
        <v>0.18604166666666666</v>
      </c>
      <c r="N279" s="25">
        <v>28559.096232222098</v>
      </c>
      <c r="O279" s="25">
        <v>89961.15313149961</v>
      </c>
      <c r="P279" s="25">
        <v>507.62794852282201</v>
      </c>
      <c r="Q279" s="25">
        <v>23.989633807815601</v>
      </c>
      <c r="R279" s="25">
        <v>35327.592693615603</v>
      </c>
      <c r="S279" s="25">
        <v>68.911722423739505</v>
      </c>
      <c r="T279" s="25">
        <v>3.6993616953258499</v>
      </c>
      <c r="U279" s="25">
        <v>3.1612020241487802</v>
      </c>
      <c r="V279" s="25">
        <v>2.7033202103542702</v>
      </c>
      <c r="W279" s="25">
        <v>5.8645222345030508</v>
      </c>
      <c r="X279" s="25"/>
      <c r="Y279" s="25"/>
      <c r="Z279"/>
    </row>
    <row r="280" spans="1:26" x14ac:dyDescent="0.25">
      <c r="A280" t="s">
        <v>399</v>
      </c>
      <c r="B280" t="s">
        <v>10</v>
      </c>
      <c r="C280" t="s">
        <v>183</v>
      </c>
      <c r="D280" t="s">
        <v>412</v>
      </c>
      <c r="E280" t="s">
        <v>437</v>
      </c>
      <c r="F280" t="s">
        <v>951</v>
      </c>
      <c r="G280" t="s">
        <v>952</v>
      </c>
      <c r="H280" t="s">
        <v>919</v>
      </c>
      <c r="I280" t="s">
        <v>163</v>
      </c>
      <c r="J280" s="4" t="s">
        <v>865</v>
      </c>
      <c r="K280">
        <v>380</v>
      </c>
      <c r="L280">
        <v>2500</v>
      </c>
      <c r="M280" s="1">
        <v>0.23144675925925925</v>
      </c>
      <c r="N280" s="25">
        <v>35501.320045548302</v>
      </c>
      <c r="O280" s="25">
        <v>111829.15814347715</v>
      </c>
      <c r="P280" s="25">
        <v>623.46209011435599</v>
      </c>
      <c r="Q280" s="25">
        <v>29.821111268949199</v>
      </c>
      <c r="R280" s="25">
        <v>43915.134058028198</v>
      </c>
      <c r="S280" s="25">
        <v>81.459890619818793</v>
      </c>
      <c r="T280" s="25">
        <v>3.7838776187129999</v>
      </c>
      <c r="U280" s="25">
        <v>3.7304686612064701</v>
      </c>
      <c r="V280" s="25">
        <v>3.3862659706321701</v>
      </c>
      <c r="W280" s="25">
        <v>7.1167346318386402</v>
      </c>
      <c r="X280" s="25"/>
      <c r="Y280" s="25"/>
      <c r="Z280"/>
    </row>
    <row r="281" spans="1:26" x14ac:dyDescent="0.25">
      <c r="A281" t="s">
        <v>400</v>
      </c>
      <c r="B281" t="s">
        <v>10</v>
      </c>
      <c r="C281" t="s">
        <v>183</v>
      </c>
      <c r="D281" t="s">
        <v>412</v>
      </c>
      <c r="E281" t="s">
        <v>437</v>
      </c>
      <c r="F281" t="s">
        <v>951</v>
      </c>
      <c r="G281" t="s">
        <v>952</v>
      </c>
      <c r="H281" t="s">
        <v>919</v>
      </c>
      <c r="I281" t="s">
        <v>163</v>
      </c>
      <c r="J281" s="4" t="s">
        <v>865</v>
      </c>
      <c r="K281">
        <v>380</v>
      </c>
      <c r="L281">
        <v>3000</v>
      </c>
      <c r="M281" s="1">
        <v>0.2770023148148148</v>
      </c>
      <c r="N281" s="25">
        <v>42650.2729438639</v>
      </c>
      <c r="O281" s="25">
        <v>134348.35977317128</v>
      </c>
      <c r="P281" s="25">
        <v>746.88396203569198</v>
      </c>
      <c r="Q281" s="25">
        <v>35.826232208828898</v>
      </c>
      <c r="R281" s="25">
        <v>52758.3865126417</v>
      </c>
      <c r="S281" s="25">
        <v>94.507545433733995</v>
      </c>
      <c r="T281" s="25">
        <v>3.9286743212590398</v>
      </c>
      <c r="U281" s="25">
        <v>4.4056858028779198</v>
      </c>
      <c r="V281" s="25">
        <v>4.0779758575677896</v>
      </c>
      <c r="W281" s="25">
        <v>8.4836616604457085</v>
      </c>
      <c r="X281" s="25"/>
      <c r="Y281" s="25"/>
      <c r="Z281"/>
    </row>
    <row r="282" spans="1:26" x14ac:dyDescent="0.25">
      <c r="A282" t="s">
        <v>395</v>
      </c>
      <c r="B282" t="s">
        <v>10</v>
      </c>
      <c r="C282" t="s">
        <v>183</v>
      </c>
      <c r="D282" t="s">
        <v>412</v>
      </c>
      <c r="E282" t="s">
        <v>437</v>
      </c>
      <c r="F282" t="s">
        <v>951</v>
      </c>
      <c r="G282" t="s">
        <v>952</v>
      </c>
      <c r="H282" t="s">
        <v>919</v>
      </c>
      <c r="I282" t="s">
        <v>163</v>
      </c>
      <c r="J282" s="4" t="s">
        <v>865</v>
      </c>
      <c r="K282">
        <v>380</v>
      </c>
      <c r="L282">
        <v>3500</v>
      </c>
      <c r="M282" s="1">
        <v>0.32240740740740742</v>
      </c>
      <c r="N282" s="25">
        <v>49594.296336047701</v>
      </c>
      <c r="O282" s="25">
        <v>156222.03345855026</v>
      </c>
      <c r="P282" s="25">
        <v>862.77393234655995</v>
      </c>
      <c r="Q282" s="25">
        <v>41.659206607163398</v>
      </c>
      <c r="R282" s="25">
        <v>61348.145632524502</v>
      </c>
      <c r="S282" s="25">
        <v>107.029441532603</v>
      </c>
      <c r="T282" s="25">
        <v>4.0069849692634101</v>
      </c>
      <c r="U282" s="25">
        <v>4.9743879106467404</v>
      </c>
      <c r="V282" s="25">
        <v>4.7611743355469498</v>
      </c>
      <c r="W282" s="25">
        <v>9.735562246193691</v>
      </c>
      <c r="X282" s="25"/>
      <c r="Y282" s="25"/>
      <c r="Z282"/>
    </row>
    <row r="283" spans="1:26" x14ac:dyDescent="0.25">
      <c r="A283" t="s">
        <v>396</v>
      </c>
      <c r="B283" t="s">
        <v>10</v>
      </c>
      <c r="C283" t="s">
        <v>183</v>
      </c>
      <c r="D283" t="s">
        <v>412</v>
      </c>
      <c r="E283" t="s">
        <v>437</v>
      </c>
      <c r="F283" t="s">
        <v>951</v>
      </c>
      <c r="G283" t="s">
        <v>952</v>
      </c>
      <c r="H283" t="s">
        <v>919</v>
      </c>
      <c r="I283" t="s">
        <v>163</v>
      </c>
      <c r="J283" s="4" t="s">
        <v>865</v>
      </c>
      <c r="K283">
        <v>380</v>
      </c>
      <c r="L283">
        <v>4000</v>
      </c>
      <c r="M283" s="1">
        <v>0.36799768518518516</v>
      </c>
      <c r="N283" s="25">
        <v>57158.352470486803</v>
      </c>
      <c r="O283" s="25">
        <v>180048.81028203343</v>
      </c>
      <c r="P283" s="25">
        <v>983.17301898717801</v>
      </c>
      <c r="Q283" s="25">
        <v>48.013015894939002</v>
      </c>
      <c r="R283" s="25">
        <v>70704.881255869201</v>
      </c>
      <c r="S283" s="25">
        <v>115.914014376355</v>
      </c>
      <c r="T283" s="25">
        <v>4.0612412973115699</v>
      </c>
      <c r="U283" s="25">
        <v>5.9953707677766896</v>
      </c>
      <c r="V283" s="25">
        <v>5.2540817820376802</v>
      </c>
      <c r="W283" s="25">
        <v>11.24945254981437</v>
      </c>
      <c r="X283" s="25"/>
      <c r="Y283" s="25"/>
      <c r="Z283"/>
    </row>
    <row r="284" spans="1:26" x14ac:dyDescent="0.25">
      <c r="A284" t="s">
        <v>787</v>
      </c>
      <c r="B284" t="s">
        <v>10</v>
      </c>
      <c r="C284" t="s">
        <v>183</v>
      </c>
      <c r="D284" t="s">
        <v>412</v>
      </c>
      <c r="E284" t="s">
        <v>437</v>
      </c>
      <c r="F284" t="s">
        <v>951</v>
      </c>
      <c r="G284" t="s">
        <v>952</v>
      </c>
      <c r="H284" t="s">
        <v>919</v>
      </c>
      <c r="I284" t="s">
        <v>163</v>
      </c>
      <c r="J284" s="4" t="s">
        <v>865</v>
      </c>
      <c r="K284">
        <v>380</v>
      </c>
      <c r="L284">
        <v>4500</v>
      </c>
      <c r="M284" s="1">
        <v>0.41340277777777779</v>
      </c>
      <c r="N284" s="25">
        <v>64151.3833646161</v>
      </c>
      <c r="O284" s="25">
        <v>202076.85759854072</v>
      </c>
      <c r="P284" s="25">
        <v>1098.4752819950099</v>
      </c>
      <c r="Q284" s="25">
        <v>53.887165871892499</v>
      </c>
      <c r="R284" s="25">
        <v>79355.2627137081</v>
      </c>
      <c r="S284" s="25">
        <v>127.89557118664</v>
      </c>
      <c r="T284" s="25">
        <v>4.1320179727128998</v>
      </c>
      <c r="U284" s="25">
        <v>6.6094841089965701</v>
      </c>
      <c r="V284" s="25">
        <v>5.9100629764179704</v>
      </c>
      <c r="W284" s="25">
        <v>12.519547085414541</v>
      </c>
      <c r="X284" s="25"/>
      <c r="Y284" s="25"/>
      <c r="Z284"/>
    </row>
    <row r="285" spans="1:26" x14ac:dyDescent="0.25">
      <c r="A285" t="s">
        <v>788</v>
      </c>
      <c r="B285" t="s">
        <v>10</v>
      </c>
      <c r="C285" t="s">
        <v>183</v>
      </c>
      <c r="D285" t="s">
        <v>412</v>
      </c>
      <c r="E285" t="s">
        <v>437</v>
      </c>
      <c r="F285" t="s">
        <v>951</v>
      </c>
      <c r="G285" t="s">
        <v>952</v>
      </c>
      <c r="H285" t="s">
        <v>919</v>
      </c>
      <c r="I285" t="s">
        <v>163</v>
      </c>
      <c r="J285" s="4" t="s">
        <v>865</v>
      </c>
      <c r="K285">
        <v>380</v>
      </c>
      <c r="L285">
        <v>5000</v>
      </c>
      <c r="M285" s="1">
        <v>0.45770833333333333</v>
      </c>
      <c r="N285" s="25">
        <v>73090.768290143504</v>
      </c>
      <c r="O285" s="25">
        <v>230235.92011395204</v>
      </c>
      <c r="P285" s="25">
        <v>1272.6773525783799</v>
      </c>
      <c r="Q285" s="25">
        <v>61.396250152490502</v>
      </c>
      <c r="R285" s="25">
        <v>90413.278189906006</v>
      </c>
      <c r="S285" s="25">
        <v>139.275441053902</v>
      </c>
      <c r="T285" s="25">
        <v>4.4255145169892796</v>
      </c>
      <c r="U285" s="25">
        <v>8.76311456119344</v>
      </c>
      <c r="V285" s="25">
        <v>6.4639914830504202</v>
      </c>
      <c r="W285" s="25">
        <v>15.227106044243861</v>
      </c>
      <c r="X285" s="25"/>
      <c r="Y285" s="25"/>
      <c r="Z285"/>
    </row>
    <row r="286" spans="1:26" x14ac:dyDescent="0.25">
      <c r="A286" t="s">
        <v>401</v>
      </c>
      <c r="B286" t="s">
        <v>10</v>
      </c>
      <c r="C286" t="s">
        <v>183</v>
      </c>
      <c r="D286" t="s">
        <v>412</v>
      </c>
      <c r="E286" t="s">
        <v>437</v>
      </c>
      <c r="F286" t="s">
        <v>951</v>
      </c>
      <c r="G286" t="s">
        <v>952</v>
      </c>
      <c r="H286" t="s">
        <v>919</v>
      </c>
      <c r="I286" t="s">
        <v>163</v>
      </c>
      <c r="J286" s="4" t="s">
        <v>865</v>
      </c>
      <c r="K286">
        <v>380</v>
      </c>
      <c r="L286">
        <v>5500</v>
      </c>
      <c r="M286" s="1">
        <v>0.50311342592592589</v>
      </c>
      <c r="N286" s="25">
        <v>80087.571104304705</v>
      </c>
      <c r="O286" s="25">
        <v>252275.84897855981</v>
      </c>
      <c r="P286" s="25">
        <v>1388.05915899106</v>
      </c>
      <c r="Q286" s="25">
        <v>67.273557255265203</v>
      </c>
      <c r="R286" s="25">
        <v>99068.319210133806</v>
      </c>
      <c r="S286" s="25">
        <v>151.20593131802099</v>
      </c>
      <c r="T286" s="25">
        <v>4.4856550122602901</v>
      </c>
      <c r="U286" s="25">
        <v>9.3768764064216406</v>
      </c>
      <c r="V286" s="25">
        <v>7.1203656583258601</v>
      </c>
      <c r="W286" s="25">
        <v>16.4972420647475</v>
      </c>
      <c r="X286" s="25"/>
      <c r="Y286" s="25"/>
      <c r="Z286"/>
    </row>
    <row r="287" spans="1:26" x14ac:dyDescent="0.25">
      <c r="A287" t="s">
        <v>1919</v>
      </c>
      <c r="B287" t="s">
        <v>10</v>
      </c>
      <c r="C287" t="s">
        <v>183</v>
      </c>
      <c r="D287" t="s">
        <v>412</v>
      </c>
      <c r="E287" t="s">
        <v>437</v>
      </c>
      <c r="F287" t="s">
        <v>951</v>
      </c>
      <c r="G287" t="s">
        <v>952</v>
      </c>
      <c r="H287" t="s">
        <v>919</v>
      </c>
      <c r="I287" t="s">
        <v>163</v>
      </c>
      <c r="J287" s="4" t="s">
        <v>865</v>
      </c>
      <c r="K287">
        <v>380</v>
      </c>
      <c r="L287">
        <v>6000</v>
      </c>
      <c r="M287" s="1">
        <v>0.54853009259259256</v>
      </c>
      <c r="N287" s="25">
        <v>87086.747053350598</v>
      </c>
      <c r="O287" s="25">
        <v>274323.25321805436</v>
      </c>
      <c r="P287" s="25">
        <v>1503.47672001467</v>
      </c>
      <c r="Q287" s="25">
        <v>73.1528614184638</v>
      </c>
      <c r="R287" s="25">
        <v>107726.305135551</v>
      </c>
      <c r="S287" s="25">
        <v>163.131967206426</v>
      </c>
      <c r="T287" s="25">
        <v>4.5449884686060402</v>
      </c>
      <c r="U287" s="25">
        <v>9.9914891084899402</v>
      </c>
      <c r="V287" s="25">
        <v>7.7769049825558003</v>
      </c>
      <c r="W287" s="25">
        <v>17.768394091045742</v>
      </c>
      <c r="X287" s="25"/>
      <c r="Y287" s="25"/>
      <c r="Z287"/>
    </row>
    <row r="288" spans="1:26" x14ac:dyDescent="0.25">
      <c r="A288" t="s">
        <v>1919</v>
      </c>
      <c r="B288" t="s">
        <v>10</v>
      </c>
      <c r="C288" t="s">
        <v>183</v>
      </c>
      <c r="D288" t="s">
        <v>412</v>
      </c>
      <c r="E288" t="s">
        <v>437</v>
      </c>
      <c r="F288" t="s">
        <v>951</v>
      </c>
      <c r="G288" t="s">
        <v>952</v>
      </c>
      <c r="H288" t="s">
        <v>919</v>
      </c>
      <c r="I288" t="s">
        <v>163</v>
      </c>
      <c r="J288" s="4" t="s">
        <v>865</v>
      </c>
      <c r="K288">
        <v>380</v>
      </c>
      <c r="L288">
        <v>6500</v>
      </c>
      <c r="M288" s="1">
        <v>0.59394675925925922</v>
      </c>
      <c r="N288" s="25">
        <v>94087.7451855564</v>
      </c>
      <c r="O288" s="25">
        <v>296376.39733450266</v>
      </c>
      <c r="P288" s="25">
        <v>1618.9275170808701</v>
      </c>
      <c r="Q288" s="25">
        <v>79.033710006493095</v>
      </c>
      <c r="R288" s="25">
        <v>116386.51436550199</v>
      </c>
      <c r="S288" s="25">
        <v>175.03181211282799</v>
      </c>
      <c r="T288" s="25">
        <v>4.5995440144401796</v>
      </c>
      <c r="U288" s="25">
        <v>10.6069176025341</v>
      </c>
      <c r="V288" s="25">
        <v>8.4335639581364497</v>
      </c>
      <c r="W288" s="25">
        <v>19.04048156067055</v>
      </c>
      <c r="X288" s="25"/>
      <c r="Y288" s="25"/>
      <c r="Z288"/>
    </row>
    <row r="289" spans="1:26" x14ac:dyDescent="0.25">
      <c r="A289" t="s">
        <v>1919</v>
      </c>
      <c r="B289" t="s">
        <v>10</v>
      </c>
      <c r="C289" t="s">
        <v>183</v>
      </c>
      <c r="D289" t="s">
        <v>412</v>
      </c>
      <c r="E289" t="s">
        <v>437</v>
      </c>
      <c r="F289" t="s">
        <v>951</v>
      </c>
      <c r="G289" t="s">
        <v>952</v>
      </c>
      <c r="H289" t="s">
        <v>919</v>
      </c>
      <c r="I289" t="s">
        <v>163</v>
      </c>
      <c r="J289" s="4" t="s">
        <v>865</v>
      </c>
      <c r="K289">
        <v>380</v>
      </c>
      <c r="L289">
        <v>7000</v>
      </c>
      <c r="M289" s="1">
        <v>0.63936342592592588</v>
      </c>
      <c r="N289" s="25">
        <v>101087.493958935</v>
      </c>
      <c r="O289" s="25">
        <v>318425.60597064521</v>
      </c>
      <c r="P289" s="25">
        <v>1734.35981665997</v>
      </c>
      <c r="Q289" s="25">
        <v>84.913490121913298</v>
      </c>
      <c r="R289" s="25">
        <v>125045.217101473</v>
      </c>
      <c r="S289" s="25">
        <v>186.94063297283901</v>
      </c>
      <c r="T289" s="25">
        <v>4.65557293411426</v>
      </c>
      <c r="U289" s="25">
        <v>11.221631236740301</v>
      </c>
      <c r="V289" s="25">
        <v>9.0901474591526892</v>
      </c>
      <c r="W289" s="25">
        <v>20.31177869589299</v>
      </c>
      <c r="X289" s="25"/>
      <c r="Y289" s="25"/>
      <c r="Z289"/>
    </row>
    <row r="290" spans="1:26" x14ac:dyDescent="0.25">
      <c r="A290" t="s">
        <v>1919</v>
      </c>
      <c r="B290" t="s">
        <v>10</v>
      </c>
      <c r="C290" t="s">
        <v>183</v>
      </c>
      <c r="D290" t="s">
        <v>412</v>
      </c>
      <c r="E290" t="s">
        <v>437</v>
      </c>
      <c r="F290" t="s">
        <v>951</v>
      </c>
      <c r="G290" t="s">
        <v>952</v>
      </c>
      <c r="H290" t="s">
        <v>919</v>
      </c>
      <c r="I290" t="s">
        <v>163</v>
      </c>
      <c r="J290" s="4" t="s">
        <v>832</v>
      </c>
      <c r="K290">
        <v>180</v>
      </c>
      <c r="L290">
        <v>125</v>
      </c>
      <c r="M290" s="1">
        <v>2.2847222222222224E-2</v>
      </c>
      <c r="N290" s="25">
        <v>2019.8879999999999</v>
      </c>
      <c r="O290" s="25">
        <v>6362.6471999999994</v>
      </c>
      <c r="P290" s="25">
        <v>34.809340800000001</v>
      </c>
      <c r="Q290" s="25">
        <v>1.6967059</v>
      </c>
      <c r="R290" s="25">
        <v>2498.60142</v>
      </c>
      <c r="S290" s="25">
        <v>25.232105999999899</v>
      </c>
      <c r="T290" s="25">
        <v>3.8998828799999998</v>
      </c>
      <c r="U290" s="25">
        <v>0.49627739999999998</v>
      </c>
      <c r="V290" s="25">
        <v>0.124748976</v>
      </c>
      <c r="W290" s="25">
        <v>0.62102637599999999</v>
      </c>
      <c r="X290" s="25"/>
      <c r="Y290" s="25"/>
      <c r="Z290"/>
    </row>
    <row r="291" spans="1:26" x14ac:dyDescent="0.25">
      <c r="A291" t="s">
        <v>1919</v>
      </c>
      <c r="B291" t="s">
        <v>10</v>
      </c>
      <c r="C291" t="s">
        <v>183</v>
      </c>
      <c r="D291" t="s">
        <v>412</v>
      </c>
      <c r="E291" t="s">
        <v>437</v>
      </c>
      <c r="F291" t="s">
        <v>951</v>
      </c>
      <c r="G291" t="s">
        <v>952</v>
      </c>
      <c r="H291" t="s">
        <v>919</v>
      </c>
      <c r="I291" t="s">
        <v>163</v>
      </c>
      <c r="J291" s="4" t="s">
        <v>864</v>
      </c>
      <c r="K291">
        <v>180</v>
      </c>
      <c r="L291">
        <v>125</v>
      </c>
      <c r="M291" s="1">
        <v>1.9259259259259261E-2</v>
      </c>
      <c r="N291" s="25">
        <v>1866.1279999999999</v>
      </c>
      <c r="O291" s="25">
        <v>5878.3031999999994</v>
      </c>
      <c r="P291" s="25">
        <v>34.1512480397435</v>
      </c>
      <c r="Q291" s="25">
        <v>1.5675475000000001</v>
      </c>
      <c r="R291" s="25">
        <v>2308.4003039743502</v>
      </c>
      <c r="S291" s="25">
        <v>20.4763089615384</v>
      </c>
      <c r="T291" s="25">
        <v>3.1310828800000001</v>
      </c>
      <c r="U291" s="25">
        <v>0.48743619999999999</v>
      </c>
      <c r="V291" s="25">
        <v>0.112472976</v>
      </c>
      <c r="W291" s="25">
        <v>0.59990917599999993</v>
      </c>
      <c r="X291" s="25"/>
      <c r="Y291" s="25"/>
      <c r="Z291"/>
    </row>
    <row r="292" spans="1:26" x14ac:dyDescent="0.25">
      <c r="A292" t="s">
        <v>1919</v>
      </c>
      <c r="B292" t="s">
        <v>1920</v>
      </c>
      <c r="C292" t="s">
        <v>174</v>
      </c>
      <c r="D292" t="s">
        <v>412</v>
      </c>
      <c r="E292" t="s">
        <v>438</v>
      </c>
      <c r="F292" t="s">
        <v>951</v>
      </c>
      <c r="G292" t="s">
        <v>952</v>
      </c>
      <c r="H292" t="s">
        <v>919</v>
      </c>
      <c r="I292" t="s">
        <v>1921</v>
      </c>
      <c r="J292" s="4" t="s">
        <v>865</v>
      </c>
      <c r="K292">
        <v>180</v>
      </c>
      <c r="L292">
        <v>125</v>
      </c>
      <c r="M292" s="1">
        <v>1.5405092592592593E-2</v>
      </c>
      <c r="N292" s="25">
        <v>3037.90150590445</v>
      </c>
      <c r="O292" s="25">
        <v>9569.3897435990166</v>
      </c>
      <c r="P292" s="25">
        <v>67.286729138062896</v>
      </c>
      <c r="Q292" s="25">
        <v>2.5518372449953999</v>
      </c>
      <c r="R292" s="25">
        <v>3757.8845261547699</v>
      </c>
      <c r="S292" s="25">
        <v>5.3947214033671296</v>
      </c>
      <c r="T292" s="25">
        <v>0.12337114656225701</v>
      </c>
      <c r="U292" s="25">
        <v>7.4068585951384103E-2</v>
      </c>
      <c r="V292" s="25">
        <v>0.18524108791333899</v>
      </c>
      <c r="W292" s="25">
        <v>0.25930967386472309</v>
      </c>
      <c r="X292" s="25"/>
      <c r="Y292" s="25"/>
      <c r="Z292"/>
    </row>
    <row r="293" spans="1:26" x14ac:dyDescent="0.25">
      <c r="A293" t="s">
        <v>1919</v>
      </c>
      <c r="B293" t="s">
        <v>1920</v>
      </c>
      <c r="C293" t="s">
        <v>174</v>
      </c>
      <c r="D293" t="s">
        <v>412</v>
      </c>
      <c r="E293" t="s">
        <v>438</v>
      </c>
      <c r="F293" t="s">
        <v>951</v>
      </c>
      <c r="G293" t="s">
        <v>952</v>
      </c>
      <c r="H293" t="s">
        <v>919</v>
      </c>
      <c r="I293" t="s">
        <v>1921</v>
      </c>
      <c r="J293" s="4" t="s">
        <v>865</v>
      </c>
      <c r="K293">
        <v>240</v>
      </c>
      <c r="L293">
        <v>200</v>
      </c>
      <c r="M293" s="1">
        <v>2.2337962962962962E-2</v>
      </c>
      <c r="N293" s="25">
        <v>4391.6056883957599</v>
      </c>
      <c r="O293" s="25">
        <v>13833.557918446644</v>
      </c>
      <c r="P293" s="25">
        <v>95.936509709022104</v>
      </c>
      <c r="Q293" s="25">
        <v>3.6889489533422601</v>
      </c>
      <c r="R293" s="25">
        <v>5432.4161091190799</v>
      </c>
      <c r="S293" s="25">
        <v>6.9960361611051898</v>
      </c>
      <c r="T293" s="25">
        <v>0.16971816765005501</v>
      </c>
      <c r="U293" s="25">
        <v>9.8273198087474395E-2</v>
      </c>
      <c r="V293" s="25">
        <v>0.28937109206825601</v>
      </c>
      <c r="W293" s="25">
        <v>0.38764429015573043</v>
      </c>
      <c r="X293" s="25"/>
      <c r="Y293" s="25"/>
      <c r="Z293"/>
    </row>
    <row r="294" spans="1:26" x14ac:dyDescent="0.25">
      <c r="A294" t="s">
        <v>1919</v>
      </c>
      <c r="B294" t="s">
        <v>1920</v>
      </c>
      <c r="C294" t="s">
        <v>174</v>
      </c>
      <c r="D294" t="s">
        <v>412</v>
      </c>
      <c r="E294" t="s">
        <v>438</v>
      </c>
      <c r="F294" t="s">
        <v>951</v>
      </c>
      <c r="G294" t="s">
        <v>952</v>
      </c>
      <c r="H294" t="s">
        <v>919</v>
      </c>
      <c r="I294" t="s">
        <v>1921</v>
      </c>
      <c r="J294" s="4" t="s">
        <v>865</v>
      </c>
      <c r="K294">
        <v>280</v>
      </c>
      <c r="L294">
        <v>250</v>
      </c>
      <c r="M294" s="1">
        <v>2.6446759259259264E-2</v>
      </c>
      <c r="N294" s="25">
        <v>5327.1531160988397</v>
      </c>
      <c r="O294" s="25">
        <v>16780.532315711345</v>
      </c>
      <c r="P294" s="25">
        <v>116.598060468901</v>
      </c>
      <c r="Q294" s="25">
        <v>4.4748090374251497</v>
      </c>
      <c r="R294" s="25">
        <v>6589.6887890623902</v>
      </c>
      <c r="S294" s="25">
        <v>8.2103869145376898</v>
      </c>
      <c r="T294" s="25">
        <v>0.20146294059884601</v>
      </c>
      <c r="U294" s="25">
        <v>0.111740208787539</v>
      </c>
      <c r="V294" s="25">
        <v>0.36892730491150999</v>
      </c>
      <c r="W294" s="25">
        <v>0.48066751369904898</v>
      </c>
      <c r="X294" s="25"/>
      <c r="Y294" s="25"/>
      <c r="Z294"/>
    </row>
    <row r="295" spans="1:26" x14ac:dyDescent="0.25">
      <c r="A295" t="s">
        <v>1919</v>
      </c>
      <c r="B295" t="s">
        <v>1920</v>
      </c>
      <c r="C295" t="s">
        <v>174</v>
      </c>
      <c r="D295" t="s">
        <v>412</v>
      </c>
      <c r="E295" t="s">
        <v>438</v>
      </c>
      <c r="F295" t="s">
        <v>951</v>
      </c>
      <c r="G295" t="s">
        <v>952</v>
      </c>
      <c r="H295" t="s">
        <v>919</v>
      </c>
      <c r="I295" t="s">
        <v>1921</v>
      </c>
      <c r="J295" s="4" t="s">
        <v>865</v>
      </c>
      <c r="K295">
        <v>400</v>
      </c>
      <c r="L295">
        <v>500</v>
      </c>
      <c r="M295" s="1">
        <v>4.8182870370370369E-2</v>
      </c>
      <c r="N295" s="25">
        <v>9399.0285067688092</v>
      </c>
      <c r="O295" s="25">
        <v>29606.939796321749</v>
      </c>
      <c r="P295" s="25">
        <v>192.23998165968101</v>
      </c>
      <c r="Q295" s="25">
        <v>7.8951837305603796</v>
      </c>
      <c r="R295" s="25">
        <v>11626.597908015599</v>
      </c>
      <c r="S295" s="25">
        <v>12.9605185045195</v>
      </c>
      <c r="T295" s="25">
        <v>0.35197030808734198</v>
      </c>
      <c r="U295" s="25">
        <v>0.137545157389349</v>
      </c>
      <c r="V295" s="25">
        <v>0.85372188730857801</v>
      </c>
      <c r="W295" s="25">
        <v>0.99126704469792704</v>
      </c>
      <c r="X295" s="25"/>
      <c r="Y295" s="25"/>
      <c r="Z295"/>
    </row>
    <row r="296" spans="1:26" x14ac:dyDescent="0.25">
      <c r="A296" t="s">
        <v>1919</v>
      </c>
      <c r="B296" t="s">
        <v>1920</v>
      </c>
      <c r="C296" t="s">
        <v>174</v>
      </c>
      <c r="D296" t="s">
        <v>412</v>
      </c>
      <c r="E296" t="s">
        <v>438</v>
      </c>
      <c r="F296" t="s">
        <v>951</v>
      </c>
      <c r="G296" t="s">
        <v>952</v>
      </c>
      <c r="H296" t="s">
        <v>919</v>
      </c>
      <c r="I296" t="s">
        <v>1921</v>
      </c>
      <c r="J296" s="4" t="s">
        <v>865</v>
      </c>
      <c r="K296">
        <v>380</v>
      </c>
      <c r="L296">
        <v>750</v>
      </c>
      <c r="M296" s="1">
        <v>7.0092592592592595E-2</v>
      </c>
      <c r="N296" s="25">
        <v>14084.5054894116</v>
      </c>
      <c r="O296" s="25">
        <v>44366.192291646541</v>
      </c>
      <c r="P296" s="25">
        <v>267.690702630033</v>
      </c>
      <c r="Q296" s="25">
        <v>11.8309847228879</v>
      </c>
      <c r="R296" s="25">
        <v>17422.537189402501</v>
      </c>
      <c r="S296" s="25">
        <v>15.247344749794699</v>
      </c>
      <c r="T296" s="25">
        <v>0.50131276989086004</v>
      </c>
      <c r="U296" s="25">
        <v>0.19335628102279001</v>
      </c>
      <c r="V296" s="25">
        <v>1.2699056939293101</v>
      </c>
      <c r="W296" s="25">
        <v>1.4632619749521001</v>
      </c>
      <c r="X296" s="25"/>
      <c r="Y296" s="25"/>
      <c r="Z296"/>
    </row>
    <row r="297" spans="1:26" x14ac:dyDescent="0.25">
      <c r="A297" t="s">
        <v>1919</v>
      </c>
      <c r="B297" t="s">
        <v>1920</v>
      </c>
      <c r="C297" t="s">
        <v>174</v>
      </c>
      <c r="D297" t="s">
        <v>412</v>
      </c>
      <c r="E297" t="s">
        <v>438</v>
      </c>
      <c r="F297" t="s">
        <v>951</v>
      </c>
      <c r="G297" t="s">
        <v>952</v>
      </c>
      <c r="H297" t="s">
        <v>919</v>
      </c>
      <c r="I297" t="s">
        <v>1921</v>
      </c>
      <c r="J297" s="4" t="s">
        <v>865</v>
      </c>
      <c r="K297">
        <v>380</v>
      </c>
      <c r="L297">
        <v>1000</v>
      </c>
      <c r="M297" s="1">
        <v>9.195601851851852E-2</v>
      </c>
      <c r="N297" s="25">
        <v>18619.708236128899</v>
      </c>
      <c r="O297" s="25">
        <v>58652.080943806031</v>
      </c>
      <c r="P297" s="25">
        <v>342.46482912580097</v>
      </c>
      <c r="Q297" s="25">
        <v>15.640551438071499</v>
      </c>
      <c r="R297" s="25">
        <v>23032.578048004201</v>
      </c>
      <c r="S297" s="25">
        <v>17.9895258052934</v>
      </c>
      <c r="T297" s="25">
        <v>0.64951765601159805</v>
      </c>
      <c r="U297" s="25">
        <v>0.23947687863523601</v>
      </c>
      <c r="V297" s="25">
        <v>1.72489739206996</v>
      </c>
      <c r="W297" s="25">
        <v>1.9643742707051959</v>
      </c>
      <c r="X297" s="25"/>
      <c r="Y297" s="25"/>
      <c r="Z297"/>
    </row>
    <row r="298" spans="1:26" x14ac:dyDescent="0.25">
      <c r="A298" t="s">
        <v>1919</v>
      </c>
      <c r="B298" t="s">
        <v>1920</v>
      </c>
      <c r="C298" t="s">
        <v>174</v>
      </c>
      <c r="D298" t="s">
        <v>412</v>
      </c>
      <c r="E298" t="s">
        <v>438</v>
      </c>
      <c r="F298" t="s">
        <v>951</v>
      </c>
      <c r="G298" t="s">
        <v>952</v>
      </c>
      <c r="H298" t="s">
        <v>919</v>
      </c>
      <c r="I298" t="s">
        <v>1921</v>
      </c>
      <c r="J298" s="4" t="s">
        <v>865</v>
      </c>
      <c r="K298">
        <v>400</v>
      </c>
      <c r="L298">
        <v>1500</v>
      </c>
      <c r="M298" s="1">
        <v>0.13582175925925927</v>
      </c>
      <c r="N298" s="25">
        <v>27613.741739726702</v>
      </c>
      <c r="O298" s="25">
        <v>86983.286480139112</v>
      </c>
      <c r="P298" s="25">
        <v>507.55331802859098</v>
      </c>
      <c r="Q298" s="25">
        <v>23.1955432013586</v>
      </c>
      <c r="R298" s="25">
        <v>34158.202701189402</v>
      </c>
      <c r="S298" s="25">
        <v>25.221119537528999</v>
      </c>
      <c r="T298" s="25">
        <v>0.94391673121109798</v>
      </c>
      <c r="U298" s="25">
        <v>0.303360430673346</v>
      </c>
      <c r="V298" s="25">
        <v>2.85247078439353</v>
      </c>
      <c r="W298" s="25">
        <v>3.1558312150668759</v>
      </c>
      <c r="X298" s="25"/>
      <c r="Y298" s="25"/>
      <c r="Z298"/>
    </row>
    <row r="299" spans="1:26" x14ac:dyDescent="0.25">
      <c r="A299" t="s">
        <v>1919</v>
      </c>
      <c r="B299" t="s">
        <v>1920</v>
      </c>
      <c r="C299" t="s">
        <v>174</v>
      </c>
      <c r="D299" t="s">
        <v>412</v>
      </c>
      <c r="E299" t="s">
        <v>438</v>
      </c>
      <c r="F299" t="s">
        <v>951</v>
      </c>
      <c r="G299" t="s">
        <v>952</v>
      </c>
      <c r="H299" t="s">
        <v>919</v>
      </c>
      <c r="I299" t="s">
        <v>1921</v>
      </c>
      <c r="J299" s="4" t="s">
        <v>865</v>
      </c>
      <c r="K299">
        <v>400</v>
      </c>
      <c r="L299">
        <v>2000</v>
      </c>
      <c r="M299" s="1">
        <v>0.17969907407407407</v>
      </c>
      <c r="N299" s="25">
        <v>36803.530426185796</v>
      </c>
      <c r="O299" s="25">
        <v>115931.12084248525</v>
      </c>
      <c r="P299" s="25">
        <v>668.26785618931399</v>
      </c>
      <c r="Q299" s="25">
        <v>30.9149684793563</v>
      </c>
      <c r="R299" s="25">
        <v>45525.967640926399</v>
      </c>
      <c r="S299" s="25">
        <v>31.4068101835589</v>
      </c>
      <c r="T299" s="25">
        <v>1.2411053654842401</v>
      </c>
      <c r="U299" s="25">
        <v>0.389204719858191</v>
      </c>
      <c r="V299" s="25">
        <v>3.85432754110193</v>
      </c>
      <c r="W299" s="25">
        <v>4.2435322609601211</v>
      </c>
      <c r="X299" s="25"/>
      <c r="Y299" s="25"/>
      <c r="Z299"/>
    </row>
    <row r="300" spans="1:26" x14ac:dyDescent="0.25">
      <c r="A300" t="s">
        <v>1919</v>
      </c>
      <c r="B300" t="s">
        <v>1920</v>
      </c>
      <c r="C300" t="s">
        <v>174</v>
      </c>
      <c r="D300" t="s">
        <v>412</v>
      </c>
      <c r="E300" t="s">
        <v>438</v>
      </c>
      <c r="F300" t="s">
        <v>951</v>
      </c>
      <c r="G300" t="s">
        <v>952</v>
      </c>
      <c r="H300" t="s">
        <v>919</v>
      </c>
      <c r="I300" t="s">
        <v>1921</v>
      </c>
      <c r="J300" s="4" t="s">
        <v>865</v>
      </c>
      <c r="K300">
        <v>400</v>
      </c>
      <c r="L300">
        <v>2500</v>
      </c>
      <c r="M300" s="1">
        <v>0.22346064814814814</v>
      </c>
      <c r="N300" s="25">
        <v>45830.415946168199</v>
      </c>
      <c r="O300" s="25">
        <v>144365.81023042984</v>
      </c>
      <c r="P300" s="25">
        <v>822.77170731528497</v>
      </c>
      <c r="Q300" s="25">
        <v>38.497554069834798</v>
      </c>
      <c r="R300" s="25">
        <v>56692.226663906797</v>
      </c>
      <c r="S300" s="25">
        <v>37.444921240175802</v>
      </c>
      <c r="T300" s="25">
        <v>1.5356046838847299</v>
      </c>
      <c r="U300" s="25">
        <v>0.46898900629503498</v>
      </c>
      <c r="V300" s="25">
        <v>4.85220434091055</v>
      </c>
      <c r="W300" s="25">
        <v>5.3211933472055852</v>
      </c>
      <c r="X300" s="25"/>
      <c r="Y300" s="25"/>
      <c r="Z300"/>
    </row>
    <row r="301" spans="1:26" x14ac:dyDescent="0.25">
      <c r="A301" t="s">
        <v>1919</v>
      </c>
      <c r="B301" t="s">
        <v>1920</v>
      </c>
      <c r="C301" t="s">
        <v>174</v>
      </c>
      <c r="D301" t="s">
        <v>412</v>
      </c>
      <c r="E301" t="s">
        <v>438</v>
      </c>
      <c r="F301" t="s">
        <v>951</v>
      </c>
      <c r="G301" t="s">
        <v>952</v>
      </c>
      <c r="H301" t="s">
        <v>919</v>
      </c>
      <c r="I301" t="s">
        <v>1921</v>
      </c>
      <c r="J301" s="4" t="s">
        <v>865</v>
      </c>
      <c r="K301">
        <v>400</v>
      </c>
      <c r="L301">
        <v>3000</v>
      </c>
      <c r="M301" s="1">
        <v>0.26734953703703707</v>
      </c>
      <c r="N301" s="25">
        <v>55111.377419887103</v>
      </c>
      <c r="O301" s="25">
        <v>173600.83887264438</v>
      </c>
      <c r="P301" s="25">
        <v>968.50334136059803</v>
      </c>
      <c r="Q301" s="25">
        <v>46.293553085041601</v>
      </c>
      <c r="R301" s="25">
        <v>68172.774379674898</v>
      </c>
      <c r="S301" s="25">
        <v>41.941159269173497</v>
      </c>
      <c r="T301" s="25">
        <v>1.8166771575471099</v>
      </c>
      <c r="U301" s="25">
        <v>0.58845989706902202</v>
      </c>
      <c r="V301" s="25">
        <v>5.6022343345956296</v>
      </c>
      <c r="W301" s="25">
        <v>6.1906942316646516</v>
      </c>
      <c r="X301" s="25"/>
      <c r="Y301" s="25"/>
      <c r="Z301"/>
    </row>
    <row r="302" spans="1:26" x14ac:dyDescent="0.25">
      <c r="A302" t="s">
        <v>1919</v>
      </c>
      <c r="B302" t="s">
        <v>1920</v>
      </c>
      <c r="C302" t="s">
        <v>174</v>
      </c>
      <c r="D302" t="s">
        <v>412</v>
      </c>
      <c r="E302" t="s">
        <v>438</v>
      </c>
      <c r="F302" t="s">
        <v>951</v>
      </c>
      <c r="G302" t="s">
        <v>952</v>
      </c>
      <c r="H302" t="s">
        <v>919</v>
      </c>
      <c r="I302" t="s">
        <v>1921</v>
      </c>
      <c r="J302" s="4" t="s">
        <v>865</v>
      </c>
      <c r="K302">
        <v>400</v>
      </c>
      <c r="L302">
        <v>3500</v>
      </c>
      <c r="M302" s="1">
        <v>0.31111111111111112</v>
      </c>
      <c r="N302" s="25">
        <v>64139.866407569403</v>
      </c>
      <c r="O302" s="25">
        <v>202040.57918384363</v>
      </c>
      <c r="P302" s="25">
        <v>1119.8118449114299</v>
      </c>
      <c r="Q302" s="25">
        <v>53.8774870616529</v>
      </c>
      <c r="R302" s="25">
        <v>79341.013681621407</v>
      </c>
      <c r="S302" s="25">
        <v>47.681720467420803</v>
      </c>
      <c r="T302" s="25">
        <v>2.1082447764908698</v>
      </c>
      <c r="U302" s="25">
        <v>0.67400968114917303</v>
      </c>
      <c r="V302" s="25">
        <v>6.5532221260002901</v>
      </c>
      <c r="W302" s="25">
        <v>7.2272318071494634</v>
      </c>
      <c r="X302" s="25"/>
      <c r="Y302" s="25"/>
      <c r="Z302"/>
    </row>
    <row r="303" spans="1:26" x14ac:dyDescent="0.25">
      <c r="A303" t="s">
        <v>1919</v>
      </c>
      <c r="B303" t="s">
        <v>1920</v>
      </c>
      <c r="C303" t="s">
        <v>174</v>
      </c>
      <c r="D303" t="s">
        <v>412</v>
      </c>
      <c r="E303" t="s">
        <v>438</v>
      </c>
      <c r="F303" t="s">
        <v>951</v>
      </c>
      <c r="G303" t="s">
        <v>952</v>
      </c>
      <c r="H303" t="s">
        <v>919</v>
      </c>
      <c r="I303" t="s">
        <v>1921</v>
      </c>
      <c r="J303" s="4" t="s">
        <v>865</v>
      </c>
      <c r="K303">
        <v>400</v>
      </c>
      <c r="L303">
        <v>4000</v>
      </c>
      <c r="M303" s="1">
        <v>0.35503472222222227</v>
      </c>
      <c r="N303" s="25">
        <v>73572.884543318898</v>
      </c>
      <c r="O303" s="25">
        <v>231754.58631145454</v>
      </c>
      <c r="P303" s="25">
        <v>1292.4619704311799</v>
      </c>
      <c r="Q303" s="25">
        <v>61.801226324134603</v>
      </c>
      <c r="R303" s="25">
        <v>91009.659966809297</v>
      </c>
      <c r="S303" s="25">
        <v>54.414881947513003</v>
      </c>
      <c r="T303" s="25">
        <v>2.4328396315813698</v>
      </c>
      <c r="U303" s="25">
        <v>0.76278792084997704</v>
      </c>
      <c r="V303" s="25">
        <v>7.6133837564787497</v>
      </c>
      <c r="W303" s="25">
        <v>8.3761716773287276</v>
      </c>
      <c r="X303" s="25"/>
      <c r="Y303" s="25"/>
      <c r="Z303"/>
    </row>
    <row r="304" spans="1:26" x14ac:dyDescent="0.25">
      <c r="A304" t="s">
        <v>1919</v>
      </c>
      <c r="B304" t="s">
        <v>1920</v>
      </c>
      <c r="C304" t="s">
        <v>174</v>
      </c>
      <c r="D304" t="s">
        <v>412</v>
      </c>
      <c r="E304" t="s">
        <v>438</v>
      </c>
      <c r="F304" t="s">
        <v>951</v>
      </c>
      <c r="G304" t="s">
        <v>952</v>
      </c>
      <c r="H304" t="s">
        <v>919</v>
      </c>
      <c r="I304" t="s">
        <v>1921</v>
      </c>
      <c r="J304" s="4" t="s">
        <v>865</v>
      </c>
      <c r="K304">
        <v>400</v>
      </c>
      <c r="L304">
        <v>4500</v>
      </c>
      <c r="M304" s="1">
        <v>0.39880787037037035</v>
      </c>
      <c r="N304" s="25">
        <v>82602.760665708207</v>
      </c>
      <c r="O304" s="25">
        <v>260198.69609698086</v>
      </c>
      <c r="P304" s="25">
        <v>1447.01119118877</v>
      </c>
      <c r="Q304" s="25">
        <v>69.386322315007604</v>
      </c>
      <c r="R304" s="25">
        <v>102179.613250157</v>
      </c>
      <c r="S304" s="25">
        <v>60.440008432059997</v>
      </c>
      <c r="T304" s="25">
        <v>2.7272865848350598</v>
      </c>
      <c r="U304" s="25">
        <v>0.84261991787873802</v>
      </c>
      <c r="V304" s="25">
        <v>8.6116104529232</v>
      </c>
      <c r="W304" s="25">
        <v>9.4542303708019375</v>
      </c>
      <c r="X304" s="25"/>
      <c r="Y304" s="25"/>
      <c r="Z304"/>
    </row>
    <row r="305" spans="1:26" x14ac:dyDescent="0.25">
      <c r="A305" t="s">
        <v>1919</v>
      </c>
      <c r="B305" t="s">
        <v>1920</v>
      </c>
      <c r="C305" t="s">
        <v>174</v>
      </c>
      <c r="D305" t="s">
        <v>412</v>
      </c>
      <c r="E305" t="s">
        <v>438</v>
      </c>
      <c r="F305" t="s">
        <v>951</v>
      </c>
      <c r="G305" t="s">
        <v>952</v>
      </c>
      <c r="H305" t="s">
        <v>919</v>
      </c>
      <c r="I305" t="s">
        <v>1921</v>
      </c>
      <c r="J305" s="4" t="s">
        <v>865</v>
      </c>
      <c r="K305">
        <v>400</v>
      </c>
      <c r="L305">
        <v>5000</v>
      </c>
      <c r="M305" s="1">
        <v>0.44226851851851851</v>
      </c>
      <c r="N305" s="25">
        <v>94148.520183106899</v>
      </c>
      <c r="O305" s="25">
        <v>296567.83857678674</v>
      </c>
      <c r="P305" s="25">
        <v>1619.1494206810701</v>
      </c>
      <c r="Q305" s="25">
        <v>79.084761384146404</v>
      </c>
      <c r="R305" s="25">
        <v>116461.725823795</v>
      </c>
      <c r="S305" s="25">
        <v>61.401052722247996</v>
      </c>
      <c r="T305" s="25">
        <v>3.0871663134696901</v>
      </c>
      <c r="U305" s="25">
        <v>1.1524692642001799</v>
      </c>
      <c r="V305" s="25">
        <v>8.7206748094547297</v>
      </c>
      <c r="W305" s="25">
        <v>9.8731440736549096</v>
      </c>
      <c r="X305" s="25"/>
      <c r="Y305" s="25"/>
      <c r="Z305"/>
    </row>
    <row r="306" spans="1:26" x14ac:dyDescent="0.25">
      <c r="A306" t="s">
        <v>1919</v>
      </c>
      <c r="B306" t="s">
        <v>1920</v>
      </c>
      <c r="C306" t="s">
        <v>174</v>
      </c>
      <c r="D306" t="s">
        <v>412</v>
      </c>
      <c r="E306" t="s">
        <v>438</v>
      </c>
      <c r="F306" t="s">
        <v>951</v>
      </c>
      <c r="G306" t="s">
        <v>952</v>
      </c>
      <c r="H306" t="s">
        <v>919</v>
      </c>
      <c r="I306" t="s">
        <v>1921</v>
      </c>
      <c r="J306" s="4" t="s">
        <v>865</v>
      </c>
      <c r="K306">
        <v>400</v>
      </c>
      <c r="L306">
        <v>5500</v>
      </c>
      <c r="M306" s="1">
        <v>0.48604166666666665</v>
      </c>
      <c r="N306" s="25">
        <v>103171.883076549</v>
      </c>
      <c r="O306" s="25">
        <v>324991.43169112934</v>
      </c>
      <c r="P306" s="25">
        <v>1773.5927093021501</v>
      </c>
      <c r="Q306" s="25">
        <v>86.664379228735797</v>
      </c>
      <c r="R306" s="25">
        <v>127623.666495343</v>
      </c>
      <c r="S306" s="25">
        <v>67.439123074017701</v>
      </c>
      <c r="T306" s="25">
        <v>3.38158984391257</v>
      </c>
      <c r="U306" s="25">
        <v>1.23217864646633</v>
      </c>
      <c r="V306" s="25">
        <v>9.7183316460560292</v>
      </c>
      <c r="W306" s="25">
        <v>10.95051029252236</v>
      </c>
      <c r="X306" s="25"/>
      <c r="Y306" s="25"/>
      <c r="Z306"/>
    </row>
    <row r="307" spans="1:26" x14ac:dyDescent="0.25">
      <c r="A307" t="s">
        <v>1919</v>
      </c>
      <c r="B307" t="s">
        <v>1920</v>
      </c>
      <c r="C307" t="s">
        <v>174</v>
      </c>
      <c r="D307" t="s">
        <v>412</v>
      </c>
      <c r="E307" t="s">
        <v>438</v>
      </c>
      <c r="F307" t="s">
        <v>951</v>
      </c>
      <c r="G307" t="s">
        <v>952</v>
      </c>
      <c r="H307" t="s">
        <v>919</v>
      </c>
      <c r="I307" t="s">
        <v>1921</v>
      </c>
      <c r="J307" s="4" t="s">
        <v>865</v>
      </c>
      <c r="K307">
        <v>400</v>
      </c>
      <c r="L307">
        <v>6000</v>
      </c>
      <c r="M307" s="1">
        <v>0.52981481481481485</v>
      </c>
      <c r="N307" s="25">
        <v>112196.55236443999</v>
      </c>
      <c r="O307" s="25">
        <v>353419.139947986</v>
      </c>
      <c r="P307" s="25">
        <v>1928.05411427119</v>
      </c>
      <c r="Q307" s="25">
        <v>94.245087804109303</v>
      </c>
      <c r="R307" s="25">
        <v>138787.15585732201</v>
      </c>
      <c r="S307" s="25">
        <v>73.474377418674393</v>
      </c>
      <c r="T307" s="25">
        <v>3.6759981226165199</v>
      </c>
      <c r="U307" s="25">
        <v>1.3119056926527</v>
      </c>
      <c r="V307" s="25">
        <v>10.7161188003255</v>
      </c>
      <c r="W307" s="25">
        <v>12.028024492978201</v>
      </c>
      <c r="X307" s="25"/>
      <c r="Y307" s="25"/>
      <c r="Z307"/>
    </row>
    <row r="308" spans="1:26" x14ac:dyDescent="0.25">
      <c r="A308" t="s">
        <v>1919</v>
      </c>
      <c r="B308" t="s">
        <v>1920</v>
      </c>
      <c r="C308" t="s">
        <v>174</v>
      </c>
      <c r="D308" t="s">
        <v>412</v>
      </c>
      <c r="E308" t="s">
        <v>438</v>
      </c>
      <c r="F308" t="s">
        <v>951</v>
      </c>
      <c r="G308" t="s">
        <v>952</v>
      </c>
      <c r="H308" t="s">
        <v>919</v>
      </c>
      <c r="I308" t="s">
        <v>1921</v>
      </c>
      <c r="J308" s="4" t="s">
        <v>865</v>
      </c>
      <c r="K308">
        <v>400</v>
      </c>
      <c r="L308">
        <v>6500</v>
      </c>
      <c r="M308" s="1">
        <v>0.57359953703703703</v>
      </c>
      <c r="N308" s="25">
        <v>121223.534583791</v>
      </c>
      <c r="O308" s="25">
        <v>381854.13393894164</v>
      </c>
      <c r="P308" s="25">
        <v>2082.5498984000601</v>
      </c>
      <c r="Q308" s="25">
        <v>101.82774678082799</v>
      </c>
      <c r="R308" s="25">
        <v>149953.486944523</v>
      </c>
      <c r="S308" s="25">
        <v>79.511471089265896</v>
      </c>
      <c r="T308" s="25">
        <v>3.9704991697101799</v>
      </c>
      <c r="U308" s="25">
        <v>1.39166424291908</v>
      </c>
      <c r="V308" s="25">
        <v>11.714131120105201</v>
      </c>
      <c r="W308" s="25">
        <v>13.105795363024281</v>
      </c>
      <c r="X308" s="25"/>
      <c r="Y308" s="25"/>
      <c r="Z308"/>
    </row>
    <row r="309" spans="1:26" x14ac:dyDescent="0.25">
      <c r="A309" t="s">
        <v>1919</v>
      </c>
      <c r="B309" t="s">
        <v>1920</v>
      </c>
      <c r="C309" t="s">
        <v>174</v>
      </c>
      <c r="D309" t="s">
        <v>412</v>
      </c>
      <c r="E309" t="s">
        <v>438</v>
      </c>
      <c r="F309" t="s">
        <v>951</v>
      </c>
      <c r="G309" t="s">
        <v>952</v>
      </c>
      <c r="H309" t="s">
        <v>919</v>
      </c>
      <c r="I309" t="s">
        <v>1921</v>
      </c>
      <c r="J309" s="4" t="s">
        <v>865</v>
      </c>
      <c r="K309">
        <v>400</v>
      </c>
      <c r="L309">
        <v>7000</v>
      </c>
      <c r="M309" s="1">
        <v>0.61737268518518518</v>
      </c>
      <c r="N309" s="25">
        <v>130250.960081368</v>
      </c>
      <c r="O309" s="25">
        <v>410290.5242563092</v>
      </c>
      <c r="P309" s="25">
        <v>2237.0686012811002</v>
      </c>
      <c r="Q309" s="25">
        <v>109.410722159245</v>
      </c>
      <c r="R309" s="25">
        <v>161120.397676461</v>
      </c>
      <c r="S309" s="25">
        <v>85.535774723876202</v>
      </c>
      <c r="T309" s="25">
        <v>4.2648481338774102</v>
      </c>
      <c r="U309" s="25">
        <v>1.4714173330686899</v>
      </c>
      <c r="V309" s="25">
        <v>12.7122535934148</v>
      </c>
      <c r="W309" s="25">
        <v>14.18367092648349</v>
      </c>
      <c r="X309" s="25"/>
      <c r="Y309" s="25"/>
      <c r="Z309"/>
    </row>
    <row r="310" spans="1:26" x14ac:dyDescent="0.25">
      <c r="A310" t="s">
        <v>1919</v>
      </c>
      <c r="B310" t="s">
        <v>1920</v>
      </c>
      <c r="C310" t="s">
        <v>174</v>
      </c>
      <c r="D310" t="s">
        <v>412</v>
      </c>
      <c r="E310" t="s">
        <v>438</v>
      </c>
      <c r="F310" t="s">
        <v>951</v>
      </c>
      <c r="G310" t="s">
        <v>952</v>
      </c>
      <c r="H310" t="s">
        <v>919</v>
      </c>
      <c r="I310" t="s">
        <v>1921</v>
      </c>
      <c r="J310" s="4" t="s">
        <v>865</v>
      </c>
      <c r="K310">
        <v>400</v>
      </c>
      <c r="L310">
        <v>7500</v>
      </c>
      <c r="M310" s="1">
        <v>0.66115740740740747</v>
      </c>
      <c r="N310" s="25">
        <v>139276.428801501</v>
      </c>
      <c r="O310" s="25">
        <v>438720.7507247281</v>
      </c>
      <c r="P310" s="25">
        <v>2391.5443732047102</v>
      </c>
      <c r="Q310" s="25">
        <v>116.992244152712</v>
      </c>
      <c r="R310" s="25">
        <v>172284.98055274901</v>
      </c>
      <c r="S310" s="25">
        <v>91.572312046994497</v>
      </c>
      <c r="T310" s="25">
        <v>4.5593041427200598</v>
      </c>
      <c r="U310" s="25">
        <v>1.5511577798327401</v>
      </c>
      <c r="V310" s="25">
        <v>13.710132342718101</v>
      </c>
      <c r="W310" s="25">
        <v>15.261290122550841</v>
      </c>
      <c r="X310" s="25"/>
      <c r="Y310" s="25"/>
      <c r="Z310"/>
    </row>
    <row r="311" spans="1:26" x14ac:dyDescent="0.25">
      <c r="A311" t="s">
        <v>1919</v>
      </c>
      <c r="B311" t="s">
        <v>1920</v>
      </c>
      <c r="C311" t="s">
        <v>174</v>
      </c>
      <c r="D311" t="s">
        <v>412</v>
      </c>
      <c r="E311" t="s">
        <v>438</v>
      </c>
      <c r="F311" t="s">
        <v>951</v>
      </c>
      <c r="G311" t="s">
        <v>952</v>
      </c>
      <c r="H311" t="s">
        <v>919</v>
      </c>
      <c r="I311" t="s">
        <v>1921</v>
      </c>
      <c r="J311" s="4" t="s">
        <v>865</v>
      </c>
      <c r="K311">
        <v>380</v>
      </c>
      <c r="L311">
        <v>8000</v>
      </c>
      <c r="M311" s="1">
        <v>0.70494212962962965</v>
      </c>
      <c r="N311" s="25">
        <v>148609.79695548801</v>
      </c>
      <c r="O311" s="25">
        <v>468120.86040978722</v>
      </c>
      <c r="P311" s="25">
        <v>2512.3135325912999</v>
      </c>
      <c r="Q311" s="25">
        <v>124.83222186930099</v>
      </c>
      <c r="R311" s="25">
        <v>183830.34290081801</v>
      </c>
      <c r="S311" s="25">
        <v>93.759338536183506</v>
      </c>
      <c r="T311" s="25">
        <v>4.8653301662736697</v>
      </c>
      <c r="U311" s="25">
        <v>1.7116043026074901</v>
      </c>
      <c r="V311" s="25">
        <v>14.137626154186499</v>
      </c>
      <c r="W311" s="25">
        <v>15.84923045679399</v>
      </c>
      <c r="X311" s="25"/>
      <c r="Y311" s="25"/>
      <c r="Z311"/>
    </row>
    <row r="312" spans="1:26" x14ac:dyDescent="0.25">
      <c r="A312" t="s">
        <v>1919</v>
      </c>
      <c r="B312" t="s">
        <v>1920</v>
      </c>
      <c r="C312" t="s">
        <v>174</v>
      </c>
      <c r="D312" t="s">
        <v>412</v>
      </c>
      <c r="E312" t="s">
        <v>438</v>
      </c>
      <c r="F312" t="s">
        <v>951</v>
      </c>
      <c r="G312" t="s">
        <v>952</v>
      </c>
      <c r="H312" t="s">
        <v>919</v>
      </c>
      <c r="I312" t="s">
        <v>1921</v>
      </c>
      <c r="J312" s="4" t="s">
        <v>865</v>
      </c>
      <c r="K312">
        <v>380</v>
      </c>
      <c r="L312">
        <v>8500</v>
      </c>
      <c r="M312" s="1">
        <v>0.74873842592592599</v>
      </c>
      <c r="N312" s="25">
        <v>157679.77358465499</v>
      </c>
      <c r="O312" s="25">
        <v>496691.28679166321</v>
      </c>
      <c r="P312" s="25">
        <v>2661.7391044333199</v>
      </c>
      <c r="Q312" s="25">
        <v>132.451001945695</v>
      </c>
      <c r="R312" s="25">
        <v>195049.91515058299</v>
      </c>
      <c r="S312" s="25">
        <v>99.252225337369893</v>
      </c>
      <c r="T312" s="25">
        <v>5.16191072515472</v>
      </c>
      <c r="U312" s="25">
        <v>1.8037711624332999</v>
      </c>
      <c r="V312" s="25">
        <v>15.047720893215899</v>
      </c>
      <c r="W312" s="25">
        <v>16.851492055649199</v>
      </c>
      <c r="X312" s="25"/>
      <c r="Y312" s="25"/>
      <c r="Z312"/>
    </row>
    <row r="313" spans="1:26" x14ac:dyDescent="0.25">
      <c r="A313" t="s">
        <v>1919</v>
      </c>
      <c r="B313" t="s">
        <v>1920</v>
      </c>
      <c r="C313" t="s">
        <v>174</v>
      </c>
      <c r="D313" t="s">
        <v>412</v>
      </c>
      <c r="E313" t="s">
        <v>438</v>
      </c>
      <c r="F313" t="s">
        <v>951</v>
      </c>
      <c r="G313" t="s">
        <v>952</v>
      </c>
      <c r="H313" t="s">
        <v>919</v>
      </c>
      <c r="I313" t="s">
        <v>1921</v>
      </c>
      <c r="J313" s="4" t="s">
        <v>865</v>
      </c>
      <c r="K313">
        <v>360</v>
      </c>
      <c r="L313">
        <v>9000</v>
      </c>
      <c r="M313" s="1">
        <v>0.79230324074074077</v>
      </c>
      <c r="N313" s="25">
        <v>168258.15466065801</v>
      </c>
      <c r="O313" s="25">
        <v>530013.18718107266</v>
      </c>
      <c r="P313" s="25">
        <v>2785.4057494870899</v>
      </c>
      <c r="Q313" s="25">
        <v>141.33680541510401</v>
      </c>
      <c r="R313" s="25">
        <v>208135.319795922</v>
      </c>
      <c r="S313" s="25">
        <v>99.244713371288995</v>
      </c>
      <c r="T313" s="25">
        <v>5.5655096595683897</v>
      </c>
      <c r="U313" s="25">
        <v>2.0762940563312702</v>
      </c>
      <c r="V313" s="25">
        <v>15.1180230010117</v>
      </c>
      <c r="W313" s="25">
        <v>17.194317057342971</v>
      </c>
      <c r="X313" s="25"/>
      <c r="Y313" s="25"/>
      <c r="Z313"/>
    </row>
    <row r="314" spans="1:26" x14ac:dyDescent="0.25">
      <c r="A314" t="s">
        <v>1919</v>
      </c>
      <c r="B314" t="s">
        <v>1920</v>
      </c>
      <c r="C314" t="s">
        <v>174</v>
      </c>
      <c r="D314" t="s">
        <v>412</v>
      </c>
      <c r="E314" t="s">
        <v>438</v>
      </c>
      <c r="F314" t="s">
        <v>951</v>
      </c>
      <c r="G314" t="s">
        <v>952</v>
      </c>
      <c r="H314" t="s">
        <v>919</v>
      </c>
      <c r="I314" t="s">
        <v>1921</v>
      </c>
      <c r="J314" s="4" t="s">
        <v>832</v>
      </c>
      <c r="K314">
        <v>180</v>
      </c>
      <c r="L314">
        <v>125</v>
      </c>
      <c r="M314" s="1">
        <v>2.2847222222222224E-2</v>
      </c>
      <c r="N314" s="25">
        <v>3279.12</v>
      </c>
      <c r="O314" s="25">
        <v>10329.227999999999</v>
      </c>
      <c r="P314" s="25">
        <v>57.775441999999998</v>
      </c>
      <c r="Q314" s="25">
        <v>2.7544607999999999</v>
      </c>
      <c r="R314" s="25">
        <v>4056.2716</v>
      </c>
      <c r="S314" s="25">
        <v>15.915480000000001</v>
      </c>
      <c r="T314" s="25">
        <v>0.24019199999999999</v>
      </c>
      <c r="U314" s="25">
        <v>6.2795999999999894E-2</v>
      </c>
      <c r="V314" s="25">
        <v>0.16483471399999999</v>
      </c>
      <c r="W314" s="25">
        <v>0.2276307139999999</v>
      </c>
      <c r="X314" s="25"/>
      <c r="Y314" s="25"/>
      <c r="Z314"/>
    </row>
    <row r="315" spans="1:26" x14ac:dyDescent="0.25">
      <c r="A315" t="s">
        <v>1919</v>
      </c>
      <c r="B315" t="s">
        <v>1920</v>
      </c>
      <c r="C315" t="s">
        <v>174</v>
      </c>
      <c r="D315" t="s">
        <v>412</v>
      </c>
      <c r="E315" t="s">
        <v>438</v>
      </c>
      <c r="F315" t="s">
        <v>951</v>
      </c>
      <c r="G315" t="s">
        <v>952</v>
      </c>
      <c r="H315" t="s">
        <v>919</v>
      </c>
      <c r="I315" t="s">
        <v>1921</v>
      </c>
      <c r="J315" s="4" t="s">
        <v>864</v>
      </c>
      <c r="K315">
        <v>180</v>
      </c>
      <c r="L315">
        <v>125</v>
      </c>
      <c r="M315" s="1">
        <v>1.9259259259259261E-2</v>
      </c>
      <c r="N315" s="25">
        <v>2993.92</v>
      </c>
      <c r="O315" s="25">
        <v>9430.848</v>
      </c>
      <c r="P315" s="25">
        <v>56.075649999999897</v>
      </c>
      <c r="Q315" s="25">
        <v>2.5148928000000002</v>
      </c>
      <c r="R315" s="25">
        <v>3703.4791205128199</v>
      </c>
      <c r="S315" s="25">
        <v>12.920879999999899</v>
      </c>
      <c r="T315" s="25">
        <v>0.200264</v>
      </c>
      <c r="U315" s="25">
        <v>6.0539200000000001E-2</v>
      </c>
      <c r="V315" s="25">
        <v>0.15057595400000001</v>
      </c>
      <c r="W315" s="25">
        <v>0.21111515400000003</v>
      </c>
      <c r="X315" s="25"/>
      <c r="Y315" s="25"/>
      <c r="Z315"/>
    </row>
    <row r="316" spans="1:26" x14ac:dyDescent="0.25">
      <c r="A316" t="s">
        <v>1919</v>
      </c>
      <c r="B316" t="s">
        <v>11</v>
      </c>
      <c r="C316" t="s">
        <v>175</v>
      </c>
      <c r="D316" t="s">
        <v>412</v>
      </c>
      <c r="E316" t="s">
        <v>439</v>
      </c>
      <c r="F316" t="s">
        <v>951</v>
      </c>
      <c r="G316" t="s">
        <v>952</v>
      </c>
      <c r="H316" t="s">
        <v>919</v>
      </c>
      <c r="I316" t="s">
        <v>853</v>
      </c>
      <c r="J316" s="4" t="s">
        <v>865</v>
      </c>
      <c r="K316">
        <v>180</v>
      </c>
      <c r="L316">
        <v>125</v>
      </c>
      <c r="M316" s="1">
        <v>1.5486111111111112E-2</v>
      </c>
      <c r="N316" s="25">
        <v>2983.6517341878898</v>
      </c>
      <c r="O316" s="25">
        <v>9398.5029626918531</v>
      </c>
      <c r="P316" s="25">
        <v>67.423924610121603</v>
      </c>
      <c r="Q316" s="25">
        <v>2.50626706541679</v>
      </c>
      <c r="R316" s="25">
        <v>3690.77692756846</v>
      </c>
      <c r="S316" s="25">
        <v>4.6477769804819502</v>
      </c>
      <c r="T316" s="25">
        <v>0.118043294457016</v>
      </c>
      <c r="U316" s="25">
        <v>7.4021810097582297E-2</v>
      </c>
      <c r="V316" s="25">
        <v>0.18252329916173199</v>
      </c>
      <c r="W316" s="25">
        <v>0.25654510925931429</v>
      </c>
      <c r="X316" s="25"/>
      <c r="Y316" s="25"/>
      <c r="Z316"/>
    </row>
    <row r="317" spans="1:26" x14ac:dyDescent="0.25">
      <c r="A317" t="s">
        <v>1919</v>
      </c>
      <c r="B317" t="s">
        <v>11</v>
      </c>
      <c r="C317" t="s">
        <v>175</v>
      </c>
      <c r="D317" t="s">
        <v>412</v>
      </c>
      <c r="E317" t="s">
        <v>439</v>
      </c>
      <c r="F317" t="s">
        <v>951</v>
      </c>
      <c r="G317" t="s">
        <v>952</v>
      </c>
      <c r="H317" t="s">
        <v>919</v>
      </c>
      <c r="I317" t="s">
        <v>853</v>
      </c>
      <c r="J317" s="4" t="s">
        <v>865</v>
      </c>
      <c r="K317">
        <v>260</v>
      </c>
      <c r="L317">
        <v>200</v>
      </c>
      <c r="M317" s="1">
        <v>2.2280092592592591E-2</v>
      </c>
      <c r="N317" s="25">
        <v>4248.3734435810302</v>
      </c>
      <c r="O317" s="25">
        <v>13382.376347280244</v>
      </c>
      <c r="P317" s="25">
        <v>97.2403573795184</v>
      </c>
      <c r="Q317" s="25">
        <v>3.5686349960544699</v>
      </c>
      <c r="R317" s="25">
        <v>5255.2390021940701</v>
      </c>
      <c r="S317" s="25">
        <v>6.4820956729562704</v>
      </c>
      <c r="T317" s="25">
        <v>0.16443949098063901</v>
      </c>
      <c r="U317" s="25">
        <v>9.49632180313561E-2</v>
      </c>
      <c r="V317" s="25">
        <v>0.283566611346877</v>
      </c>
      <c r="W317" s="25">
        <v>0.3785298293782331</v>
      </c>
      <c r="X317" s="25"/>
      <c r="Y317" s="25"/>
      <c r="Z317"/>
    </row>
    <row r="318" spans="1:26" x14ac:dyDescent="0.25">
      <c r="A318" t="s">
        <v>1919</v>
      </c>
      <c r="B318" t="s">
        <v>11</v>
      </c>
      <c r="C318" t="s">
        <v>175</v>
      </c>
      <c r="D318" t="s">
        <v>412</v>
      </c>
      <c r="E318" t="s">
        <v>439</v>
      </c>
      <c r="F318" t="s">
        <v>951</v>
      </c>
      <c r="G318" t="s">
        <v>952</v>
      </c>
      <c r="H318" t="s">
        <v>919</v>
      </c>
      <c r="I318" t="s">
        <v>853</v>
      </c>
      <c r="J318" s="4" t="s">
        <v>865</v>
      </c>
      <c r="K318">
        <v>320</v>
      </c>
      <c r="L318">
        <v>250</v>
      </c>
      <c r="M318" s="1">
        <v>2.631944444444444E-2</v>
      </c>
      <c r="N318" s="25">
        <v>5046.4535941716704</v>
      </c>
      <c r="O318" s="25">
        <v>15896.328821640762</v>
      </c>
      <c r="P318" s="25">
        <v>116.315125661376</v>
      </c>
      <c r="Q318" s="25">
        <v>4.2390215142718102</v>
      </c>
      <c r="R318" s="25">
        <v>6242.4635985854802</v>
      </c>
      <c r="S318" s="25">
        <v>7.9668110982097202</v>
      </c>
      <c r="T318" s="25">
        <v>0.19644522900824199</v>
      </c>
      <c r="U318" s="25">
        <v>0.104411733201571</v>
      </c>
      <c r="V318" s="25">
        <v>0.357321528483518</v>
      </c>
      <c r="W318" s="25">
        <v>0.46173326168508899</v>
      </c>
      <c r="X318" s="25"/>
      <c r="Y318" s="25"/>
      <c r="Z318"/>
    </row>
    <row r="319" spans="1:26" x14ac:dyDescent="0.25">
      <c r="A319" t="s">
        <v>1919</v>
      </c>
      <c r="B319" t="s">
        <v>11</v>
      </c>
      <c r="C319" t="s">
        <v>175</v>
      </c>
      <c r="D319" t="s">
        <v>412</v>
      </c>
      <c r="E319" t="s">
        <v>439</v>
      </c>
      <c r="F319" t="s">
        <v>951</v>
      </c>
      <c r="G319" t="s">
        <v>952</v>
      </c>
      <c r="H319" t="s">
        <v>919</v>
      </c>
      <c r="I319" t="s">
        <v>853</v>
      </c>
      <c r="J319" s="4" t="s">
        <v>865</v>
      </c>
      <c r="K319">
        <v>360</v>
      </c>
      <c r="L319">
        <v>500</v>
      </c>
      <c r="M319" s="1">
        <v>4.8298611111111112E-2</v>
      </c>
      <c r="N319" s="25">
        <v>9265.3850292482202</v>
      </c>
      <c r="O319" s="25">
        <v>29185.962842131892</v>
      </c>
      <c r="P319" s="25">
        <v>181.96476316999301</v>
      </c>
      <c r="Q319" s="25">
        <v>7.7829224246336999</v>
      </c>
      <c r="R319" s="25">
        <v>11461.281794393601</v>
      </c>
      <c r="S319" s="25">
        <v>10.6476224953547</v>
      </c>
      <c r="T319" s="25">
        <v>0.37113016441949798</v>
      </c>
      <c r="U319" s="25">
        <v>0.15257234293753599</v>
      </c>
      <c r="V319" s="25">
        <v>0.74978812058769895</v>
      </c>
      <c r="W319" s="25">
        <v>0.90236046352523491</v>
      </c>
      <c r="X319" s="25"/>
      <c r="Y319" s="25"/>
      <c r="Z319"/>
    </row>
    <row r="320" spans="1:26" x14ac:dyDescent="0.25">
      <c r="A320" t="s">
        <v>1919</v>
      </c>
      <c r="B320" t="s">
        <v>11</v>
      </c>
      <c r="C320" t="s">
        <v>175</v>
      </c>
      <c r="D320" t="s">
        <v>412</v>
      </c>
      <c r="E320" t="s">
        <v>439</v>
      </c>
      <c r="F320" t="s">
        <v>951</v>
      </c>
      <c r="G320" t="s">
        <v>952</v>
      </c>
      <c r="H320" t="s">
        <v>919</v>
      </c>
      <c r="I320" t="s">
        <v>853</v>
      </c>
      <c r="J320" s="4" t="s">
        <v>865</v>
      </c>
      <c r="K320">
        <v>400</v>
      </c>
      <c r="L320">
        <v>750</v>
      </c>
      <c r="M320" s="1">
        <v>7.0289351851851853E-2</v>
      </c>
      <c r="N320" s="25">
        <v>13330.278685056301</v>
      </c>
      <c r="O320" s="25">
        <v>41990.377857927349</v>
      </c>
      <c r="P320" s="25">
        <v>255.30197901980799</v>
      </c>
      <c r="Q320" s="25">
        <v>11.1974339038208</v>
      </c>
      <c r="R320" s="25">
        <v>16489.551411789002</v>
      </c>
      <c r="S320" s="25">
        <v>14.2055283984959</v>
      </c>
      <c r="T320" s="25">
        <v>0.53045255229767396</v>
      </c>
      <c r="U320" s="25">
        <v>0.17801755638543301</v>
      </c>
      <c r="V320" s="25">
        <v>1.28558713795768</v>
      </c>
      <c r="W320" s="25">
        <v>1.4636046943431129</v>
      </c>
      <c r="X320" s="25"/>
      <c r="Y320" s="25"/>
      <c r="Z320"/>
    </row>
    <row r="321" spans="1:26" x14ac:dyDescent="0.25">
      <c r="A321" t="s">
        <v>1919</v>
      </c>
      <c r="B321" t="s">
        <v>11</v>
      </c>
      <c r="C321" t="s">
        <v>175</v>
      </c>
      <c r="D321" t="s">
        <v>412</v>
      </c>
      <c r="E321" t="s">
        <v>439</v>
      </c>
      <c r="F321" t="s">
        <v>951</v>
      </c>
      <c r="G321" t="s">
        <v>952</v>
      </c>
      <c r="H321" t="s">
        <v>919</v>
      </c>
      <c r="I321" t="s">
        <v>853</v>
      </c>
      <c r="J321" s="4" t="s">
        <v>865</v>
      </c>
      <c r="K321">
        <v>380</v>
      </c>
      <c r="L321">
        <v>1000</v>
      </c>
      <c r="M321" s="1">
        <v>9.2129629629629631E-2</v>
      </c>
      <c r="N321" s="25">
        <v>17713.7042968569</v>
      </c>
      <c r="O321" s="25">
        <v>55798.168535099234</v>
      </c>
      <c r="P321" s="25">
        <v>318.36053321992102</v>
      </c>
      <c r="Q321" s="25">
        <v>14.8795183061955</v>
      </c>
      <c r="R321" s="25">
        <v>21911.8597143894</v>
      </c>
      <c r="S321" s="25">
        <v>15.771454713518899</v>
      </c>
      <c r="T321" s="25">
        <v>0.70958371804801501</v>
      </c>
      <c r="U321" s="25">
        <v>0.235822697114449</v>
      </c>
      <c r="V321" s="25">
        <v>1.63878908937098</v>
      </c>
      <c r="W321" s="25">
        <v>1.874611786485429</v>
      </c>
      <c r="X321" s="25"/>
      <c r="Y321" s="25"/>
      <c r="Z321"/>
    </row>
    <row r="322" spans="1:26" x14ac:dyDescent="0.25">
      <c r="A322" t="s">
        <v>1919</v>
      </c>
      <c r="B322" t="s">
        <v>11</v>
      </c>
      <c r="C322" t="s">
        <v>175</v>
      </c>
      <c r="D322" t="s">
        <v>412</v>
      </c>
      <c r="E322" t="s">
        <v>439</v>
      </c>
      <c r="F322" t="s">
        <v>951</v>
      </c>
      <c r="G322" t="s">
        <v>952</v>
      </c>
      <c r="H322" t="s">
        <v>919</v>
      </c>
      <c r="I322" t="s">
        <v>853</v>
      </c>
      <c r="J322" s="4" t="s">
        <v>865</v>
      </c>
      <c r="K322">
        <v>400</v>
      </c>
      <c r="L322">
        <v>1500</v>
      </c>
      <c r="M322" s="1">
        <v>0.13598379629629628</v>
      </c>
      <c r="N322" s="25">
        <v>26039.0284827824</v>
      </c>
      <c r="O322" s="25">
        <v>82022.939720764552</v>
      </c>
      <c r="P322" s="25">
        <v>462.41300667201</v>
      </c>
      <c r="Q322" s="25">
        <v>21.8727800418656</v>
      </c>
      <c r="R322" s="25">
        <v>32210.2780995131</v>
      </c>
      <c r="S322" s="25">
        <v>21.764273816139301</v>
      </c>
      <c r="T322" s="25">
        <v>1.03313346787653</v>
      </c>
      <c r="U322" s="25">
        <v>0.296971897828057</v>
      </c>
      <c r="V322" s="25">
        <v>2.6850515949976002</v>
      </c>
      <c r="W322" s="25">
        <v>2.982023492825657</v>
      </c>
      <c r="X322" s="25"/>
      <c r="Y322" s="25"/>
      <c r="Z322"/>
    </row>
    <row r="323" spans="1:26" x14ac:dyDescent="0.25">
      <c r="A323" t="s">
        <v>1919</v>
      </c>
      <c r="B323" t="s">
        <v>11</v>
      </c>
      <c r="C323" t="s">
        <v>175</v>
      </c>
      <c r="D323" t="s">
        <v>412</v>
      </c>
      <c r="E323" t="s">
        <v>439</v>
      </c>
      <c r="F323" t="s">
        <v>951</v>
      </c>
      <c r="G323" t="s">
        <v>952</v>
      </c>
      <c r="H323" t="s">
        <v>919</v>
      </c>
      <c r="I323" t="s">
        <v>853</v>
      </c>
      <c r="J323" s="4" t="s">
        <v>865</v>
      </c>
      <c r="K323">
        <v>400</v>
      </c>
      <c r="L323">
        <v>2000</v>
      </c>
      <c r="M323" s="1">
        <v>0.17986111111111111</v>
      </c>
      <c r="N323" s="25">
        <v>34632.5253943024</v>
      </c>
      <c r="O323" s="25">
        <v>109092.45499205256</v>
      </c>
      <c r="P323" s="25">
        <v>605.03160304205005</v>
      </c>
      <c r="Q323" s="25">
        <v>29.091325481146299</v>
      </c>
      <c r="R323" s="25">
        <v>42840.444446556699</v>
      </c>
      <c r="S323" s="25">
        <v>26.890732472938399</v>
      </c>
      <c r="T323" s="25">
        <v>1.3690236749526801</v>
      </c>
      <c r="U323" s="25">
        <v>0.38026332469542601</v>
      </c>
      <c r="V323" s="25">
        <v>3.6225412966516899</v>
      </c>
      <c r="W323" s="25">
        <v>4.0028046213471162</v>
      </c>
      <c r="X323" s="25"/>
      <c r="Y323" s="25"/>
      <c r="Z323"/>
    </row>
    <row r="324" spans="1:26" x14ac:dyDescent="0.25">
      <c r="A324" t="s">
        <v>1919</v>
      </c>
      <c r="B324" t="s">
        <v>11</v>
      </c>
      <c r="C324" t="s">
        <v>175</v>
      </c>
      <c r="D324" t="s">
        <v>412</v>
      </c>
      <c r="E324" t="s">
        <v>439</v>
      </c>
      <c r="F324" t="s">
        <v>951</v>
      </c>
      <c r="G324" t="s">
        <v>952</v>
      </c>
      <c r="H324" t="s">
        <v>919</v>
      </c>
      <c r="I324" t="s">
        <v>853</v>
      </c>
      <c r="J324" s="4" t="s">
        <v>865</v>
      </c>
      <c r="K324">
        <v>400</v>
      </c>
      <c r="L324">
        <v>2500</v>
      </c>
      <c r="M324" s="1">
        <v>0.22362268518518516</v>
      </c>
      <c r="N324" s="25">
        <v>43039.158829883701</v>
      </c>
      <c r="O324" s="25">
        <v>135573.35031413366</v>
      </c>
      <c r="P324" s="25">
        <v>740.54990394708204</v>
      </c>
      <c r="Q324" s="25">
        <v>36.152902154809297</v>
      </c>
      <c r="R324" s="25">
        <v>53239.441268839299</v>
      </c>
      <c r="S324" s="25">
        <v>31.8713888741344</v>
      </c>
      <c r="T324" s="25">
        <v>1.7036768606303401</v>
      </c>
      <c r="U324" s="25">
        <v>0.45726008252032202</v>
      </c>
      <c r="V324" s="25">
        <v>4.5534688919350899</v>
      </c>
      <c r="W324" s="25">
        <v>5.0107289744554118</v>
      </c>
      <c r="X324" s="25"/>
      <c r="Y324" s="25"/>
      <c r="Z324"/>
    </row>
    <row r="325" spans="1:26" x14ac:dyDescent="0.25">
      <c r="A325" t="s">
        <v>1919</v>
      </c>
      <c r="B325" t="s">
        <v>11</v>
      </c>
      <c r="C325" t="s">
        <v>175</v>
      </c>
      <c r="D325" t="s">
        <v>412</v>
      </c>
      <c r="E325" t="s">
        <v>439</v>
      </c>
      <c r="F325" t="s">
        <v>951</v>
      </c>
      <c r="G325" t="s">
        <v>952</v>
      </c>
      <c r="H325" t="s">
        <v>919</v>
      </c>
      <c r="I325" t="s">
        <v>853</v>
      </c>
      <c r="J325" s="4" t="s">
        <v>865</v>
      </c>
      <c r="K325">
        <v>400</v>
      </c>
      <c r="L325">
        <v>3000</v>
      </c>
      <c r="M325" s="1">
        <v>0.26751157407407405</v>
      </c>
      <c r="N325" s="25">
        <v>51882.349520472402</v>
      </c>
      <c r="O325" s="25">
        <v>163429.40098948806</v>
      </c>
      <c r="P325" s="25">
        <v>874.65852088390795</v>
      </c>
      <c r="Q325" s="25">
        <v>43.581177364693197</v>
      </c>
      <c r="R325" s="25">
        <v>64178.470866209303</v>
      </c>
      <c r="S325" s="25">
        <v>35.677869644749201</v>
      </c>
      <c r="T325" s="25">
        <v>2.0616915111239802</v>
      </c>
      <c r="U325" s="25">
        <v>0.57470092393581995</v>
      </c>
      <c r="V325" s="25">
        <v>5.2733048217577698</v>
      </c>
      <c r="W325" s="25">
        <v>5.8480057456935901</v>
      </c>
      <c r="X325" s="25"/>
      <c r="Y325" s="25"/>
      <c r="Z325"/>
    </row>
    <row r="326" spans="1:26" x14ac:dyDescent="0.25">
      <c r="A326" t="s">
        <v>1919</v>
      </c>
      <c r="B326" t="s">
        <v>11</v>
      </c>
      <c r="C326" t="s">
        <v>175</v>
      </c>
      <c r="D326" t="s">
        <v>412</v>
      </c>
      <c r="E326" t="s">
        <v>439</v>
      </c>
      <c r="F326" t="s">
        <v>951</v>
      </c>
      <c r="G326" t="s">
        <v>952</v>
      </c>
      <c r="H326" t="s">
        <v>919</v>
      </c>
      <c r="I326" t="s">
        <v>853</v>
      </c>
      <c r="J326" s="4" t="s">
        <v>865</v>
      </c>
      <c r="K326">
        <v>380</v>
      </c>
      <c r="L326">
        <v>3500</v>
      </c>
      <c r="M326" s="1">
        <v>0.31124999999999997</v>
      </c>
      <c r="N326" s="25">
        <v>60751.677405579903</v>
      </c>
      <c r="O326" s="25">
        <v>191367.7838275767</v>
      </c>
      <c r="P326" s="25">
        <v>1001.75688122886</v>
      </c>
      <c r="Q326" s="25">
        <v>51.031407082790302</v>
      </c>
      <c r="R326" s="25">
        <v>75149.819888447295</v>
      </c>
      <c r="S326" s="25">
        <v>39.029585649090897</v>
      </c>
      <c r="T326" s="25">
        <v>2.4236865648789001</v>
      </c>
      <c r="U326" s="25">
        <v>0.70070043839790896</v>
      </c>
      <c r="V326" s="25">
        <v>5.9356432056892396</v>
      </c>
      <c r="W326" s="25">
        <v>6.6363436440871482</v>
      </c>
      <c r="X326" s="25"/>
      <c r="Y326" s="25"/>
      <c r="Z326"/>
    </row>
    <row r="327" spans="1:26" x14ac:dyDescent="0.25">
      <c r="A327" t="s">
        <v>1919</v>
      </c>
      <c r="B327" t="s">
        <v>11</v>
      </c>
      <c r="C327" t="s">
        <v>175</v>
      </c>
      <c r="D327" t="s">
        <v>412</v>
      </c>
      <c r="E327" t="s">
        <v>439</v>
      </c>
      <c r="F327" t="s">
        <v>951</v>
      </c>
      <c r="G327" t="s">
        <v>952</v>
      </c>
      <c r="H327" t="s">
        <v>919</v>
      </c>
      <c r="I327" t="s">
        <v>853</v>
      </c>
      <c r="J327" s="4" t="s">
        <v>865</v>
      </c>
      <c r="K327">
        <v>400</v>
      </c>
      <c r="L327">
        <v>4000</v>
      </c>
      <c r="M327" s="1">
        <v>0.35520833333333335</v>
      </c>
      <c r="N327" s="25">
        <v>69155.228548792205</v>
      </c>
      <c r="O327" s="25">
        <v>217838.96992869544</v>
      </c>
      <c r="P327" s="25">
        <v>1162.3117871321399</v>
      </c>
      <c r="Q327" s="25">
        <v>58.090397270977498</v>
      </c>
      <c r="R327" s="25">
        <v>85545.017923792606</v>
      </c>
      <c r="S327" s="25">
        <v>46.0433683362686</v>
      </c>
      <c r="T327" s="25">
        <v>2.73206425929191</v>
      </c>
      <c r="U327" s="25">
        <v>0.74406529012355904</v>
      </c>
      <c r="V327" s="25">
        <v>7.1552471671816997</v>
      </c>
      <c r="W327" s="25">
        <v>7.8993124573052587</v>
      </c>
      <c r="X327" s="25"/>
      <c r="Y327" s="25"/>
      <c r="Z327"/>
    </row>
    <row r="328" spans="1:26" x14ac:dyDescent="0.25">
      <c r="A328" t="s">
        <v>1919</v>
      </c>
      <c r="B328" t="s">
        <v>11</v>
      </c>
      <c r="C328" t="s">
        <v>175</v>
      </c>
      <c r="D328" t="s">
        <v>412</v>
      </c>
      <c r="E328" t="s">
        <v>439</v>
      </c>
      <c r="F328" t="s">
        <v>951</v>
      </c>
      <c r="G328" t="s">
        <v>952</v>
      </c>
      <c r="H328" t="s">
        <v>919</v>
      </c>
      <c r="I328" t="s">
        <v>853</v>
      </c>
      <c r="J328" s="4" t="s">
        <v>865</v>
      </c>
      <c r="K328">
        <v>380</v>
      </c>
      <c r="L328">
        <v>4500</v>
      </c>
      <c r="M328" s="1">
        <v>0.39898148148148144</v>
      </c>
      <c r="N328" s="25">
        <v>78098.2798358492</v>
      </c>
      <c r="O328" s="25">
        <v>246009.58148292499</v>
      </c>
      <c r="P328" s="25">
        <v>1279.7689042023501</v>
      </c>
      <c r="Q328" s="25">
        <v>65.602554617608305</v>
      </c>
      <c r="R328" s="25">
        <v>96607.569517246404</v>
      </c>
      <c r="S328" s="25">
        <v>48.381039731242304</v>
      </c>
      <c r="T328" s="25">
        <v>3.1098021468307002</v>
      </c>
      <c r="U328" s="25">
        <v>0.89035607993737198</v>
      </c>
      <c r="V328" s="25">
        <v>7.66199698237555</v>
      </c>
      <c r="W328" s="25">
        <v>8.5523530623129211</v>
      </c>
      <c r="X328" s="25"/>
      <c r="Y328" s="25"/>
      <c r="Z328"/>
    </row>
    <row r="329" spans="1:26" x14ac:dyDescent="0.25">
      <c r="A329" t="s">
        <v>1919</v>
      </c>
      <c r="B329" t="s">
        <v>11</v>
      </c>
      <c r="C329" t="s">
        <v>175</v>
      </c>
      <c r="D329" t="s">
        <v>412</v>
      </c>
      <c r="E329" t="s">
        <v>439</v>
      </c>
      <c r="F329" t="s">
        <v>951</v>
      </c>
      <c r="G329" t="s">
        <v>952</v>
      </c>
      <c r="H329" t="s">
        <v>919</v>
      </c>
      <c r="I329" t="s">
        <v>853</v>
      </c>
      <c r="J329" s="4" t="s">
        <v>865</v>
      </c>
      <c r="K329">
        <v>400</v>
      </c>
      <c r="L329">
        <v>5000</v>
      </c>
      <c r="M329" s="1">
        <v>0.44241898148148145</v>
      </c>
      <c r="N329" s="25">
        <v>89336.673074632505</v>
      </c>
      <c r="O329" s="25">
        <v>281410.52018509241</v>
      </c>
      <c r="P329" s="25">
        <v>1480.5055287437499</v>
      </c>
      <c r="Q329" s="25">
        <v>75.042808543211706</v>
      </c>
      <c r="R329" s="25">
        <v>110509.461995404</v>
      </c>
      <c r="S329" s="25">
        <v>52.226884078204698</v>
      </c>
      <c r="T329" s="25">
        <v>3.4728272961196498</v>
      </c>
      <c r="U329" s="25">
        <v>1.1337207523444</v>
      </c>
      <c r="V329" s="25">
        <v>8.2609321133352402</v>
      </c>
      <c r="W329" s="25">
        <v>9.3946528656796406</v>
      </c>
      <c r="X329" s="25"/>
      <c r="Y329" s="25"/>
      <c r="Z329"/>
    </row>
    <row r="330" spans="1:26" x14ac:dyDescent="0.25">
      <c r="A330" t="s">
        <v>1919</v>
      </c>
      <c r="B330" t="s">
        <v>11</v>
      </c>
      <c r="C330" t="s">
        <v>175</v>
      </c>
      <c r="D330" t="s">
        <v>412</v>
      </c>
      <c r="E330" t="s">
        <v>439</v>
      </c>
      <c r="F330" t="s">
        <v>951</v>
      </c>
      <c r="G330" t="s">
        <v>952</v>
      </c>
      <c r="H330" t="s">
        <v>919</v>
      </c>
      <c r="I330" t="s">
        <v>853</v>
      </c>
      <c r="J330" s="4" t="s">
        <v>865</v>
      </c>
      <c r="K330">
        <v>400</v>
      </c>
      <c r="L330">
        <v>5500</v>
      </c>
      <c r="M330" s="1">
        <v>0.48620370370370369</v>
      </c>
      <c r="N330" s="25">
        <v>97739.362225464094</v>
      </c>
      <c r="O330" s="25">
        <v>307878.99101021187</v>
      </c>
      <c r="P330" s="25">
        <v>1615.94519715913</v>
      </c>
      <c r="Q330" s="25">
        <v>82.101058421230903</v>
      </c>
      <c r="R330" s="25">
        <v>120903.58673734999</v>
      </c>
      <c r="S330" s="25">
        <v>57.221251856217101</v>
      </c>
      <c r="T330" s="25">
        <v>3.8074959165480702</v>
      </c>
      <c r="U330" s="25">
        <v>1.2106499912797299</v>
      </c>
      <c r="V330" s="25">
        <v>9.1914819283167208</v>
      </c>
      <c r="W330" s="25">
        <v>10.402131919596451</v>
      </c>
      <c r="X330" s="25"/>
      <c r="Y330" s="25"/>
      <c r="Z330"/>
    </row>
    <row r="331" spans="1:26" x14ac:dyDescent="0.25">
      <c r="A331" t="s">
        <v>1919</v>
      </c>
      <c r="B331" t="s">
        <v>11</v>
      </c>
      <c r="C331" t="s">
        <v>175</v>
      </c>
      <c r="D331" t="s">
        <v>412</v>
      </c>
      <c r="E331" t="s">
        <v>439</v>
      </c>
      <c r="F331" t="s">
        <v>951</v>
      </c>
      <c r="G331" t="s">
        <v>952</v>
      </c>
      <c r="H331" t="s">
        <v>919</v>
      </c>
      <c r="I331" t="s">
        <v>853</v>
      </c>
      <c r="J331" s="4" t="s">
        <v>865</v>
      </c>
      <c r="K331">
        <v>400</v>
      </c>
      <c r="L331">
        <v>6000</v>
      </c>
      <c r="M331" s="1">
        <v>0.52997685185185184</v>
      </c>
      <c r="N331" s="25">
        <v>106143.956068931</v>
      </c>
      <c r="O331" s="25">
        <v>334353.46161713265</v>
      </c>
      <c r="P331" s="25">
        <v>1751.4208003896699</v>
      </c>
      <c r="Q331" s="25">
        <v>89.160925689429305</v>
      </c>
      <c r="R331" s="25">
        <v>131300.02609594501</v>
      </c>
      <c r="S331" s="25">
        <v>62.197367271360903</v>
      </c>
      <c r="T331" s="25">
        <v>4.1420404080359399</v>
      </c>
      <c r="U331" s="25">
        <v>1.2875928266674801</v>
      </c>
      <c r="V331" s="25">
        <v>10.1223169521932</v>
      </c>
      <c r="W331" s="25">
        <v>11.40990977886068</v>
      </c>
      <c r="X331" s="25"/>
      <c r="Y331" s="25"/>
      <c r="Z331"/>
    </row>
    <row r="332" spans="1:26" x14ac:dyDescent="0.25">
      <c r="A332" t="s">
        <v>1919</v>
      </c>
      <c r="B332" t="s">
        <v>11</v>
      </c>
      <c r="C332" t="s">
        <v>175</v>
      </c>
      <c r="D332" t="s">
        <v>412</v>
      </c>
      <c r="E332" t="s">
        <v>439</v>
      </c>
      <c r="F332" t="s">
        <v>951</v>
      </c>
      <c r="G332" t="s">
        <v>952</v>
      </c>
      <c r="H332" t="s">
        <v>919</v>
      </c>
      <c r="I332" t="s">
        <v>853</v>
      </c>
      <c r="J332" s="4" t="s">
        <v>865</v>
      </c>
      <c r="K332">
        <v>380</v>
      </c>
      <c r="L332">
        <v>6500</v>
      </c>
      <c r="M332" s="1">
        <v>0.57377314814814817</v>
      </c>
      <c r="N332" s="25">
        <v>114860.178983366</v>
      </c>
      <c r="O332" s="25">
        <v>361809.5637976029</v>
      </c>
      <c r="P332" s="25">
        <v>1875.1581065129401</v>
      </c>
      <c r="Q332" s="25">
        <v>96.482544281979301</v>
      </c>
      <c r="R332" s="25">
        <v>142082.04680128899</v>
      </c>
      <c r="S332" s="25">
        <v>65.480005435946893</v>
      </c>
      <c r="T332" s="25">
        <v>4.5029629080037497</v>
      </c>
      <c r="U332" s="25">
        <v>1.4058714916463599</v>
      </c>
      <c r="V332" s="25">
        <v>10.798899851954101</v>
      </c>
      <c r="W332" s="25">
        <v>12.204771343600461</v>
      </c>
      <c r="X332" s="25"/>
      <c r="Y332" s="25"/>
      <c r="Z332"/>
    </row>
    <row r="333" spans="1:26" x14ac:dyDescent="0.25">
      <c r="A333" t="s">
        <v>1919</v>
      </c>
      <c r="B333" t="s">
        <v>11</v>
      </c>
      <c r="C333" t="s">
        <v>175</v>
      </c>
      <c r="D333" t="s">
        <v>412</v>
      </c>
      <c r="E333" t="s">
        <v>439</v>
      </c>
      <c r="F333" t="s">
        <v>951</v>
      </c>
      <c r="G333" t="s">
        <v>952</v>
      </c>
      <c r="H333" t="s">
        <v>919</v>
      </c>
      <c r="I333" t="s">
        <v>853</v>
      </c>
      <c r="J333" s="4" t="s">
        <v>865</v>
      </c>
      <c r="K333">
        <v>380</v>
      </c>
      <c r="L333">
        <v>7000</v>
      </c>
      <c r="M333" s="1">
        <v>0.61754629629629632</v>
      </c>
      <c r="N333" s="25">
        <v>123368.593302728</v>
      </c>
      <c r="O333" s="25">
        <v>388611.06890359317</v>
      </c>
      <c r="P333" s="25">
        <v>2007.88900100094</v>
      </c>
      <c r="Q333" s="25">
        <v>103.629638352144</v>
      </c>
      <c r="R333" s="25">
        <v>152606.972543357</v>
      </c>
      <c r="S333" s="25">
        <v>70.030213989876799</v>
      </c>
      <c r="T333" s="25">
        <v>4.8450216048452202</v>
      </c>
      <c r="U333" s="25">
        <v>1.49545613042838</v>
      </c>
      <c r="V333" s="25">
        <v>11.6542923620318</v>
      </c>
      <c r="W333" s="25">
        <v>13.14974849246018</v>
      </c>
      <c r="X333" s="25"/>
      <c r="Y333" s="25"/>
      <c r="Z333"/>
    </row>
    <row r="334" spans="1:26" x14ac:dyDescent="0.25">
      <c r="A334" t="s">
        <v>1919</v>
      </c>
      <c r="B334" t="s">
        <v>11</v>
      </c>
      <c r="C334" t="s">
        <v>175</v>
      </c>
      <c r="D334" t="s">
        <v>412</v>
      </c>
      <c r="E334" t="s">
        <v>439</v>
      </c>
      <c r="F334" t="s">
        <v>951</v>
      </c>
      <c r="G334" t="s">
        <v>952</v>
      </c>
      <c r="H334" t="s">
        <v>919</v>
      </c>
      <c r="I334" t="s">
        <v>853</v>
      </c>
      <c r="J334" s="4" t="s">
        <v>865</v>
      </c>
      <c r="K334">
        <v>380</v>
      </c>
      <c r="L334">
        <v>7500</v>
      </c>
      <c r="M334" s="1">
        <v>0.6613310185185185</v>
      </c>
      <c r="N334" s="25">
        <v>131877.23428075601</v>
      </c>
      <c r="O334" s="25">
        <v>415413.28798438143</v>
      </c>
      <c r="P334" s="25">
        <v>2140.6165205184898</v>
      </c>
      <c r="Q334" s="25">
        <v>110.776952819732</v>
      </c>
      <c r="R334" s="25">
        <v>163132.17871353499</v>
      </c>
      <c r="S334" s="25">
        <v>74.588237189151201</v>
      </c>
      <c r="T334" s="25">
        <v>5.1871663624553097</v>
      </c>
      <c r="U334" s="25">
        <v>1.58505319156492</v>
      </c>
      <c r="V334" s="25">
        <v>12.5096799658183</v>
      </c>
      <c r="W334" s="25">
        <v>14.094733157383221</v>
      </c>
      <c r="X334" s="25"/>
      <c r="Y334" s="25"/>
      <c r="Z334"/>
    </row>
    <row r="335" spans="1:26" x14ac:dyDescent="0.25">
      <c r="A335" t="s">
        <v>1919</v>
      </c>
      <c r="B335" t="s">
        <v>11</v>
      </c>
      <c r="C335" t="s">
        <v>175</v>
      </c>
      <c r="D335" t="s">
        <v>412</v>
      </c>
      <c r="E335" t="s">
        <v>439</v>
      </c>
      <c r="F335" t="s">
        <v>951</v>
      </c>
      <c r="G335" t="s">
        <v>952</v>
      </c>
      <c r="H335" t="s">
        <v>919</v>
      </c>
      <c r="I335" t="s">
        <v>853</v>
      </c>
      <c r="J335" s="4" t="s">
        <v>832</v>
      </c>
      <c r="K335">
        <v>180</v>
      </c>
      <c r="L335">
        <v>125</v>
      </c>
      <c r="M335" s="1">
        <v>2.2847222222222224E-2</v>
      </c>
      <c r="N335" s="25">
        <v>3372.95999999999</v>
      </c>
      <c r="O335" s="25">
        <v>10624.823999999968</v>
      </c>
      <c r="P335" s="25">
        <v>64.667634000000007</v>
      </c>
      <c r="Q335" s="25">
        <v>2.8332864</v>
      </c>
      <c r="R335" s="25">
        <v>4172.3519999999999</v>
      </c>
      <c r="S335" s="25">
        <v>15.047147599999899</v>
      </c>
      <c r="T335" s="25">
        <v>0.22757279999999899</v>
      </c>
      <c r="U335" s="25">
        <v>6.6950399999999993E-2</v>
      </c>
      <c r="V335" s="25">
        <v>0.16952097599999999</v>
      </c>
      <c r="W335" s="25">
        <v>0.23647137599999998</v>
      </c>
      <c r="X335" s="25"/>
      <c r="Y335" s="25"/>
      <c r="Z335"/>
    </row>
    <row r="336" spans="1:26" x14ac:dyDescent="0.25">
      <c r="A336" t="s">
        <v>1919</v>
      </c>
      <c r="B336" t="s">
        <v>11</v>
      </c>
      <c r="C336" t="s">
        <v>175</v>
      </c>
      <c r="D336" t="s">
        <v>412</v>
      </c>
      <c r="E336" t="s">
        <v>439</v>
      </c>
      <c r="F336" t="s">
        <v>951</v>
      </c>
      <c r="G336" t="s">
        <v>952</v>
      </c>
      <c r="H336" t="s">
        <v>919</v>
      </c>
      <c r="I336" t="s">
        <v>853</v>
      </c>
      <c r="J336" s="4" t="s">
        <v>864</v>
      </c>
      <c r="K336">
        <v>180</v>
      </c>
      <c r="L336">
        <v>125</v>
      </c>
      <c r="M336" s="1">
        <v>1.9259259259259261E-2</v>
      </c>
      <c r="N336" s="25">
        <v>3087.7599999999902</v>
      </c>
      <c r="O336" s="25">
        <v>9726.4439999999686</v>
      </c>
      <c r="P336" s="25">
        <v>62.930765999999998</v>
      </c>
      <c r="Q336" s="25">
        <v>2.5937184000000002</v>
      </c>
      <c r="R336" s="25">
        <v>3819.5595205128202</v>
      </c>
      <c r="S336" s="25">
        <v>12.2065552025641</v>
      </c>
      <c r="T336" s="25">
        <v>0.19049679999999999</v>
      </c>
      <c r="U336" s="25">
        <v>6.4656400000000003E-2</v>
      </c>
      <c r="V336" s="25">
        <v>0.15528081599999999</v>
      </c>
      <c r="W336" s="25">
        <v>0.21993721599999999</v>
      </c>
      <c r="X336" s="25"/>
      <c r="Y336" s="25"/>
      <c r="Z336"/>
    </row>
    <row r="337" spans="1:26" x14ac:dyDescent="0.25">
      <c r="A337" t="s">
        <v>1919</v>
      </c>
      <c r="B337" t="s">
        <v>12</v>
      </c>
      <c r="C337" t="s">
        <v>176</v>
      </c>
      <c r="D337" t="s">
        <v>412</v>
      </c>
      <c r="E337" t="s">
        <v>440</v>
      </c>
      <c r="F337" t="s">
        <v>951</v>
      </c>
      <c r="G337" t="s">
        <v>952</v>
      </c>
      <c r="H337" t="s">
        <v>918</v>
      </c>
      <c r="I337" t="s">
        <v>1922</v>
      </c>
      <c r="J337" s="4" t="s">
        <v>865</v>
      </c>
      <c r="K337">
        <v>220</v>
      </c>
      <c r="L337">
        <v>125</v>
      </c>
      <c r="M337" s="1">
        <v>1.5914351851851853E-2</v>
      </c>
      <c r="N337" s="25">
        <v>2165.74802080463</v>
      </c>
      <c r="O337" s="25">
        <v>6822.1062655345841</v>
      </c>
      <c r="P337" s="25">
        <v>59.963581205632799</v>
      </c>
      <c r="Q337" s="25">
        <v>1.8192287844919099</v>
      </c>
      <c r="R337" s="25">
        <v>2679.0312734962699</v>
      </c>
      <c r="S337" s="25">
        <v>7.4381500251542301</v>
      </c>
      <c r="T337" s="25">
        <v>0.30226474181408203</v>
      </c>
      <c r="U337" s="25">
        <v>0.10281340548682701</v>
      </c>
      <c r="V337" s="25">
        <v>0.12984659976704699</v>
      </c>
      <c r="W337" s="25">
        <v>0.23266000525387398</v>
      </c>
      <c r="X337" s="25"/>
      <c r="Y337" s="25"/>
      <c r="Z337"/>
    </row>
    <row r="338" spans="1:26" x14ac:dyDescent="0.25">
      <c r="A338" t="s">
        <v>1919</v>
      </c>
      <c r="B338" t="s">
        <v>12</v>
      </c>
      <c r="C338" t="s">
        <v>176</v>
      </c>
      <c r="D338" t="s">
        <v>412</v>
      </c>
      <c r="E338" t="s">
        <v>440</v>
      </c>
      <c r="F338" t="s">
        <v>951</v>
      </c>
      <c r="G338" t="s">
        <v>952</v>
      </c>
      <c r="H338" t="s">
        <v>918</v>
      </c>
      <c r="I338" t="s">
        <v>1922</v>
      </c>
      <c r="J338" s="4" t="s">
        <v>865</v>
      </c>
      <c r="K338">
        <v>260</v>
      </c>
      <c r="L338">
        <v>200</v>
      </c>
      <c r="M338" s="1">
        <v>2.2743055555555555E-2</v>
      </c>
      <c r="N338" s="25">
        <v>3229.1243334727701</v>
      </c>
      <c r="O338" s="25">
        <v>10171.741650439226</v>
      </c>
      <c r="P338" s="25">
        <v>84.382485056494204</v>
      </c>
      <c r="Q338" s="25">
        <v>2.7124646399010302</v>
      </c>
      <c r="R338" s="25">
        <v>3994.42724336015</v>
      </c>
      <c r="S338" s="25">
        <v>9.0848947584160307</v>
      </c>
      <c r="T338" s="25">
        <v>0.35300543770173898</v>
      </c>
      <c r="U338" s="25">
        <v>0.151474542587032</v>
      </c>
      <c r="V338" s="25">
        <v>0.20859106067004801</v>
      </c>
      <c r="W338" s="25">
        <v>0.36006560325708004</v>
      </c>
      <c r="X338" s="25"/>
      <c r="Y338" s="25"/>
      <c r="Z338"/>
    </row>
    <row r="339" spans="1:26" x14ac:dyDescent="0.25">
      <c r="A339" t="s">
        <v>1919</v>
      </c>
      <c r="B339" t="s">
        <v>12</v>
      </c>
      <c r="C339" t="s">
        <v>176</v>
      </c>
      <c r="D339" t="s">
        <v>412</v>
      </c>
      <c r="E339" t="s">
        <v>440</v>
      </c>
      <c r="F339" t="s">
        <v>951</v>
      </c>
      <c r="G339" t="s">
        <v>952</v>
      </c>
      <c r="H339" t="s">
        <v>918</v>
      </c>
      <c r="I339" t="s">
        <v>1922</v>
      </c>
      <c r="J339" s="4" t="s">
        <v>865</v>
      </c>
      <c r="K339">
        <v>320</v>
      </c>
      <c r="L339">
        <v>250</v>
      </c>
      <c r="M339" s="1">
        <v>2.6851851851851849E-2</v>
      </c>
      <c r="N339" s="25">
        <v>3858.4777134659598</v>
      </c>
      <c r="O339" s="25">
        <v>12154.204797417773</v>
      </c>
      <c r="P339" s="25">
        <v>102.25578855235101</v>
      </c>
      <c r="Q339" s="25">
        <v>3.2411212991460201</v>
      </c>
      <c r="R339" s="25">
        <v>4772.93640445236</v>
      </c>
      <c r="S339" s="25">
        <v>11.399339004149001</v>
      </c>
      <c r="T339" s="25">
        <v>0.44472851526559798</v>
      </c>
      <c r="U339" s="25">
        <v>0.17647962208797</v>
      </c>
      <c r="V339" s="25">
        <v>0.26365022841528502</v>
      </c>
      <c r="W339" s="25">
        <v>0.44012985050325504</v>
      </c>
      <c r="X339" s="25"/>
      <c r="Y339" s="25"/>
      <c r="Z339"/>
    </row>
    <row r="340" spans="1:26" x14ac:dyDescent="0.25">
      <c r="A340" t="s">
        <v>1919</v>
      </c>
      <c r="B340" t="s">
        <v>12</v>
      </c>
      <c r="C340" t="s">
        <v>176</v>
      </c>
      <c r="D340" t="s">
        <v>412</v>
      </c>
      <c r="E340" t="s">
        <v>440</v>
      </c>
      <c r="F340" t="s">
        <v>951</v>
      </c>
      <c r="G340" t="s">
        <v>952</v>
      </c>
      <c r="H340" t="s">
        <v>918</v>
      </c>
      <c r="I340" t="s">
        <v>1922</v>
      </c>
      <c r="J340" s="4" t="s">
        <v>865</v>
      </c>
      <c r="K340">
        <v>400</v>
      </c>
      <c r="L340">
        <v>500</v>
      </c>
      <c r="M340" s="1">
        <v>4.83912037037037E-2</v>
      </c>
      <c r="N340" s="25">
        <v>6725.5795875533104</v>
      </c>
      <c r="O340" s="25">
        <v>21185.575700792928</v>
      </c>
      <c r="P340" s="25">
        <v>157.98785570266</v>
      </c>
      <c r="Q340" s="25">
        <v>5.64948694922378</v>
      </c>
      <c r="R340" s="25">
        <v>8319.5418354869598</v>
      </c>
      <c r="S340" s="25">
        <v>16.3957950750187</v>
      </c>
      <c r="T340" s="25">
        <v>0.57259103130090905</v>
      </c>
      <c r="U340" s="25">
        <v>0.26503986306420302</v>
      </c>
      <c r="V340" s="25">
        <v>0.57459042424749995</v>
      </c>
      <c r="W340" s="25">
        <v>0.83963028731170297</v>
      </c>
      <c r="X340" s="25"/>
      <c r="Y340" s="25"/>
      <c r="Z340"/>
    </row>
    <row r="341" spans="1:26" x14ac:dyDescent="0.25">
      <c r="A341" t="s">
        <v>1919</v>
      </c>
      <c r="B341" t="s">
        <v>12</v>
      </c>
      <c r="C341" t="s">
        <v>176</v>
      </c>
      <c r="D341" t="s">
        <v>412</v>
      </c>
      <c r="E341" t="s">
        <v>440</v>
      </c>
      <c r="F341" t="s">
        <v>951</v>
      </c>
      <c r="G341" t="s">
        <v>952</v>
      </c>
      <c r="H341" t="s">
        <v>918</v>
      </c>
      <c r="I341" t="s">
        <v>1922</v>
      </c>
      <c r="J341" s="4" t="s">
        <v>865</v>
      </c>
      <c r="K341">
        <v>400</v>
      </c>
      <c r="L341">
        <v>750</v>
      </c>
      <c r="M341" s="1">
        <v>6.9930555555555551E-2</v>
      </c>
      <c r="N341" s="25">
        <v>9777.2872838846506</v>
      </c>
      <c r="O341" s="25">
        <v>30798.454944236648</v>
      </c>
      <c r="P341" s="25">
        <v>216.07306607684799</v>
      </c>
      <c r="Q341" s="25">
        <v>8.2129216459679899</v>
      </c>
      <c r="R341" s="25">
        <v>12094.5050819891</v>
      </c>
      <c r="S341" s="25">
        <v>19.034993455254099</v>
      </c>
      <c r="T341" s="25">
        <v>0.57835804207715702</v>
      </c>
      <c r="U341" s="25">
        <v>0.36395523315453698</v>
      </c>
      <c r="V341" s="25">
        <v>0.89575317369743002</v>
      </c>
      <c r="W341" s="25">
        <v>1.2597084068519671</v>
      </c>
      <c r="X341" s="25"/>
      <c r="Y341" s="25"/>
      <c r="Z341"/>
    </row>
    <row r="342" spans="1:26" x14ac:dyDescent="0.25">
      <c r="A342" t="s">
        <v>1919</v>
      </c>
      <c r="B342" t="s">
        <v>12</v>
      </c>
      <c r="C342" t="s">
        <v>176</v>
      </c>
      <c r="D342" t="s">
        <v>412</v>
      </c>
      <c r="E342" t="s">
        <v>440</v>
      </c>
      <c r="F342" t="s">
        <v>951</v>
      </c>
      <c r="G342" t="s">
        <v>952</v>
      </c>
      <c r="H342" t="s">
        <v>918</v>
      </c>
      <c r="I342" t="s">
        <v>1922</v>
      </c>
      <c r="J342" s="4" t="s">
        <v>865</v>
      </c>
      <c r="K342">
        <v>420</v>
      </c>
      <c r="L342">
        <v>1000</v>
      </c>
      <c r="M342" s="1">
        <v>9.1412037037037042E-2</v>
      </c>
      <c r="N342" s="25">
        <v>12578.5862694843</v>
      </c>
      <c r="O342" s="25">
        <v>39622.546748875546</v>
      </c>
      <c r="P342" s="25">
        <v>273.39277616702901</v>
      </c>
      <c r="Q342" s="25">
        <v>10.566013037942801</v>
      </c>
      <c r="R342" s="25">
        <v>15559.711157494899</v>
      </c>
      <c r="S342" s="25">
        <v>22.561133805216102</v>
      </c>
      <c r="T342" s="25">
        <v>0.59408514806563395</v>
      </c>
      <c r="U342" s="25">
        <v>0.41863472889851</v>
      </c>
      <c r="V342" s="25">
        <v>1.2849250582046501</v>
      </c>
      <c r="W342" s="25">
        <v>1.70355978710316</v>
      </c>
      <c r="X342" s="25"/>
      <c r="Y342" s="25"/>
      <c r="Z342"/>
    </row>
    <row r="343" spans="1:26" x14ac:dyDescent="0.25">
      <c r="A343" t="s">
        <v>1919</v>
      </c>
      <c r="B343" t="s">
        <v>12</v>
      </c>
      <c r="C343" t="s">
        <v>176</v>
      </c>
      <c r="D343" t="s">
        <v>412</v>
      </c>
      <c r="E343" t="s">
        <v>440</v>
      </c>
      <c r="F343" t="s">
        <v>951</v>
      </c>
      <c r="G343" t="s">
        <v>952</v>
      </c>
      <c r="H343" t="s">
        <v>918</v>
      </c>
      <c r="I343" t="s">
        <v>1922</v>
      </c>
      <c r="J343" s="4" t="s">
        <v>865</v>
      </c>
      <c r="K343">
        <v>400</v>
      </c>
      <c r="L343">
        <v>1500</v>
      </c>
      <c r="M343" s="1">
        <v>0.13443287037037036</v>
      </c>
      <c r="N343" s="25">
        <v>18822.824841699399</v>
      </c>
      <c r="O343" s="25">
        <v>59291.898251353108</v>
      </c>
      <c r="P343" s="25">
        <v>385.28176314205501</v>
      </c>
      <c r="Q343" s="25">
        <v>15.811178175969101</v>
      </c>
      <c r="R343" s="25">
        <v>23283.8420774564</v>
      </c>
      <c r="S343" s="25">
        <v>26.647515380978</v>
      </c>
      <c r="T343" s="25">
        <v>0.58173735601571197</v>
      </c>
      <c r="U343" s="25">
        <v>0.65404841638745304</v>
      </c>
      <c r="V343" s="25">
        <v>1.85700564520127</v>
      </c>
      <c r="W343" s="25">
        <v>2.5110540615887231</v>
      </c>
      <c r="X343" s="25"/>
      <c r="Y343" s="25"/>
      <c r="Z343"/>
    </row>
    <row r="344" spans="1:26" x14ac:dyDescent="0.25">
      <c r="A344" t="s">
        <v>1919</v>
      </c>
      <c r="B344" t="s">
        <v>12</v>
      </c>
      <c r="C344" t="s">
        <v>176</v>
      </c>
      <c r="D344" t="s">
        <v>412</v>
      </c>
      <c r="E344" t="s">
        <v>440</v>
      </c>
      <c r="F344" t="s">
        <v>951</v>
      </c>
      <c r="G344" t="s">
        <v>952</v>
      </c>
      <c r="H344" t="s">
        <v>918</v>
      </c>
      <c r="I344" t="s">
        <v>1922</v>
      </c>
      <c r="J344" s="4" t="s">
        <v>865</v>
      </c>
      <c r="K344">
        <v>400</v>
      </c>
      <c r="L344">
        <v>2000</v>
      </c>
      <c r="M344" s="1">
        <v>0.17752314814814815</v>
      </c>
      <c r="N344" s="25">
        <v>24932.746482406601</v>
      </c>
      <c r="O344" s="25">
        <v>78538.151419580798</v>
      </c>
      <c r="P344" s="25">
        <v>501.584756070727</v>
      </c>
      <c r="Q344" s="25">
        <v>20.943510843403899</v>
      </c>
      <c r="R344" s="25">
        <v>30841.809017467</v>
      </c>
      <c r="S344" s="25">
        <v>31.853668512707699</v>
      </c>
      <c r="T344" s="25">
        <v>0.58944167898935496</v>
      </c>
      <c r="U344" s="25">
        <v>0.85190009560883495</v>
      </c>
      <c r="V344" s="25">
        <v>2.50034923243232</v>
      </c>
      <c r="W344" s="25">
        <v>3.3522493280411547</v>
      </c>
      <c r="X344" s="25"/>
      <c r="Y344" s="25"/>
      <c r="Z344"/>
    </row>
    <row r="345" spans="1:26" x14ac:dyDescent="0.25">
      <c r="A345" t="s">
        <v>1919</v>
      </c>
      <c r="B345" t="s">
        <v>12</v>
      </c>
      <c r="C345" t="s">
        <v>176</v>
      </c>
      <c r="D345" t="s">
        <v>412</v>
      </c>
      <c r="E345" t="s">
        <v>440</v>
      </c>
      <c r="F345" t="s">
        <v>951</v>
      </c>
      <c r="G345" t="s">
        <v>952</v>
      </c>
      <c r="H345" t="s">
        <v>918</v>
      </c>
      <c r="I345" t="s">
        <v>1922</v>
      </c>
      <c r="J345" s="4" t="s">
        <v>865</v>
      </c>
      <c r="K345">
        <v>400</v>
      </c>
      <c r="L345">
        <v>2500</v>
      </c>
      <c r="M345" s="1">
        <v>0.2204976851851852</v>
      </c>
      <c r="N345" s="25">
        <v>30920.514283284901</v>
      </c>
      <c r="O345" s="25">
        <v>97399.619992347434</v>
      </c>
      <c r="P345" s="25">
        <v>612.503555717415</v>
      </c>
      <c r="Q345" s="25">
        <v>25.973232746513499</v>
      </c>
      <c r="R345" s="25">
        <v>38248.673062524103</v>
      </c>
      <c r="S345" s="25">
        <v>36.841592053738196</v>
      </c>
      <c r="T345" s="25">
        <v>0.58780668570460903</v>
      </c>
      <c r="U345" s="25">
        <v>1.04278822074038</v>
      </c>
      <c r="V345" s="25">
        <v>3.14009361188198</v>
      </c>
      <c r="W345" s="25">
        <v>4.1828818326223605</v>
      </c>
      <c r="X345" s="25"/>
      <c r="Y345" s="25"/>
      <c r="Z345"/>
    </row>
    <row r="346" spans="1:26" x14ac:dyDescent="0.25">
      <c r="A346" t="s">
        <v>1919</v>
      </c>
      <c r="B346" t="s">
        <v>12</v>
      </c>
      <c r="C346" t="s">
        <v>176</v>
      </c>
      <c r="D346" t="s">
        <v>412</v>
      </c>
      <c r="E346" t="s">
        <v>440</v>
      </c>
      <c r="F346" t="s">
        <v>951</v>
      </c>
      <c r="G346" t="s">
        <v>952</v>
      </c>
      <c r="H346" t="s">
        <v>918</v>
      </c>
      <c r="I346" t="s">
        <v>1922</v>
      </c>
      <c r="J346" s="4" t="s">
        <v>865</v>
      </c>
      <c r="K346">
        <v>400</v>
      </c>
      <c r="L346">
        <v>3000</v>
      </c>
      <c r="M346" s="1">
        <v>0.26361111111111113</v>
      </c>
      <c r="N346" s="25">
        <v>37079.886756289103</v>
      </c>
      <c r="O346" s="25">
        <v>116801.64328231067</v>
      </c>
      <c r="P346" s="25">
        <v>730.90569429097695</v>
      </c>
      <c r="Q346" s="25">
        <v>31.147110396602599</v>
      </c>
      <c r="R346" s="25">
        <v>45867.824278031003</v>
      </c>
      <c r="S346" s="25">
        <v>42.104073485323397</v>
      </c>
      <c r="T346" s="25">
        <v>0.59748366159536503</v>
      </c>
      <c r="U346" s="25">
        <v>1.2432143332261301</v>
      </c>
      <c r="V346" s="25">
        <v>3.78517236255718</v>
      </c>
      <c r="W346" s="25">
        <v>5.0283866957833103</v>
      </c>
      <c r="X346" s="25"/>
      <c r="Y346" s="25"/>
      <c r="Z346"/>
    </row>
    <row r="347" spans="1:26" x14ac:dyDescent="0.25">
      <c r="A347" t="s">
        <v>1919</v>
      </c>
      <c r="B347" t="s">
        <v>12</v>
      </c>
      <c r="C347" t="s">
        <v>176</v>
      </c>
      <c r="D347" t="s">
        <v>412</v>
      </c>
      <c r="E347" t="s">
        <v>440</v>
      </c>
      <c r="F347" t="s">
        <v>951</v>
      </c>
      <c r="G347" t="s">
        <v>952</v>
      </c>
      <c r="H347" t="s">
        <v>918</v>
      </c>
      <c r="I347" t="s">
        <v>1922</v>
      </c>
      <c r="J347" s="4" t="s">
        <v>865</v>
      </c>
      <c r="K347">
        <v>400</v>
      </c>
      <c r="L347">
        <v>3500</v>
      </c>
      <c r="M347" s="1">
        <v>0.30658564814814815</v>
      </c>
      <c r="N347" s="25">
        <v>43068.042976600802</v>
      </c>
      <c r="O347" s="25">
        <v>135664.33537629253</v>
      </c>
      <c r="P347" s="25">
        <v>841.86065778913098</v>
      </c>
      <c r="Q347" s="25">
        <v>36.177159547823898</v>
      </c>
      <c r="R347" s="25">
        <v>53275.1718840022</v>
      </c>
      <c r="S347" s="25">
        <v>47.089234792103802</v>
      </c>
      <c r="T347" s="25">
        <v>0.59589532191527195</v>
      </c>
      <c r="U347" s="25">
        <v>1.43412742163768</v>
      </c>
      <c r="V347" s="25">
        <v>4.42499201118477</v>
      </c>
      <c r="W347" s="25">
        <v>5.8591194328224496</v>
      </c>
      <c r="X347" s="25"/>
      <c r="Y347" s="25"/>
      <c r="Z347"/>
    </row>
    <row r="348" spans="1:26" x14ac:dyDescent="0.25">
      <c r="A348" t="s">
        <v>1919</v>
      </c>
      <c r="B348" t="s">
        <v>12</v>
      </c>
      <c r="C348" t="s">
        <v>176</v>
      </c>
      <c r="D348" t="s">
        <v>412</v>
      </c>
      <c r="E348" t="s">
        <v>440</v>
      </c>
      <c r="F348" t="s">
        <v>951</v>
      </c>
      <c r="G348" t="s">
        <v>952</v>
      </c>
      <c r="H348" t="s">
        <v>918</v>
      </c>
      <c r="I348" t="s">
        <v>1922</v>
      </c>
      <c r="J348" s="4" t="s">
        <v>865</v>
      </c>
      <c r="K348">
        <v>400</v>
      </c>
      <c r="L348">
        <v>4000</v>
      </c>
      <c r="M348" s="1">
        <v>0.34971064814814817</v>
      </c>
      <c r="N348" s="25">
        <v>49754.151998806599</v>
      </c>
      <c r="O348" s="25">
        <v>156725.57879624079</v>
      </c>
      <c r="P348" s="25">
        <v>958.07945005081694</v>
      </c>
      <c r="Q348" s="25">
        <v>41.793483906695997</v>
      </c>
      <c r="R348" s="25">
        <v>61545.885426944602</v>
      </c>
      <c r="S348" s="25">
        <v>50.698192781666997</v>
      </c>
      <c r="T348" s="25">
        <v>0.59740393687804305</v>
      </c>
      <c r="U348" s="25">
        <v>1.7553345052101099</v>
      </c>
      <c r="V348" s="25">
        <v>4.8987048793583199</v>
      </c>
      <c r="W348" s="25">
        <v>6.6540393845684296</v>
      </c>
      <c r="X348" s="25"/>
      <c r="Y348" s="25"/>
      <c r="Z348"/>
    </row>
    <row r="349" spans="1:26" x14ac:dyDescent="0.25">
      <c r="A349" t="s">
        <v>1919</v>
      </c>
      <c r="B349" t="s">
        <v>12</v>
      </c>
      <c r="C349" t="s">
        <v>176</v>
      </c>
      <c r="D349" t="s">
        <v>412</v>
      </c>
      <c r="E349" t="s">
        <v>440</v>
      </c>
      <c r="F349" t="s">
        <v>951</v>
      </c>
      <c r="G349" t="s">
        <v>952</v>
      </c>
      <c r="H349" t="s">
        <v>918</v>
      </c>
      <c r="I349" t="s">
        <v>1922</v>
      </c>
      <c r="J349" s="4" t="s">
        <v>865</v>
      </c>
      <c r="K349">
        <v>400</v>
      </c>
      <c r="L349">
        <v>4500</v>
      </c>
      <c r="M349" s="1">
        <v>0.39269675925925923</v>
      </c>
      <c r="N349" s="25">
        <v>55811.684073792901</v>
      </c>
      <c r="O349" s="25">
        <v>175806.80483244764</v>
      </c>
      <c r="P349" s="25">
        <v>1068.6826747934499</v>
      </c>
      <c r="Q349" s="25">
        <v>46.8818203885765</v>
      </c>
      <c r="R349" s="25">
        <v>69039.052754273303</v>
      </c>
      <c r="S349" s="25">
        <v>55.496296125948497</v>
      </c>
      <c r="T349" s="25">
        <v>0.59616469824356699</v>
      </c>
      <c r="U349" s="25">
        <v>1.9624368227882401</v>
      </c>
      <c r="V349" s="25">
        <v>5.5150146833745399</v>
      </c>
      <c r="W349" s="25">
        <v>7.4774515061627795</v>
      </c>
      <c r="X349" s="25"/>
      <c r="Y349" s="25"/>
      <c r="Z349"/>
    </row>
    <row r="350" spans="1:26" x14ac:dyDescent="0.25">
      <c r="A350" t="s">
        <v>1919</v>
      </c>
      <c r="B350" t="s">
        <v>12</v>
      </c>
      <c r="C350" t="s">
        <v>176</v>
      </c>
      <c r="D350" t="s">
        <v>412</v>
      </c>
      <c r="E350" t="s">
        <v>440</v>
      </c>
      <c r="F350" t="s">
        <v>951</v>
      </c>
      <c r="G350" t="s">
        <v>952</v>
      </c>
      <c r="H350" t="s">
        <v>918</v>
      </c>
      <c r="I350" t="s">
        <v>1922</v>
      </c>
      <c r="J350" s="4" t="s">
        <v>865</v>
      </c>
      <c r="K350">
        <v>400</v>
      </c>
      <c r="L350">
        <v>5000</v>
      </c>
      <c r="M350" s="1">
        <v>0.43583333333333335</v>
      </c>
      <c r="N350" s="25">
        <v>61974.553724616599</v>
      </c>
      <c r="O350" s="25">
        <v>195219.84423254227</v>
      </c>
      <c r="P350" s="25">
        <v>1194.6920152276</v>
      </c>
      <c r="Q350" s="25">
        <v>52.058622717706001</v>
      </c>
      <c r="R350" s="25">
        <v>76662.525556154098</v>
      </c>
      <c r="S350" s="25">
        <v>61.576066331761801</v>
      </c>
      <c r="T350" s="25">
        <v>0.61608595328414795</v>
      </c>
      <c r="U350" s="25">
        <v>2.1355899007963202</v>
      </c>
      <c r="V350" s="25">
        <v>6.2283932236997899</v>
      </c>
      <c r="W350" s="25">
        <v>8.3639831244961105</v>
      </c>
      <c r="X350" s="25"/>
      <c r="Y350" s="25"/>
      <c r="Z350"/>
    </row>
    <row r="351" spans="1:26" x14ac:dyDescent="0.25">
      <c r="A351" t="s">
        <v>1919</v>
      </c>
      <c r="B351" t="s">
        <v>12</v>
      </c>
      <c r="C351" t="s">
        <v>176</v>
      </c>
      <c r="D351" t="s">
        <v>412</v>
      </c>
      <c r="E351" t="s">
        <v>440</v>
      </c>
      <c r="F351" t="s">
        <v>951</v>
      </c>
      <c r="G351" t="s">
        <v>952</v>
      </c>
      <c r="H351" t="s">
        <v>918</v>
      </c>
      <c r="I351" t="s">
        <v>1922</v>
      </c>
      <c r="J351" s="4" t="s">
        <v>865</v>
      </c>
      <c r="K351">
        <v>400</v>
      </c>
      <c r="L351">
        <v>5500</v>
      </c>
      <c r="M351" s="1">
        <v>0.4788310185185185</v>
      </c>
      <c r="N351" s="25">
        <v>67962.273865900701</v>
      </c>
      <c r="O351" s="25">
        <v>214081.16267758721</v>
      </c>
      <c r="P351" s="25">
        <v>1305.60929689094</v>
      </c>
      <c r="Q351" s="25">
        <v>57.088302129733101</v>
      </c>
      <c r="R351" s="25">
        <v>84069.328384886699</v>
      </c>
      <c r="S351" s="25">
        <v>66.568095603312898</v>
      </c>
      <c r="T351" s="25">
        <v>0.61453143503163099</v>
      </c>
      <c r="U351" s="25">
        <v>2.3264965946679599</v>
      </c>
      <c r="V351" s="25">
        <v>6.8681534234361896</v>
      </c>
      <c r="W351" s="25">
        <v>9.1946500181041486</v>
      </c>
      <c r="X351" s="25"/>
      <c r="Y351" s="25"/>
      <c r="Z351"/>
    </row>
    <row r="352" spans="1:26" x14ac:dyDescent="0.25">
      <c r="A352" t="s">
        <v>1919</v>
      </c>
      <c r="B352" t="s">
        <v>12</v>
      </c>
      <c r="C352" t="s">
        <v>176</v>
      </c>
      <c r="D352" t="s">
        <v>412</v>
      </c>
      <c r="E352" t="s">
        <v>440</v>
      </c>
      <c r="F352" t="s">
        <v>951</v>
      </c>
      <c r="G352" t="s">
        <v>952</v>
      </c>
      <c r="H352" t="s">
        <v>918</v>
      </c>
      <c r="I352" t="s">
        <v>1922</v>
      </c>
      <c r="J352" s="4" t="s">
        <v>865</v>
      </c>
      <c r="K352">
        <v>400</v>
      </c>
      <c r="L352">
        <v>6000</v>
      </c>
      <c r="M352" s="1">
        <v>0.52196759259259262</v>
      </c>
      <c r="N352" s="25">
        <v>75154.542208886094</v>
      </c>
      <c r="O352" s="25">
        <v>236736.8079579912</v>
      </c>
      <c r="P352" s="25">
        <v>1427.1372409084399</v>
      </c>
      <c r="Q352" s="25">
        <v>63.129811398247902</v>
      </c>
      <c r="R352" s="25">
        <v>92966.168486000999</v>
      </c>
      <c r="S352" s="25">
        <v>69.443426072614102</v>
      </c>
      <c r="T352" s="25">
        <v>0.61921818370135695</v>
      </c>
      <c r="U352" s="25">
        <v>2.7423378798643498</v>
      </c>
      <c r="V352" s="25">
        <v>7.2496895173845504</v>
      </c>
      <c r="W352" s="25">
        <v>9.9920273972489007</v>
      </c>
      <c r="X352" s="25"/>
      <c r="Y352" s="25"/>
      <c r="Z352"/>
    </row>
    <row r="353" spans="1:26" x14ac:dyDescent="0.25">
      <c r="A353" t="s">
        <v>1919</v>
      </c>
      <c r="B353" t="s">
        <v>12</v>
      </c>
      <c r="C353" t="s">
        <v>176</v>
      </c>
      <c r="D353" t="s">
        <v>412</v>
      </c>
      <c r="E353" t="s">
        <v>440</v>
      </c>
      <c r="F353" t="s">
        <v>951</v>
      </c>
      <c r="G353" t="s">
        <v>952</v>
      </c>
      <c r="H353" t="s">
        <v>918</v>
      </c>
      <c r="I353" t="s">
        <v>1922</v>
      </c>
      <c r="J353" s="4" t="s">
        <v>865</v>
      </c>
      <c r="K353">
        <v>400</v>
      </c>
      <c r="L353">
        <v>6500</v>
      </c>
      <c r="M353" s="1">
        <v>0.56502314814814814</v>
      </c>
      <c r="N353" s="25">
        <v>81633.626504978805</v>
      </c>
      <c r="O353" s="25">
        <v>257145.92349068323</v>
      </c>
      <c r="P353" s="25">
        <v>1556.4920113099799</v>
      </c>
      <c r="Q353" s="25">
        <v>68.572246776856602</v>
      </c>
      <c r="R353" s="25">
        <v>100980.795610263</v>
      </c>
      <c r="S353" s="25">
        <v>75.063513276212305</v>
      </c>
      <c r="T353" s="25">
        <v>0.63628989011355996</v>
      </c>
      <c r="U353" s="25">
        <v>2.9752998136258402</v>
      </c>
      <c r="V353" s="25">
        <v>7.9162411756055802</v>
      </c>
      <c r="W353" s="25">
        <v>10.891540989231419</v>
      </c>
      <c r="X353" s="25"/>
      <c r="Y353" s="25"/>
      <c r="Z353"/>
    </row>
    <row r="354" spans="1:26" x14ac:dyDescent="0.25">
      <c r="A354" t="s">
        <v>1919</v>
      </c>
      <c r="B354" t="s">
        <v>12</v>
      </c>
      <c r="C354" t="s">
        <v>176</v>
      </c>
      <c r="D354" t="s">
        <v>412</v>
      </c>
      <c r="E354" t="s">
        <v>440</v>
      </c>
      <c r="F354" t="s">
        <v>951</v>
      </c>
      <c r="G354" t="s">
        <v>952</v>
      </c>
      <c r="H354" t="s">
        <v>918</v>
      </c>
      <c r="I354" t="s">
        <v>1922</v>
      </c>
      <c r="J354" s="4" t="s">
        <v>865</v>
      </c>
      <c r="K354">
        <v>400</v>
      </c>
      <c r="L354">
        <v>7000</v>
      </c>
      <c r="M354" s="1">
        <v>0.60802083333333334</v>
      </c>
      <c r="N354" s="25">
        <v>87622.7157443334</v>
      </c>
      <c r="O354" s="25">
        <v>276011.55459465022</v>
      </c>
      <c r="P354" s="25">
        <v>1667.44432206496</v>
      </c>
      <c r="Q354" s="25">
        <v>73.603088174157705</v>
      </c>
      <c r="R354" s="25">
        <v>108389.30352806899</v>
      </c>
      <c r="S354" s="25">
        <v>80.0423698420379</v>
      </c>
      <c r="T354" s="25">
        <v>0.63428901480782396</v>
      </c>
      <c r="U354" s="25">
        <v>3.1662122787622899</v>
      </c>
      <c r="V354" s="25">
        <v>8.5561798095643802</v>
      </c>
      <c r="W354" s="25">
        <v>11.72239208832667</v>
      </c>
      <c r="X354" s="25"/>
      <c r="Y354" s="25"/>
      <c r="Z354"/>
    </row>
    <row r="355" spans="1:26" x14ac:dyDescent="0.25">
      <c r="A355" t="s">
        <v>1919</v>
      </c>
      <c r="B355" t="s">
        <v>12</v>
      </c>
      <c r="C355" t="s">
        <v>176</v>
      </c>
      <c r="D355" t="s">
        <v>412</v>
      </c>
      <c r="E355" t="s">
        <v>440</v>
      </c>
      <c r="F355" t="s">
        <v>951</v>
      </c>
      <c r="G355" t="s">
        <v>952</v>
      </c>
      <c r="H355" t="s">
        <v>918</v>
      </c>
      <c r="I355" t="s">
        <v>1922</v>
      </c>
      <c r="J355" s="4" t="s">
        <v>865</v>
      </c>
      <c r="K355">
        <v>400</v>
      </c>
      <c r="L355">
        <v>7500</v>
      </c>
      <c r="M355" s="1">
        <v>0.65103009259259259</v>
      </c>
      <c r="N355" s="25">
        <v>93610.513092678695</v>
      </c>
      <c r="O355" s="25">
        <v>294873.11624193785</v>
      </c>
      <c r="P355" s="25">
        <v>1778.36181702863</v>
      </c>
      <c r="Q355" s="25">
        <v>78.632838306996305</v>
      </c>
      <c r="R355" s="25">
        <v>115796.25248043799</v>
      </c>
      <c r="S355" s="25">
        <v>85.035128415408593</v>
      </c>
      <c r="T355" s="25">
        <v>0.63283366478735903</v>
      </c>
      <c r="U355" s="25">
        <v>3.3571203114735302</v>
      </c>
      <c r="V355" s="25">
        <v>9.1959651110630602</v>
      </c>
      <c r="W355" s="25">
        <v>12.55308542253659</v>
      </c>
      <c r="X355" s="25"/>
      <c r="Y355" s="25"/>
      <c r="Z355"/>
    </row>
    <row r="356" spans="1:26" x14ac:dyDescent="0.25">
      <c r="A356" t="s">
        <v>1919</v>
      </c>
      <c r="B356" t="s">
        <v>12</v>
      </c>
      <c r="C356" t="s">
        <v>176</v>
      </c>
      <c r="D356" t="s">
        <v>412</v>
      </c>
      <c r="E356" t="s">
        <v>440</v>
      </c>
      <c r="F356" t="s">
        <v>951</v>
      </c>
      <c r="G356" t="s">
        <v>952</v>
      </c>
      <c r="H356" t="s">
        <v>918</v>
      </c>
      <c r="I356" t="s">
        <v>1922</v>
      </c>
      <c r="J356" s="4" t="s">
        <v>865</v>
      </c>
      <c r="K356">
        <v>390</v>
      </c>
      <c r="L356">
        <v>8000</v>
      </c>
      <c r="M356" s="1">
        <v>0.6940277777777778</v>
      </c>
      <c r="N356" s="25">
        <v>101070.122548004</v>
      </c>
      <c r="O356" s="25">
        <v>318370.8860262126</v>
      </c>
      <c r="P356" s="25">
        <v>1890.9181215593501</v>
      </c>
      <c r="Q356" s="25">
        <v>84.898898911410399</v>
      </c>
      <c r="R356" s="25">
        <v>125023.723474085</v>
      </c>
      <c r="S356" s="25">
        <v>86.338977149730795</v>
      </c>
      <c r="T356" s="25">
        <v>0.61419905623034099</v>
      </c>
      <c r="U356" s="25">
        <v>3.8574037502422098</v>
      </c>
      <c r="V356" s="25">
        <v>9.4503607355891095</v>
      </c>
      <c r="W356" s="25">
        <v>13.307764485831319</v>
      </c>
      <c r="X356" s="25"/>
      <c r="Y356" s="25"/>
      <c r="Z356"/>
    </row>
    <row r="357" spans="1:26" x14ac:dyDescent="0.25">
      <c r="A357" t="s">
        <v>1919</v>
      </c>
      <c r="B357" t="s">
        <v>12</v>
      </c>
      <c r="C357" t="s">
        <v>176</v>
      </c>
      <c r="D357" t="s">
        <v>412</v>
      </c>
      <c r="E357" t="s">
        <v>440</v>
      </c>
      <c r="F357" t="s">
        <v>951</v>
      </c>
      <c r="G357" t="s">
        <v>952</v>
      </c>
      <c r="H357" t="s">
        <v>918</v>
      </c>
      <c r="I357" t="s">
        <v>1922</v>
      </c>
      <c r="J357" s="4" t="s">
        <v>832</v>
      </c>
      <c r="K357">
        <v>220</v>
      </c>
      <c r="L357">
        <v>125</v>
      </c>
      <c r="M357" s="1">
        <v>2.2847222222222224E-2</v>
      </c>
      <c r="N357" s="25">
        <v>2137.98</v>
      </c>
      <c r="O357" s="25">
        <v>6734.6369999999997</v>
      </c>
      <c r="P357" s="25">
        <v>39.812404600000001</v>
      </c>
      <c r="Q357" s="25">
        <v>1.7959031999999999</v>
      </c>
      <c r="R357" s="25">
        <v>2644.68136</v>
      </c>
      <c r="S357" s="25">
        <v>20.267424640000002</v>
      </c>
      <c r="T357" s="25">
        <v>0.93908707199999997</v>
      </c>
      <c r="U357" s="25">
        <v>0.11946975999999999</v>
      </c>
      <c r="V357" s="25">
        <v>0.110515461599999</v>
      </c>
      <c r="W357" s="25">
        <v>0.22998522159999901</v>
      </c>
      <c r="X357" s="25"/>
      <c r="Y357" s="25"/>
      <c r="Z357"/>
    </row>
    <row r="358" spans="1:26" x14ac:dyDescent="0.25">
      <c r="A358" t="s">
        <v>1919</v>
      </c>
      <c r="B358" t="s">
        <v>12</v>
      </c>
      <c r="C358" t="s">
        <v>176</v>
      </c>
      <c r="D358" t="s">
        <v>412</v>
      </c>
      <c r="E358" t="s">
        <v>440</v>
      </c>
      <c r="F358" t="s">
        <v>951</v>
      </c>
      <c r="G358" t="s">
        <v>952</v>
      </c>
      <c r="H358" t="s">
        <v>918</v>
      </c>
      <c r="I358" t="s">
        <v>1922</v>
      </c>
      <c r="J358" s="4" t="s">
        <v>864</v>
      </c>
      <c r="K358">
        <v>220</v>
      </c>
      <c r="L358">
        <v>125</v>
      </c>
      <c r="M358" s="1">
        <v>1.9259259259259261E-2</v>
      </c>
      <c r="N358" s="25">
        <v>1957.56</v>
      </c>
      <c r="O358" s="25">
        <v>6166.3139999999994</v>
      </c>
      <c r="P358" s="25">
        <v>39.016752439743499</v>
      </c>
      <c r="Q358" s="25">
        <v>1.6443504</v>
      </c>
      <c r="R358" s="25">
        <v>2421.50180807692</v>
      </c>
      <c r="S358" s="25">
        <v>16.395611678461499</v>
      </c>
      <c r="T358" s="25">
        <v>0.75325447199999995</v>
      </c>
      <c r="U358" s="25">
        <v>0.11388355999999999</v>
      </c>
      <c r="V358" s="25">
        <v>0.1005644616</v>
      </c>
      <c r="W358" s="25">
        <v>0.21444802159999998</v>
      </c>
      <c r="X358" s="25"/>
      <c r="Y358" s="25"/>
      <c r="Z358"/>
    </row>
    <row r="359" spans="1:26" x14ac:dyDescent="0.25">
      <c r="A359" t="s">
        <v>1919</v>
      </c>
      <c r="B359" t="s">
        <v>926</v>
      </c>
      <c r="C359" t="s">
        <v>441</v>
      </c>
      <c r="D359" t="s">
        <v>412</v>
      </c>
      <c r="E359" t="s">
        <v>442</v>
      </c>
      <c r="F359" t="s">
        <v>951</v>
      </c>
      <c r="G359" t="s">
        <v>952</v>
      </c>
      <c r="H359" t="s">
        <v>918</v>
      </c>
      <c r="I359" t="s">
        <v>1923</v>
      </c>
      <c r="J359" s="4" t="s">
        <v>865</v>
      </c>
      <c r="K359">
        <v>180</v>
      </c>
      <c r="L359">
        <v>125</v>
      </c>
      <c r="M359" s="1">
        <v>1.5960648148148151E-2</v>
      </c>
      <c r="N359" s="25">
        <v>2513.41952073624</v>
      </c>
      <c r="O359" s="25">
        <v>7917.2714903191554</v>
      </c>
      <c r="P359" s="25">
        <v>80.0662848128094</v>
      </c>
      <c r="Q359" s="25">
        <v>2.1112719344375601</v>
      </c>
      <c r="R359" s="25">
        <v>3109.0996999947702</v>
      </c>
      <c r="S359" s="25">
        <v>3.8966989239813499</v>
      </c>
      <c r="T359" s="25">
        <v>4.36482427895996E-3</v>
      </c>
      <c r="U359" s="25">
        <v>8.3108446358141297E-2</v>
      </c>
      <c r="V359" s="25">
        <v>0.14673853153656499</v>
      </c>
      <c r="W359" s="25">
        <v>0.22984697789470629</v>
      </c>
      <c r="X359" s="25"/>
      <c r="Y359" s="25"/>
      <c r="Z359"/>
    </row>
    <row r="360" spans="1:26" x14ac:dyDescent="0.25">
      <c r="A360" t="s">
        <v>1919</v>
      </c>
      <c r="B360" t="s">
        <v>926</v>
      </c>
      <c r="C360" t="s">
        <v>441</v>
      </c>
      <c r="D360" t="s">
        <v>412</v>
      </c>
      <c r="E360" t="s">
        <v>442</v>
      </c>
      <c r="F360" t="s">
        <v>951</v>
      </c>
      <c r="G360" t="s">
        <v>952</v>
      </c>
      <c r="H360" t="s">
        <v>918</v>
      </c>
      <c r="I360" t="s">
        <v>1923</v>
      </c>
      <c r="J360" s="4" t="s">
        <v>865</v>
      </c>
      <c r="K360">
        <v>240</v>
      </c>
      <c r="L360">
        <v>200</v>
      </c>
      <c r="M360" s="1">
        <v>2.2870370370370371E-2</v>
      </c>
      <c r="N360" s="25">
        <v>3682.7672061295698</v>
      </c>
      <c r="O360" s="25">
        <v>11600.716699308145</v>
      </c>
      <c r="P360" s="25">
        <v>118.196667005058</v>
      </c>
      <c r="Q360" s="25">
        <v>3.0935251347645201</v>
      </c>
      <c r="R360" s="25">
        <v>4555.5832423843203</v>
      </c>
      <c r="S360" s="25">
        <v>5.2313209733558104</v>
      </c>
      <c r="T360" s="25">
        <v>5.5825879940878797E-3</v>
      </c>
      <c r="U360" s="25">
        <v>0.109210296713772</v>
      </c>
      <c r="V360" s="25">
        <v>0.23217911009313499</v>
      </c>
      <c r="W360" s="25">
        <v>0.34138940680690699</v>
      </c>
      <c r="X360" s="25"/>
      <c r="Y360" s="25"/>
      <c r="Z360"/>
    </row>
    <row r="361" spans="1:26" x14ac:dyDescent="0.25">
      <c r="A361" t="s">
        <v>1919</v>
      </c>
      <c r="B361" t="s">
        <v>926</v>
      </c>
      <c r="C361" t="s">
        <v>441</v>
      </c>
      <c r="D361" t="s">
        <v>412</v>
      </c>
      <c r="E361" t="s">
        <v>442</v>
      </c>
      <c r="F361" t="s">
        <v>951</v>
      </c>
      <c r="G361" t="s">
        <v>952</v>
      </c>
      <c r="H361" t="s">
        <v>918</v>
      </c>
      <c r="I361" t="s">
        <v>1923</v>
      </c>
      <c r="J361" s="4" t="s">
        <v>865</v>
      </c>
      <c r="K361">
        <v>300</v>
      </c>
      <c r="L361">
        <v>250</v>
      </c>
      <c r="M361" s="1">
        <v>2.6828703703703702E-2</v>
      </c>
      <c r="N361" s="25">
        <v>4427.2622354078503</v>
      </c>
      <c r="O361" s="25">
        <v>13945.876041534728</v>
      </c>
      <c r="P361" s="25">
        <v>147.918193386958</v>
      </c>
      <c r="Q361" s="25">
        <v>3.7188996232001301</v>
      </c>
      <c r="R361" s="25">
        <v>5476.5232557786103</v>
      </c>
      <c r="S361" s="25">
        <v>6.4709591053532698</v>
      </c>
      <c r="T361" s="25">
        <v>6.6281352792174498E-3</v>
      </c>
      <c r="U361" s="25">
        <v>0.123042101845172</v>
      </c>
      <c r="V361" s="25">
        <v>0.29620913047778702</v>
      </c>
      <c r="W361" s="25">
        <v>0.41925123232295902</v>
      </c>
      <c r="X361" s="25"/>
      <c r="Y361" s="25"/>
      <c r="Z361"/>
    </row>
    <row r="362" spans="1:26" x14ac:dyDescent="0.25">
      <c r="A362" t="s">
        <v>1919</v>
      </c>
      <c r="B362" t="s">
        <v>926</v>
      </c>
      <c r="C362" t="s">
        <v>441</v>
      </c>
      <c r="D362" t="s">
        <v>412</v>
      </c>
      <c r="E362" t="s">
        <v>442</v>
      </c>
      <c r="F362" t="s">
        <v>951</v>
      </c>
      <c r="G362" t="s">
        <v>952</v>
      </c>
      <c r="H362" t="s">
        <v>918</v>
      </c>
      <c r="I362" t="s">
        <v>1923</v>
      </c>
      <c r="J362" s="4" t="s">
        <v>865</v>
      </c>
      <c r="K362">
        <v>380</v>
      </c>
      <c r="L362">
        <v>500</v>
      </c>
      <c r="M362" s="1">
        <v>4.83912037037037E-2</v>
      </c>
      <c r="N362" s="25">
        <v>7661.2623840529805</v>
      </c>
      <c r="O362" s="25">
        <v>24132.976509766886</v>
      </c>
      <c r="P362" s="25">
        <v>227.700451309909</v>
      </c>
      <c r="Q362" s="25">
        <v>6.4354619972546496</v>
      </c>
      <c r="R362" s="25">
        <v>9476.9831587404005</v>
      </c>
      <c r="S362" s="25">
        <v>9.7972922601422905</v>
      </c>
      <c r="T362" s="25">
        <v>9.2129903230250901E-3</v>
      </c>
      <c r="U362" s="25">
        <v>0.18966718933982701</v>
      </c>
      <c r="V362" s="25">
        <v>0.61785423423664398</v>
      </c>
      <c r="W362" s="25">
        <v>0.80752142357647094</v>
      </c>
      <c r="X362" s="25"/>
      <c r="Y362" s="25"/>
      <c r="Z362"/>
    </row>
    <row r="363" spans="1:26" x14ac:dyDescent="0.25">
      <c r="A363" t="s">
        <v>1919</v>
      </c>
      <c r="B363" t="s">
        <v>926</v>
      </c>
      <c r="C363" t="s">
        <v>441</v>
      </c>
      <c r="D363" t="s">
        <v>412</v>
      </c>
      <c r="E363" t="s">
        <v>442</v>
      </c>
      <c r="F363" t="s">
        <v>951</v>
      </c>
      <c r="G363" t="s">
        <v>952</v>
      </c>
      <c r="H363" t="s">
        <v>918</v>
      </c>
      <c r="I363" t="s">
        <v>1923</v>
      </c>
      <c r="J363" s="4" t="s">
        <v>865</v>
      </c>
      <c r="K363">
        <v>400</v>
      </c>
      <c r="L363">
        <v>750</v>
      </c>
      <c r="M363" s="1">
        <v>6.9930555555555551E-2</v>
      </c>
      <c r="N363" s="25">
        <v>10967.5876227478</v>
      </c>
      <c r="O363" s="25">
        <v>34547.901011655573</v>
      </c>
      <c r="P363" s="25">
        <v>312.52358101757602</v>
      </c>
      <c r="Q363" s="25">
        <v>9.2127734992651593</v>
      </c>
      <c r="R363" s="25">
        <v>13566.9047513594</v>
      </c>
      <c r="S363" s="25">
        <v>13.013991828896801</v>
      </c>
      <c r="T363" s="25">
        <v>1.09275662259215E-2</v>
      </c>
      <c r="U363" s="25">
        <v>0.243683716106046</v>
      </c>
      <c r="V363" s="25">
        <v>0.99749064130819498</v>
      </c>
      <c r="W363" s="25">
        <v>1.2411743574142409</v>
      </c>
      <c r="X363" s="25"/>
      <c r="Y363" s="25"/>
      <c r="Z363"/>
    </row>
    <row r="364" spans="1:26" x14ac:dyDescent="0.25">
      <c r="A364" t="s">
        <v>1919</v>
      </c>
      <c r="B364" t="s">
        <v>926</v>
      </c>
      <c r="C364" t="s">
        <v>441</v>
      </c>
      <c r="D364" t="s">
        <v>412</v>
      </c>
      <c r="E364" t="s">
        <v>442</v>
      </c>
      <c r="F364" t="s">
        <v>951</v>
      </c>
      <c r="G364" t="s">
        <v>952</v>
      </c>
      <c r="H364" t="s">
        <v>918</v>
      </c>
      <c r="I364" t="s">
        <v>1923</v>
      </c>
      <c r="J364" s="4" t="s">
        <v>865</v>
      </c>
      <c r="K364">
        <v>400</v>
      </c>
      <c r="L364">
        <v>1000</v>
      </c>
      <c r="M364" s="1">
        <v>9.1412037037037042E-2</v>
      </c>
      <c r="N364" s="25">
        <v>14311.0334903768</v>
      </c>
      <c r="O364" s="25">
        <v>45079.75549468692</v>
      </c>
      <c r="P364" s="25">
        <v>392.94128854745202</v>
      </c>
      <c r="Q364" s="25">
        <v>12.0212684716645</v>
      </c>
      <c r="R364" s="25">
        <v>17702.746016384601</v>
      </c>
      <c r="S364" s="25">
        <v>15.745471465885201</v>
      </c>
      <c r="T364" s="25">
        <v>1.24281103881292E-2</v>
      </c>
      <c r="U364" s="25">
        <v>0.30745940552930101</v>
      </c>
      <c r="V364" s="25">
        <v>1.35438876183374</v>
      </c>
      <c r="W364" s="25">
        <v>1.661848167363041</v>
      </c>
      <c r="X364" s="25"/>
      <c r="Y364" s="25"/>
      <c r="Z364"/>
    </row>
    <row r="365" spans="1:26" x14ac:dyDescent="0.25">
      <c r="A365" t="s">
        <v>1919</v>
      </c>
      <c r="B365" t="s">
        <v>926</v>
      </c>
      <c r="C365" t="s">
        <v>441</v>
      </c>
      <c r="D365" t="s">
        <v>412</v>
      </c>
      <c r="E365" t="s">
        <v>442</v>
      </c>
      <c r="F365" t="s">
        <v>951</v>
      </c>
      <c r="G365" t="s">
        <v>952</v>
      </c>
      <c r="H365" t="s">
        <v>918</v>
      </c>
      <c r="I365" t="s">
        <v>1923</v>
      </c>
      <c r="J365" s="4" t="s">
        <v>865</v>
      </c>
      <c r="K365">
        <v>400</v>
      </c>
      <c r="L365">
        <v>1500</v>
      </c>
      <c r="M365" s="1">
        <v>0.13443287037037036</v>
      </c>
      <c r="N365" s="25">
        <v>21067.169013544</v>
      </c>
      <c r="O365" s="25">
        <v>66361.582392663593</v>
      </c>
      <c r="P365" s="25">
        <v>557.77259026509296</v>
      </c>
      <c r="Q365" s="25">
        <v>17.6964239557289</v>
      </c>
      <c r="R365" s="25">
        <v>26060.0835901594</v>
      </c>
      <c r="S365" s="25">
        <v>21.2709537581649</v>
      </c>
      <c r="T365" s="25">
        <v>1.54799095199518E-2</v>
      </c>
      <c r="U365" s="25">
        <v>0.43729792207477802</v>
      </c>
      <c r="V365" s="25">
        <v>2.0700350147304398</v>
      </c>
      <c r="W365" s="25">
        <v>2.5073329368052177</v>
      </c>
      <c r="X365" s="25"/>
      <c r="Y365" s="25"/>
      <c r="Z365"/>
    </row>
    <row r="366" spans="1:26" x14ac:dyDescent="0.25">
      <c r="A366" t="s">
        <v>1919</v>
      </c>
      <c r="B366" t="s">
        <v>926</v>
      </c>
      <c r="C366" t="s">
        <v>441</v>
      </c>
      <c r="D366" t="s">
        <v>412</v>
      </c>
      <c r="E366" t="s">
        <v>442</v>
      </c>
      <c r="F366" t="s">
        <v>951</v>
      </c>
      <c r="G366" t="s">
        <v>952</v>
      </c>
      <c r="H366" t="s">
        <v>918</v>
      </c>
      <c r="I366" t="s">
        <v>1923</v>
      </c>
      <c r="J366" s="4" t="s">
        <v>865</v>
      </c>
      <c r="K366">
        <v>400</v>
      </c>
      <c r="L366">
        <v>2000</v>
      </c>
      <c r="M366" s="1">
        <v>0.17752314814814815</v>
      </c>
      <c r="N366" s="25">
        <v>27887.7324612052</v>
      </c>
      <c r="O366" s="25">
        <v>87846.35725279637</v>
      </c>
      <c r="P366" s="25">
        <v>726.23074238619097</v>
      </c>
      <c r="Q366" s="25">
        <v>23.4256862542336</v>
      </c>
      <c r="R366" s="25">
        <v>34497.123291598</v>
      </c>
      <c r="S366" s="25">
        <v>26.8441611449548</v>
      </c>
      <c r="T366" s="25">
        <v>1.8563244287465901E-2</v>
      </c>
      <c r="U366" s="25">
        <v>0.56913477402759505</v>
      </c>
      <c r="V366" s="25">
        <v>2.7876727940917001</v>
      </c>
      <c r="W366" s="25">
        <v>3.356807568119295</v>
      </c>
      <c r="X366" s="25"/>
      <c r="Y366" s="25"/>
      <c r="Z366"/>
    </row>
    <row r="367" spans="1:26" x14ac:dyDescent="0.25">
      <c r="A367" t="s">
        <v>1919</v>
      </c>
      <c r="B367" t="s">
        <v>926</v>
      </c>
      <c r="C367" t="s">
        <v>441</v>
      </c>
      <c r="D367" t="s">
        <v>412</v>
      </c>
      <c r="E367" t="s">
        <v>442</v>
      </c>
      <c r="F367" t="s">
        <v>951</v>
      </c>
      <c r="G367" t="s">
        <v>952</v>
      </c>
      <c r="H367" t="s">
        <v>918</v>
      </c>
      <c r="I367" t="s">
        <v>1923</v>
      </c>
      <c r="J367" s="4" t="s">
        <v>865</v>
      </c>
      <c r="K367">
        <v>400</v>
      </c>
      <c r="L367">
        <v>2500</v>
      </c>
      <c r="M367" s="1">
        <v>0.2204976851851852</v>
      </c>
      <c r="N367" s="25">
        <v>34573.651522066997</v>
      </c>
      <c r="O367" s="25">
        <v>108907.00229451104</v>
      </c>
      <c r="P367" s="25">
        <v>887.05135456789105</v>
      </c>
      <c r="Q367" s="25">
        <v>29.041863956076501</v>
      </c>
      <c r="R367" s="25">
        <v>42767.606278812702</v>
      </c>
      <c r="S367" s="25">
        <v>32.306130300825203</v>
      </c>
      <c r="T367" s="25">
        <v>2.1562587599477798E-2</v>
      </c>
      <c r="U367" s="25">
        <v>0.69663456169428895</v>
      </c>
      <c r="V367" s="25">
        <v>3.50156918437929</v>
      </c>
      <c r="W367" s="25">
        <v>4.1982037460735793</v>
      </c>
      <c r="X367" s="25"/>
      <c r="Y367" s="25"/>
      <c r="Z367"/>
    </row>
    <row r="368" spans="1:26" x14ac:dyDescent="0.25">
      <c r="A368" t="s">
        <v>1919</v>
      </c>
      <c r="B368" t="s">
        <v>926</v>
      </c>
      <c r="C368" t="s">
        <v>441</v>
      </c>
      <c r="D368" t="s">
        <v>412</v>
      </c>
      <c r="E368" t="s">
        <v>442</v>
      </c>
      <c r="F368" t="s">
        <v>951</v>
      </c>
      <c r="G368" t="s">
        <v>952</v>
      </c>
      <c r="H368" t="s">
        <v>918</v>
      </c>
      <c r="I368" t="s">
        <v>1923</v>
      </c>
      <c r="J368" s="4" t="s">
        <v>865</v>
      </c>
      <c r="K368">
        <v>400</v>
      </c>
      <c r="L368">
        <v>3000</v>
      </c>
      <c r="M368" s="1">
        <v>0.26361111111111113</v>
      </c>
      <c r="N368" s="25">
        <v>41447.305185783</v>
      </c>
      <c r="O368" s="25">
        <v>130559.01133521645</v>
      </c>
      <c r="P368" s="25">
        <v>1058.41225850312</v>
      </c>
      <c r="Q368" s="25">
        <v>34.815739338931699</v>
      </c>
      <c r="R368" s="25">
        <v>51270.319309005798</v>
      </c>
      <c r="S368" s="25">
        <v>37.9123237134595</v>
      </c>
      <c r="T368" s="25">
        <v>2.4662502344321199E-2</v>
      </c>
      <c r="U368" s="25">
        <v>0.83001095970973404</v>
      </c>
      <c r="V368" s="25">
        <v>4.2209100402182997</v>
      </c>
      <c r="W368" s="25">
        <v>5.0509209999280333</v>
      </c>
      <c r="X368" s="25"/>
      <c r="Y368" s="25"/>
      <c r="Z368"/>
    </row>
    <row r="369" spans="1:26" x14ac:dyDescent="0.25">
      <c r="A369" t="s">
        <v>1919</v>
      </c>
      <c r="B369" t="s">
        <v>926</v>
      </c>
      <c r="C369" t="s">
        <v>441</v>
      </c>
      <c r="D369" t="s">
        <v>412</v>
      </c>
      <c r="E369" t="s">
        <v>442</v>
      </c>
      <c r="F369" t="s">
        <v>951</v>
      </c>
      <c r="G369" t="s">
        <v>952</v>
      </c>
      <c r="H369" t="s">
        <v>918</v>
      </c>
      <c r="I369" t="s">
        <v>1923</v>
      </c>
      <c r="J369" s="4" t="s">
        <v>865</v>
      </c>
      <c r="K369">
        <v>400</v>
      </c>
      <c r="L369">
        <v>3500</v>
      </c>
      <c r="M369" s="1">
        <v>0.30658564814814815</v>
      </c>
      <c r="N369" s="25">
        <v>48133.8937694056</v>
      </c>
      <c r="O369" s="25">
        <v>151621.76537362763</v>
      </c>
      <c r="P369" s="25">
        <v>1219.2897859612001</v>
      </c>
      <c r="Q369" s="25">
        <v>40.432474041606099</v>
      </c>
      <c r="R369" s="25">
        <v>59541.632640958604</v>
      </c>
      <c r="S369" s="25">
        <v>43.372534871996599</v>
      </c>
      <c r="T369" s="25">
        <v>2.7658210863962501E-2</v>
      </c>
      <c r="U369" s="25">
        <v>0.95752381987847701</v>
      </c>
      <c r="V369" s="25">
        <v>4.9349106832408802</v>
      </c>
      <c r="W369" s="25">
        <v>5.8924345031193575</v>
      </c>
      <c r="X369" s="25"/>
      <c r="Y369" s="25"/>
      <c r="Z369"/>
    </row>
    <row r="370" spans="1:26" x14ac:dyDescent="0.25">
      <c r="A370" t="s">
        <v>1919</v>
      </c>
      <c r="B370" t="s">
        <v>926</v>
      </c>
      <c r="C370" t="s">
        <v>441</v>
      </c>
      <c r="D370" t="s">
        <v>412</v>
      </c>
      <c r="E370" t="s">
        <v>442</v>
      </c>
      <c r="F370" t="s">
        <v>951</v>
      </c>
      <c r="G370" t="s">
        <v>952</v>
      </c>
      <c r="H370" t="s">
        <v>918</v>
      </c>
      <c r="I370" t="s">
        <v>1923</v>
      </c>
      <c r="J370" s="4" t="s">
        <v>865</v>
      </c>
      <c r="K370">
        <v>400</v>
      </c>
      <c r="L370">
        <v>4000</v>
      </c>
      <c r="M370" s="1">
        <v>0.34971064814814817</v>
      </c>
      <c r="N370" s="25">
        <v>55434.769766062098</v>
      </c>
      <c r="O370" s="25">
        <v>174619.5247630956</v>
      </c>
      <c r="P370" s="25">
        <v>1379.66472568412</v>
      </c>
      <c r="Q370" s="25">
        <v>46.565204264825397</v>
      </c>
      <c r="R370" s="25">
        <v>68572.812881375707</v>
      </c>
      <c r="S370" s="25">
        <v>47.241578229153198</v>
      </c>
      <c r="T370" s="25">
        <v>3.1708282724906098E-2</v>
      </c>
      <c r="U370" s="25">
        <v>1.1684901508474499</v>
      </c>
      <c r="V370" s="25">
        <v>5.4462052813072797</v>
      </c>
      <c r="W370" s="25">
        <v>6.6146954321547291</v>
      </c>
      <c r="X370" s="25"/>
      <c r="Y370" s="25"/>
      <c r="Z370"/>
    </row>
    <row r="371" spans="1:26" x14ac:dyDescent="0.25">
      <c r="A371" t="s">
        <v>1919</v>
      </c>
      <c r="B371" t="s">
        <v>926</v>
      </c>
      <c r="C371" t="s">
        <v>441</v>
      </c>
      <c r="D371" t="s">
        <v>412</v>
      </c>
      <c r="E371" t="s">
        <v>442</v>
      </c>
      <c r="F371" t="s">
        <v>951</v>
      </c>
      <c r="G371" t="s">
        <v>952</v>
      </c>
      <c r="H371" t="s">
        <v>918</v>
      </c>
      <c r="I371" t="s">
        <v>1923</v>
      </c>
      <c r="J371" s="4" t="s">
        <v>865</v>
      </c>
      <c r="K371">
        <v>400</v>
      </c>
      <c r="L371">
        <v>4500</v>
      </c>
      <c r="M371" s="1">
        <v>0.39269675925925923</v>
      </c>
      <c r="N371" s="25">
        <v>62175.199953671297</v>
      </c>
      <c r="O371" s="25">
        <v>195851.87985406458</v>
      </c>
      <c r="P371" s="25">
        <v>1538.88770764628</v>
      </c>
      <c r="Q371" s="25">
        <v>52.227172438200597</v>
      </c>
      <c r="R371" s="25">
        <v>76910.723260840707</v>
      </c>
      <c r="S371" s="25">
        <v>52.482107295941397</v>
      </c>
      <c r="T371" s="25">
        <v>3.4857011078727497E-2</v>
      </c>
      <c r="U371" s="25">
        <v>1.30636077227762</v>
      </c>
      <c r="V371" s="25">
        <v>6.1314902654850298</v>
      </c>
      <c r="W371" s="25">
        <v>7.4378510377626501</v>
      </c>
      <c r="X371" s="25"/>
      <c r="Y371" s="25"/>
      <c r="Z371"/>
    </row>
    <row r="372" spans="1:26" x14ac:dyDescent="0.25">
      <c r="A372" t="s">
        <v>1919</v>
      </c>
      <c r="B372" t="s">
        <v>926</v>
      </c>
      <c r="C372" t="s">
        <v>441</v>
      </c>
      <c r="D372" t="s">
        <v>412</v>
      </c>
      <c r="E372" t="s">
        <v>442</v>
      </c>
      <c r="F372" t="s">
        <v>951</v>
      </c>
      <c r="G372" t="s">
        <v>952</v>
      </c>
      <c r="H372" t="s">
        <v>918</v>
      </c>
      <c r="I372" t="s">
        <v>1923</v>
      </c>
      <c r="J372" s="4" t="s">
        <v>865</v>
      </c>
      <c r="K372">
        <v>400</v>
      </c>
      <c r="L372">
        <v>5000</v>
      </c>
      <c r="M372" s="1">
        <v>0.43583333333333335</v>
      </c>
      <c r="N372" s="25">
        <v>69085.516205586406</v>
      </c>
      <c r="O372" s="25">
        <v>217619.37604759718</v>
      </c>
      <c r="P372" s="25">
        <v>1722.94048321522</v>
      </c>
      <c r="Q372" s="25">
        <v>58.031832655512702</v>
      </c>
      <c r="R372" s="25">
        <v>85458.783405336595</v>
      </c>
      <c r="S372" s="25">
        <v>58.832356315718997</v>
      </c>
      <c r="T372" s="25">
        <v>3.7703513987673701E-2</v>
      </c>
      <c r="U372" s="25">
        <v>1.42162700915009</v>
      </c>
      <c r="V372" s="25">
        <v>6.9312479636261202</v>
      </c>
      <c r="W372" s="25">
        <v>8.3528749727762097</v>
      </c>
      <c r="X372" s="25"/>
      <c r="Y372" s="25"/>
      <c r="Z372"/>
    </row>
    <row r="373" spans="1:26" x14ac:dyDescent="0.25">
      <c r="A373" t="s">
        <v>1919</v>
      </c>
      <c r="B373" t="s">
        <v>926</v>
      </c>
      <c r="C373" t="s">
        <v>441</v>
      </c>
      <c r="D373" t="s">
        <v>412</v>
      </c>
      <c r="E373" t="s">
        <v>442</v>
      </c>
      <c r="F373" t="s">
        <v>951</v>
      </c>
      <c r="G373" t="s">
        <v>952</v>
      </c>
      <c r="H373" t="s">
        <v>918</v>
      </c>
      <c r="I373" t="s">
        <v>1923</v>
      </c>
      <c r="J373" s="4" t="s">
        <v>865</v>
      </c>
      <c r="K373">
        <v>380</v>
      </c>
      <c r="L373">
        <v>5500</v>
      </c>
      <c r="M373" s="1">
        <v>0.47881944444444446</v>
      </c>
      <c r="N373" s="25">
        <v>76769.094069959901</v>
      </c>
      <c r="O373" s="25">
        <v>241822.64632037369</v>
      </c>
      <c r="P373" s="25">
        <v>1868.5717100361301</v>
      </c>
      <c r="Q373" s="25">
        <v>64.486040656757197</v>
      </c>
      <c r="R373" s="25">
        <v>94963.365109168095</v>
      </c>
      <c r="S373" s="25">
        <v>61.039160424871298</v>
      </c>
      <c r="T373" s="25">
        <v>4.2529553809087198E-2</v>
      </c>
      <c r="U373" s="25">
        <v>1.7117237452076699</v>
      </c>
      <c r="V373" s="25">
        <v>7.2573336638152002</v>
      </c>
      <c r="W373" s="25">
        <v>8.9690574090228701</v>
      </c>
      <c r="X373" s="25"/>
      <c r="Y373" s="25"/>
      <c r="Z373"/>
    </row>
    <row r="374" spans="1:26" x14ac:dyDescent="0.25">
      <c r="A374" t="s">
        <v>1919</v>
      </c>
      <c r="B374" t="s">
        <v>926</v>
      </c>
      <c r="C374" t="s">
        <v>441</v>
      </c>
      <c r="D374" t="s">
        <v>412</v>
      </c>
      <c r="E374" t="s">
        <v>442</v>
      </c>
      <c r="F374" t="s">
        <v>951</v>
      </c>
      <c r="G374" t="s">
        <v>952</v>
      </c>
      <c r="H374" t="s">
        <v>918</v>
      </c>
      <c r="I374" t="s">
        <v>1923</v>
      </c>
      <c r="J374" s="4" t="s">
        <v>865</v>
      </c>
      <c r="K374">
        <v>400</v>
      </c>
      <c r="L374">
        <v>6000</v>
      </c>
      <c r="M374" s="1">
        <v>0.52196759259259262</v>
      </c>
      <c r="N374" s="25">
        <v>83516.345058246603</v>
      </c>
      <c r="O374" s="25">
        <v>263076.48693347682</v>
      </c>
      <c r="P374" s="25">
        <v>2046.14830030811</v>
      </c>
      <c r="Q374" s="25">
        <v>70.153729716757198</v>
      </c>
      <c r="R374" s="25">
        <v>103309.719988431</v>
      </c>
      <c r="S374" s="25">
        <v>67.288624623920896</v>
      </c>
      <c r="T374" s="25">
        <v>4.5432800383064097E-2</v>
      </c>
      <c r="U374" s="25">
        <v>1.8201621397546199</v>
      </c>
      <c r="V374" s="25">
        <v>8.0426952148132909</v>
      </c>
      <c r="W374" s="25">
        <v>9.862857354567911</v>
      </c>
      <c r="X374" s="25"/>
      <c r="Y374" s="25"/>
      <c r="Z374"/>
    </row>
    <row r="375" spans="1:26" x14ac:dyDescent="0.25">
      <c r="A375" t="s">
        <v>1919</v>
      </c>
      <c r="B375" t="s">
        <v>926</v>
      </c>
      <c r="C375" t="s">
        <v>441</v>
      </c>
      <c r="D375" t="s">
        <v>412</v>
      </c>
      <c r="E375" t="s">
        <v>442</v>
      </c>
      <c r="F375" t="s">
        <v>951</v>
      </c>
      <c r="G375" t="s">
        <v>952</v>
      </c>
      <c r="H375" t="s">
        <v>918</v>
      </c>
      <c r="I375" t="s">
        <v>1923</v>
      </c>
      <c r="J375" s="4" t="s">
        <v>865</v>
      </c>
      <c r="K375">
        <v>400</v>
      </c>
      <c r="L375">
        <v>6500</v>
      </c>
      <c r="M375" s="1">
        <v>0.56502314814814814</v>
      </c>
      <c r="N375" s="25">
        <v>90721.475323692197</v>
      </c>
      <c r="O375" s="25">
        <v>285772.6472696304</v>
      </c>
      <c r="P375" s="25">
        <v>2232.37366266853</v>
      </c>
      <c r="Q375" s="25">
        <v>76.206037161124499</v>
      </c>
      <c r="R375" s="25">
        <v>112222.44983859301</v>
      </c>
      <c r="S375" s="25">
        <v>73.165928846541505</v>
      </c>
      <c r="T375" s="25">
        <v>4.8573170033015103E-2</v>
      </c>
      <c r="U375" s="25">
        <v>1.97344235706463</v>
      </c>
      <c r="V375" s="25">
        <v>8.7857312021462803</v>
      </c>
      <c r="W375" s="25">
        <v>10.759173559210911</v>
      </c>
      <c r="X375" s="25"/>
      <c r="Y375" s="25"/>
      <c r="Z375"/>
    </row>
    <row r="376" spans="1:26" x14ac:dyDescent="0.25">
      <c r="A376" t="s">
        <v>1919</v>
      </c>
      <c r="B376" t="s">
        <v>926</v>
      </c>
      <c r="C376" t="s">
        <v>441</v>
      </c>
      <c r="D376" t="s">
        <v>412</v>
      </c>
      <c r="E376" t="s">
        <v>442</v>
      </c>
      <c r="F376" t="s">
        <v>951</v>
      </c>
      <c r="G376" t="s">
        <v>952</v>
      </c>
      <c r="H376" t="s">
        <v>918</v>
      </c>
      <c r="I376" t="s">
        <v>1923</v>
      </c>
      <c r="J376" s="4" t="s">
        <v>865</v>
      </c>
      <c r="K376">
        <v>400</v>
      </c>
      <c r="L376">
        <v>7000</v>
      </c>
      <c r="M376" s="1">
        <v>0.60802083333333334</v>
      </c>
      <c r="N376" s="25">
        <v>97408.951277712797</v>
      </c>
      <c r="O376" s="25">
        <v>306838.19652479532</v>
      </c>
      <c r="P376" s="25">
        <v>2393.2448311093299</v>
      </c>
      <c r="Q376" s="25">
        <v>81.823524608382002</v>
      </c>
      <c r="R376" s="25">
        <v>120494.911826102</v>
      </c>
      <c r="S376" s="25">
        <v>78.624391141666393</v>
      </c>
      <c r="T376" s="25">
        <v>5.1566087061556E-2</v>
      </c>
      <c r="U376" s="25">
        <v>2.1009628178898301</v>
      </c>
      <c r="V376" s="25">
        <v>9.4998564915776509</v>
      </c>
      <c r="W376" s="25">
        <v>11.600819309467481</v>
      </c>
      <c r="X376" s="25"/>
      <c r="Y376" s="25"/>
      <c r="Z376"/>
    </row>
    <row r="377" spans="1:26" x14ac:dyDescent="0.25">
      <c r="A377" t="s">
        <v>1919</v>
      </c>
      <c r="B377" t="s">
        <v>926</v>
      </c>
      <c r="C377" t="s">
        <v>441</v>
      </c>
      <c r="D377" t="s">
        <v>412</v>
      </c>
      <c r="E377" t="s">
        <v>442</v>
      </c>
      <c r="F377" t="s">
        <v>951</v>
      </c>
      <c r="G377" t="s">
        <v>952</v>
      </c>
      <c r="H377" t="s">
        <v>918</v>
      </c>
      <c r="I377" t="s">
        <v>1923</v>
      </c>
      <c r="J377" s="4" t="s">
        <v>865</v>
      </c>
      <c r="K377">
        <v>380</v>
      </c>
      <c r="L377">
        <v>7500</v>
      </c>
      <c r="M377" s="1">
        <v>0.65101851851851855</v>
      </c>
      <c r="N377" s="25">
        <v>105171.950321421</v>
      </c>
      <c r="O377" s="25">
        <v>331291.64351247612</v>
      </c>
      <c r="P377" s="25">
        <v>2537.7419948716001</v>
      </c>
      <c r="Q377" s="25">
        <v>88.344436667989001</v>
      </c>
      <c r="R377" s="25">
        <v>130097.75034240499</v>
      </c>
      <c r="S377" s="25">
        <v>80.589469407583195</v>
      </c>
      <c r="T377" s="25">
        <v>5.6562415518910801E-2</v>
      </c>
      <c r="U377" s="25">
        <v>2.4038433328161002</v>
      </c>
      <c r="V377" s="25">
        <v>9.7946154376998091</v>
      </c>
      <c r="W377" s="25">
        <v>12.198458770515909</v>
      </c>
      <c r="X377" s="25"/>
      <c r="Y377" s="25"/>
      <c r="Z377"/>
    </row>
    <row r="378" spans="1:26" x14ac:dyDescent="0.25">
      <c r="A378" t="s">
        <v>1919</v>
      </c>
      <c r="B378" t="s">
        <v>926</v>
      </c>
      <c r="C378" t="s">
        <v>441</v>
      </c>
      <c r="D378" t="s">
        <v>412</v>
      </c>
      <c r="E378" t="s">
        <v>442</v>
      </c>
      <c r="F378" t="s">
        <v>951</v>
      </c>
      <c r="G378" t="s">
        <v>952</v>
      </c>
      <c r="H378" t="s">
        <v>918</v>
      </c>
      <c r="I378" t="s">
        <v>1923</v>
      </c>
      <c r="J378" s="4" t="s">
        <v>865</v>
      </c>
      <c r="K378">
        <v>380</v>
      </c>
      <c r="L378">
        <v>8000</v>
      </c>
      <c r="M378" s="1">
        <v>0.6940277777777778</v>
      </c>
      <c r="N378" s="25">
        <v>111996.742497106</v>
      </c>
      <c r="O378" s="25">
        <v>352789.7388658839</v>
      </c>
      <c r="P378" s="25">
        <v>2696.7270907544198</v>
      </c>
      <c r="Q378" s="25">
        <v>94.077299709490205</v>
      </c>
      <c r="R378" s="25">
        <v>138540.066583543</v>
      </c>
      <c r="S378" s="25">
        <v>85.636528434057595</v>
      </c>
      <c r="T378" s="25">
        <v>5.9848220675443597E-2</v>
      </c>
      <c r="U378" s="25">
        <v>2.5535821923575601</v>
      </c>
      <c r="V378" s="25">
        <v>10.455215195807501</v>
      </c>
      <c r="W378" s="25">
        <v>13.00879738816506</v>
      </c>
      <c r="X378" s="25"/>
      <c r="Y378" s="25"/>
      <c r="Z378"/>
    </row>
    <row r="379" spans="1:26" x14ac:dyDescent="0.25">
      <c r="A379" t="s">
        <v>1919</v>
      </c>
      <c r="B379" t="s">
        <v>926</v>
      </c>
      <c r="C379" t="s">
        <v>441</v>
      </c>
      <c r="D379" t="s">
        <v>412</v>
      </c>
      <c r="E379" t="s">
        <v>442</v>
      </c>
      <c r="F379" t="s">
        <v>951</v>
      </c>
      <c r="G379" t="s">
        <v>952</v>
      </c>
      <c r="H379" t="s">
        <v>918</v>
      </c>
      <c r="I379" t="s">
        <v>1923</v>
      </c>
      <c r="J379" s="4" t="s">
        <v>865</v>
      </c>
      <c r="K379">
        <v>380</v>
      </c>
      <c r="L379">
        <v>8500</v>
      </c>
      <c r="M379" s="1">
        <v>0.73703703703703705</v>
      </c>
      <c r="N379" s="25">
        <v>118817.938531476</v>
      </c>
      <c r="O379" s="25">
        <v>374276.50637414941</v>
      </c>
      <c r="P379" s="25">
        <v>2855.6351660542</v>
      </c>
      <c r="Q379" s="25">
        <v>99.807102430911698</v>
      </c>
      <c r="R379" s="25">
        <v>146977.87494259901</v>
      </c>
      <c r="S379" s="25">
        <v>90.691149802985905</v>
      </c>
      <c r="T379" s="25">
        <v>6.3145174536715198E-2</v>
      </c>
      <c r="U379" s="25">
        <v>2.7032211365374601</v>
      </c>
      <c r="V379" s="25">
        <v>11.1155384060157</v>
      </c>
      <c r="W379" s="25">
        <v>13.81875954255316</v>
      </c>
      <c r="X379" s="25"/>
      <c r="Y379" s="25"/>
      <c r="Z379"/>
    </row>
    <row r="380" spans="1:26" x14ac:dyDescent="0.25">
      <c r="A380" t="s">
        <v>1919</v>
      </c>
      <c r="B380" t="s">
        <v>926</v>
      </c>
      <c r="C380" t="s">
        <v>441</v>
      </c>
      <c r="D380" t="s">
        <v>412</v>
      </c>
      <c r="E380" t="s">
        <v>442</v>
      </c>
      <c r="F380" t="s">
        <v>951</v>
      </c>
      <c r="G380" t="s">
        <v>952</v>
      </c>
      <c r="H380" t="s">
        <v>918</v>
      </c>
      <c r="I380" t="s">
        <v>1923</v>
      </c>
      <c r="J380" s="4" t="s">
        <v>832</v>
      </c>
      <c r="K380">
        <v>180</v>
      </c>
      <c r="L380">
        <v>125</v>
      </c>
      <c r="M380" s="1">
        <v>2.2847222222222224E-2</v>
      </c>
      <c r="N380" s="25">
        <v>2411.7936299999901</v>
      </c>
      <c r="O380" s="25">
        <v>7597.1499344999684</v>
      </c>
      <c r="P380" s="25">
        <v>67.079471999999996</v>
      </c>
      <c r="Q380" s="25">
        <v>2.02590665</v>
      </c>
      <c r="R380" s="25">
        <v>2983.38886</v>
      </c>
      <c r="S380" s="25">
        <v>8.03131196</v>
      </c>
      <c r="T380" s="25">
        <v>9.9975599999999904E-3</v>
      </c>
      <c r="U380" s="25">
        <v>8.2881259999999998E-2</v>
      </c>
      <c r="V380" s="25">
        <v>0.118059341999999</v>
      </c>
      <c r="W380" s="25">
        <v>0.200940601999999</v>
      </c>
      <c r="X380" s="25"/>
      <c r="Y380" s="25"/>
      <c r="Z380"/>
    </row>
    <row r="381" spans="1:26" x14ac:dyDescent="0.25">
      <c r="A381" t="s">
        <v>1919</v>
      </c>
      <c r="B381" t="s">
        <v>926</v>
      </c>
      <c r="C381" t="s">
        <v>441</v>
      </c>
      <c r="D381" t="s">
        <v>412</v>
      </c>
      <c r="E381" t="s">
        <v>442</v>
      </c>
      <c r="F381" t="s">
        <v>951</v>
      </c>
      <c r="G381" t="s">
        <v>952</v>
      </c>
      <c r="H381" t="s">
        <v>918</v>
      </c>
      <c r="I381" t="s">
        <v>1923</v>
      </c>
      <c r="J381" s="4" t="s">
        <v>864</v>
      </c>
      <c r="K381">
        <v>180</v>
      </c>
      <c r="L381">
        <v>125</v>
      </c>
      <c r="M381" s="1">
        <v>1.9259259259259261E-2</v>
      </c>
      <c r="N381" s="25">
        <v>2225.2739825641002</v>
      </c>
      <c r="O381" s="25">
        <v>7009.6130450769151</v>
      </c>
      <c r="P381" s="25">
        <v>66.027291262820498</v>
      </c>
      <c r="Q381" s="25">
        <v>1.8692301461538401</v>
      </c>
      <c r="R381" s="25">
        <v>2752.6640471794799</v>
      </c>
      <c r="S381" s="25">
        <v>6.5864677356410199</v>
      </c>
      <c r="T381" s="25">
        <v>8.1189599999999997E-3</v>
      </c>
      <c r="U381" s="25">
        <v>8.0841460000000004E-2</v>
      </c>
      <c r="V381" s="25">
        <v>0.108933748</v>
      </c>
      <c r="W381" s="25">
        <v>0.189775208</v>
      </c>
      <c r="X381" s="25"/>
      <c r="Y381" s="25"/>
      <c r="Z381"/>
    </row>
    <row r="382" spans="1:26" x14ac:dyDescent="0.25">
      <c r="A382" t="s">
        <v>1919</v>
      </c>
      <c r="B382" t="s">
        <v>1924</v>
      </c>
      <c r="C382" t="s">
        <v>177</v>
      </c>
      <c r="D382" t="s">
        <v>412</v>
      </c>
      <c r="E382" t="s">
        <v>443</v>
      </c>
      <c r="F382" t="s">
        <v>951</v>
      </c>
      <c r="G382" t="s">
        <v>952</v>
      </c>
      <c r="H382" t="s">
        <v>919</v>
      </c>
      <c r="I382" t="s">
        <v>1925</v>
      </c>
      <c r="J382" s="4" t="s">
        <v>865</v>
      </c>
      <c r="K382">
        <v>200</v>
      </c>
      <c r="L382">
        <v>125</v>
      </c>
      <c r="M382" s="1">
        <v>1.5324074074074073E-2</v>
      </c>
      <c r="N382" s="25">
        <v>4582.2865257461299</v>
      </c>
      <c r="O382" s="25">
        <v>14434.202556100308</v>
      </c>
      <c r="P382" s="25">
        <v>127.782312793956</v>
      </c>
      <c r="Q382" s="25">
        <v>3.8491212851421901</v>
      </c>
      <c r="R382" s="25">
        <v>5668.2888196037002</v>
      </c>
      <c r="S382" s="25">
        <v>12.2751929131064</v>
      </c>
      <c r="T382" s="25">
        <v>0.24697768923321101</v>
      </c>
      <c r="U382" s="25">
        <v>0.261272656502678</v>
      </c>
      <c r="V382" s="25">
        <v>0.29110020556701399</v>
      </c>
      <c r="W382" s="25">
        <v>0.55237286206969194</v>
      </c>
      <c r="X382" s="25"/>
      <c r="Y382" s="25"/>
      <c r="Z382"/>
    </row>
    <row r="383" spans="1:26" x14ac:dyDescent="0.25">
      <c r="A383" t="s">
        <v>1919</v>
      </c>
      <c r="B383" t="s">
        <v>1924</v>
      </c>
      <c r="C383" t="s">
        <v>177</v>
      </c>
      <c r="D383" t="s">
        <v>412</v>
      </c>
      <c r="E383" t="s">
        <v>443</v>
      </c>
      <c r="F383" t="s">
        <v>951</v>
      </c>
      <c r="G383" t="s">
        <v>952</v>
      </c>
      <c r="H383" t="s">
        <v>919</v>
      </c>
      <c r="I383" t="s">
        <v>1925</v>
      </c>
      <c r="J383" s="4" t="s">
        <v>865</v>
      </c>
      <c r="K383">
        <v>240</v>
      </c>
      <c r="L383">
        <v>200</v>
      </c>
      <c r="M383" s="1">
        <v>2.2222222222222223E-2</v>
      </c>
      <c r="N383" s="25">
        <v>6821.4873323770998</v>
      </c>
      <c r="O383" s="25">
        <v>21487.685096987865</v>
      </c>
      <c r="P383" s="25">
        <v>180.97586309567799</v>
      </c>
      <c r="Q383" s="25">
        <v>5.73004958548057</v>
      </c>
      <c r="R383" s="25">
        <v>8438.1807014423703</v>
      </c>
      <c r="S383" s="25">
        <v>15.030157304014599</v>
      </c>
      <c r="T383" s="25">
        <v>0.463421935236354</v>
      </c>
      <c r="U383" s="25">
        <v>0.37067035777895901</v>
      </c>
      <c r="V383" s="25">
        <v>0.4706830009895</v>
      </c>
      <c r="W383" s="25">
        <v>0.84135335876845896</v>
      </c>
      <c r="X383" s="25"/>
      <c r="Y383" s="25"/>
      <c r="Z383"/>
    </row>
    <row r="384" spans="1:26" x14ac:dyDescent="0.25">
      <c r="A384" t="s">
        <v>1919</v>
      </c>
      <c r="B384" t="s">
        <v>1924</v>
      </c>
      <c r="C384" t="s">
        <v>177</v>
      </c>
      <c r="D384" t="s">
        <v>412</v>
      </c>
      <c r="E384" t="s">
        <v>443</v>
      </c>
      <c r="F384" t="s">
        <v>951</v>
      </c>
      <c r="G384" t="s">
        <v>952</v>
      </c>
      <c r="H384" t="s">
        <v>919</v>
      </c>
      <c r="I384" t="s">
        <v>1925</v>
      </c>
      <c r="J384" s="4" t="s">
        <v>865</v>
      </c>
      <c r="K384">
        <v>320</v>
      </c>
      <c r="L384">
        <v>250</v>
      </c>
      <c r="M384" s="1">
        <v>2.6053240740740738E-2</v>
      </c>
      <c r="N384" s="25">
        <v>7965.7467662758399</v>
      </c>
      <c r="O384" s="25">
        <v>25092.102313768894</v>
      </c>
      <c r="P384" s="25">
        <v>220.252067005139</v>
      </c>
      <c r="Q384" s="25">
        <v>6.6912270166988899</v>
      </c>
      <c r="R384" s="25">
        <v>9853.6288869558302</v>
      </c>
      <c r="S384" s="25">
        <v>19.069016425370901</v>
      </c>
      <c r="T384" s="25">
        <v>0.61128464521157799</v>
      </c>
      <c r="U384" s="25">
        <v>0.40277869768286101</v>
      </c>
      <c r="V384" s="25">
        <v>0.59370182998547905</v>
      </c>
      <c r="W384" s="25">
        <v>0.99648052766834005</v>
      </c>
      <c r="X384" s="25"/>
      <c r="Y384" s="25"/>
      <c r="Z384"/>
    </row>
    <row r="385" spans="1:26" x14ac:dyDescent="0.25">
      <c r="A385" t="s">
        <v>1919</v>
      </c>
      <c r="B385" t="s">
        <v>1924</v>
      </c>
      <c r="C385" t="s">
        <v>177</v>
      </c>
      <c r="D385" t="s">
        <v>412</v>
      </c>
      <c r="E385" t="s">
        <v>443</v>
      </c>
      <c r="F385" t="s">
        <v>951</v>
      </c>
      <c r="G385" t="s">
        <v>952</v>
      </c>
      <c r="H385" t="s">
        <v>919</v>
      </c>
      <c r="I385" t="s">
        <v>1925</v>
      </c>
      <c r="J385" s="4" t="s">
        <v>865</v>
      </c>
      <c r="K385">
        <v>400</v>
      </c>
      <c r="L385">
        <v>500</v>
      </c>
      <c r="M385" s="1">
        <v>4.7511574074074074E-2</v>
      </c>
      <c r="N385" s="25">
        <v>14056.75227182</v>
      </c>
      <c r="O385" s="25">
        <v>44278.769656232995</v>
      </c>
      <c r="P385" s="25">
        <v>343.19327140890198</v>
      </c>
      <c r="Q385" s="25">
        <v>11.8076721041115</v>
      </c>
      <c r="R385" s="25">
        <v>17388.202867700202</v>
      </c>
      <c r="S385" s="25">
        <v>26.016391442940201</v>
      </c>
      <c r="T385" s="25">
        <v>1.58441992990522</v>
      </c>
      <c r="U385" s="25">
        <v>0.56147551858424305</v>
      </c>
      <c r="V385" s="25">
        <v>1.3488311024881601</v>
      </c>
      <c r="W385" s="25">
        <v>1.9103066210724031</v>
      </c>
      <c r="X385" s="25"/>
      <c r="Y385" s="25"/>
      <c r="Z385"/>
    </row>
    <row r="386" spans="1:26" x14ac:dyDescent="0.25">
      <c r="A386" t="s">
        <v>1919</v>
      </c>
      <c r="B386" t="s">
        <v>1924</v>
      </c>
      <c r="C386" t="s">
        <v>177</v>
      </c>
      <c r="D386" t="s">
        <v>412</v>
      </c>
      <c r="E386" t="s">
        <v>443</v>
      </c>
      <c r="F386" t="s">
        <v>951</v>
      </c>
      <c r="G386" t="s">
        <v>952</v>
      </c>
      <c r="H386" t="s">
        <v>919</v>
      </c>
      <c r="I386" t="s">
        <v>1925</v>
      </c>
      <c r="J386" s="4" t="s">
        <v>865</v>
      </c>
      <c r="K386">
        <v>400</v>
      </c>
      <c r="L386">
        <v>750</v>
      </c>
      <c r="M386" s="1">
        <v>6.8923611111111116E-2</v>
      </c>
      <c r="N386" s="25">
        <v>20670.919364412301</v>
      </c>
      <c r="O386" s="25">
        <v>65113.395997898748</v>
      </c>
      <c r="P386" s="25">
        <v>476.44295676640701</v>
      </c>
      <c r="Q386" s="25">
        <v>17.363569290063399</v>
      </c>
      <c r="R386" s="25">
        <v>25569.933582069199</v>
      </c>
      <c r="S386" s="25">
        <v>30.577773768416201</v>
      </c>
      <c r="T386" s="25">
        <v>2.5940914529635899</v>
      </c>
      <c r="U386" s="25">
        <v>0.75819240909084595</v>
      </c>
      <c r="V386" s="25">
        <v>2.1260844043979898</v>
      </c>
      <c r="W386" s="25">
        <v>2.8842768134888357</v>
      </c>
      <c r="X386" s="25"/>
      <c r="Y386" s="25"/>
      <c r="Z386"/>
    </row>
    <row r="387" spans="1:26" x14ac:dyDescent="0.25">
      <c r="A387" t="s">
        <v>1919</v>
      </c>
      <c r="B387" t="s">
        <v>1924</v>
      </c>
      <c r="C387" t="s">
        <v>177</v>
      </c>
      <c r="D387" t="s">
        <v>412</v>
      </c>
      <c r="E387" t="s">
        <v>443</v>
      </c>
      <c r="F387" t="s">
        <v>951</v>
      </c>
      <c r="G387" t="s">
        <v>952</v>
      </c>
      <c r="H387" t="s">
        <v>919</v>
      </c>
      <c r="I387" t="s">
        <v>1925</v>
      </c>
      <c r="J387" s="4" t="s">
        <v>865</v>
      </c>
      <c r="K387">
        <v>400</v>
      </c>
      <c r="L387">
        <v>1000</v>
      </c>
      <c r="M387" s="1">
        <v>9.0277777777777776E-2</v>
      </c>
      <c r="N387" s="25">
        <v>27158.5693185042</v>
      </c>
      <c r="O387" s="25">
        <v>85549.493353288228</v>
      </c>
      <c r="P387" s="25">
        <v>603.77330894542797</v>
      </c>
      <c r="Q387" s="25">
        <v>22.813196106689102</v>
      </c>
      <c r="R387" s="25">
        <v>33595.145409040597</v>
      </c>
      <c r="S387" s="25">
        <v>34.9838828869309</v>
      </c>
      <c r="T387" s="25">
        <v>3.6049087823913402</v>
      </c>
      <c r="U387" s="25">
        <v>0.94495536227688903</v>
      </c>
      <c r="V387" s="25">
        <v>2.89986180492562</v>
      </c>
      <c r="W387" s="25">
        <v>3.8448171672025091</v>
      </c>
      <c r="X387" s="25"/>
      <c r="Y387" s="25"/>
      <c r="Z387"/>
    </row>
    <row r="388" spans="1:26" x14ac:dyDescent="0.25">
      <c r="A388" t="s">
        <v>1919</v>
      </c>
      <c r="B388" t="s">
        <v>1924</v>
      </c>
      <c r="C388" t="s">
        <v>177</v>
      </c>
      <c r="D388" t="s">
        <v>412</v>
      </c>
      <c r="E388" t="s">
        <v>443</v>
      </c>
      <c r="F388" t="s">
        <v>951</v>
      </c>
      <c r="G388" t="s">
        <v>952</v>
      </c>
      <c r="H388" t="s">
        <v>919</v>
      </c>
      <c r="I388" t="s">
        <v>1925</v>
      </c>
      <c r="J388" s="4" t="s">
        <v>865</v>
      </c>
      <c r="K388">
        <v>400</v>
      </c>
      <c r="L388">
        <v>1500</v>
      </c>
      <c r="M388" s="1">
        <v>0.13304398148148147</v>
      </c>
      <c r="N388" s="25">
        <v>40262.132451134399</v>
      </c>
      <c r="O388" s="25">
        <v>126825.71722107336</v>
      </c>
      <c r="P388" s="25">
        <v>864.38143624489203</v>
      </c>
      <c r="Q388" s="25">
        <v>33.820188860807697</v>
      </c>
      <c r="R388" s="25">
        <v>49804.257236211299</v>
      </c>
      <c r="S388" s="25">
        <v>43.928305040280001</v>
      </c>
      <c r="T388" s="25">
        <v>5.6254356522025102</v>
      </c>
      <c r="U388" s="25">
        <v>1.3284031720614899</v>
      </c>
      <c r="V388" s="25">
        <v>4.45116123071851</v>
      </c>
      <c r="W388" s="25">
        <v>5.7795644027800002</v>
      </c>
      <c r="X388" s="25"/>
      <c r="Y388" s="25"/>
      <c r="Z388"/>
    </row>
    <row r="389" spans="1:26" x14ac:dyDescent="0.25">
      <c r="A389" t="s">
        <v>1919</v>
      </c>
      <c r="B389" t="s">
        <v>1924</v>
      </c>
      <c r="C389" t="s">
        <v>177</v>
      </c>
      <c r="D389" t="s">
        <v>412</v>
      </c>
      <c r="E389" t="s">
        <v>443</v>
      </c>
      <c r="F389" t="s">
        <v>951</v>
      </c>
      <c r="G389" t="s">
        <v>952</v>
      </c>
      <c r="H389" t="s">
        <v>919</v>
      </c>
      <c r="I389" t="s">
        <v>1925</v>
      </c>
      <c r="J389" s="4" t="s">
        <v>865</v>
      </c>
      <c r="K389">
        <v>400</v>
      </c>
      <c r="L389">
        <v>2000</v>
      </c>
      <c r="M389" s="1">
        <v>0.17585648148148147</v>
      </c>
      <c r="N389" s="25">
        <v>53486.153865627901</v>
      </c>
      <c r="O389" s="25">
        <v>168481.38467672787</v>
      </c>
      <c r="P389" s="25">
        <v>1130.46290470744</v>
      </c>
      <c r="Q389" s="25">
        <v>44.928366912328897</v>
      </c>
      <c r="R389" s="25">
        <v>66162.373916080702</v>
      </c>
      <c r="S389" s="25">
        <v>52.990631126870198</v>
      </c>
      <c r="T389" s="25">
        <v>7.6463362389024798</v>
      </c>
      <c r="U389" s="25">
        <v>1.7208061162794299</v>
      </c>
      <c r="V389" s="25">
        <v>6.0066527781897898</v>
      </c>
      <c r="W389" s="25">
        <v>7.72745889446922</v>
      </c>
      <c r="X389" s="25"/>
      <c r="Y389" s="25"/>
      <c r="Z389"/>
    </row>
    <row r="390" spans="1:26" x14ac:dyDescent="0.25">
      <c r="A390" t="s">
        <v>1919</v>
      </c>
      <c r="B390" t="s">
        <v>1924</v>
      </c>
      <c r="C390" t="s">
        <v>177</v>
      </c>
      <c r="D390" t="s">
        <v>412</v>
      </c>
      <c r="E390" t="s">
        <v>443</v>
      </c>
      <c r="F390" t="s">
        <v>951</v>
      </c>
      <c r="G390" t="s">
        <v>952</v>
      </c>
      <c r="H390" t="s">
        <v>919</v>
      </c>
      <c r="I390" t="s">
        <v>1925</v>
      </c>
      <c r="J390" s="4" t="s">
        <v>865</v>
      </c>
      <c r="K390">
        <v>400</v>
      </c>
      <c r="L390">
        <v>2500</v>
      </c>
      <c r="M390" s="1">
        <v>0.21858796296296298</v>
      </c>
      <c r="N390" s="25">
        <v>66463.442285250698</v>
      </c>
      <c r="O390" s="25">
        <v>209359.84319853969</v>
      </c>
      <c r="P390" s="25">
        <v>1385.0952677036901</v>
      </c>
      <c r="Q390" s="25">
        <v>55.829285848581002</v>
      </c>
      <c r="R390" s="25">
        <v>82215.274469646596</v>
      </c>
      <c r="S390" s="25">
        <v>61.785015010780697</v>
      </c>
      <c r="T390" s="25">
        <v>9.66836126908861</v>
      </c>
      <c r="U390" s="25">
        <v>2.0944814178461701</v>
      </c>
      <c r="V390" s="25">
        <v>7.5543137746870199</v>
      </c>
      <c r="W390" s="25">
        <v>9.6487951925331892</v>
      </c>
      <c r="X390" s="25"/>
      <c r="Y390" s="25"/>
      <c r="Z390"/>
    </row>
    <row r="391" spans="1:26" x14ac:dyDescent="0.25">
      <c r="A391" t="s">
        <v>1919</v>
      </c>
      <c r="B391" t="s">
        <v>1924</v>
      </c>
      <c r="C391" t="s">
        <v>177</v>
      </c>
      <c r="D391" t="s">
        <v>412</v>
      </c>
      <c r="E391" t="s">
        <v>443</v>
      </c>
      <c r="F391" t="s">
        <v>951</v>
      </c>
      <c r="G391" t="s">
        <v>952</v>
      </c>
      <c r="H391" t="s">
        <v>919</v>
      </c>
      <c r="I391" t="s">
        <v>1925</v>
      </c>
      <c r="J391" s="4" t="s">
        <v>865</v>
      </c>
      <c r="K391">
        <v>400</v>
      </c>
      <c r="L391">
        <v>3000</v>
      </c>
      <c r="M391" s="1">
        <v>0.26142361111111112</v>
      </c>
      <c r="N391" s="25">
        <v>79796.600504138696</v>
      </c>
      <c r="O391" s="25">
        <v>251359.2915880369</v>
      </c>
      <c r="P391" s="25">
        <v>1655.9884911644499</v>
      </c>
      <c r="Q391" s="25">
        <v>67.029144699865498</v>
      </c>
      <c r="R391" s="25">
        <v>98708.399091425395</v>
      </c>
      <c r="S391" s="25">
        <v>70.913943993025498</v>
      </c>
      <c r="T391" s="25">
        <v>11.690502887409901</v>
      </c>
      <c r="U391" s="25">
        <v>2.4942330212203401</v>
      </c>
      <c r="V391" s="25">
        <v>9.1142489770070796</v>
      </c>
      <c r="W391" s="25">
        <v>11.60848199822742</v>
      </c>
      <c r="X391" s="25"/>
      <c r="Y391" s="25"/>
      <c r="Z391"/>
    </row>
    <row r="392" spans="1:26" x14ac:dyDescent="0.25">
      <c r="A392" t="s">
        <v>1919</v>
      </c>
      <c r="B392" t="s">
        <v>1924</v>
      </c>
      <c r="C392" t="s">
        <v>177</v>
      </c>
      <c r="D392" t="s">
        <v>412</v>
      </c>
      <c r="E392" t="s">
        <v>443</v>
      </c>
      <c r="F392" t="s">
        <v>951</v>
      </c>
      <c r="G392" t="s">
        <v>952</v>
      </c>
      <c r="H392" t="s">
        <v>919</v>
      </c>
      <c r="I392" t="s">
        <v>1925</v>
      </c>
      <c r="J392" s="4" t="s">
        <v>865</v>
      </c>
      <c r="K392">
        <v>400</v>
      </c>
      <c r="L392">
        <v>3500</v>
      </c>
      <c r="M392" s="1">
        <v>0.30416666666666664</v>
      </c>
      <c r="N392" s="25">
        <v>92778.775446141604</v>
      </c>
      <c r="O392" s="25">
        <v>292253.14265534602</v>
      </c>
      <c r="P392" s="25">
        <v>1910.7139730400099</v>
      </c>
      <c r="Q392" s="25">
        <v>77.934163860317298</v>
      </c>
      <c r="R392" s="25">
        <v>114767.360871415</v>
      </c>
      <c r="S392" s="25">
        <v>79.699498664144997</v>
      </c>
      <c r="T392" s="25">
        <v>13.713270001115401</v>
      </c>
      <c r="U392" s="25">
        <v>2.8681121674005499</v>
      </c>
      <c r="V392" s="25">
        <v>10.6624648295256</v>
      </c>
      <c r="W392" s="25">
        <v>13.53057699692615</v>
      </c>
      <c r="X392" s="25"/>
      <c r="Y392" s="25"/>
      <c r="Z392"/>
    </row>
    <row r="393" spans="1:26" x14ac:dyDescent="0.25">
      <c r="A393" t="s">
        <v>1919</v>
      </c>
      <c r="B393" t="s">
        <v>1924</v>
      </c>
      <c r="C393" t="s">
        <v>177</v>
      </c>
      <c r="D393" t="s">
        <v>412</v>
      </c>
      <c r="E393" t="s">
        <v>443</v>
      </c>
      <c r="F393" t="s">
        <v>951</v>
      </c>
      <c r="G393" t="s">
        <v>952</v>
      </c>
      <c r="H393" t="s">
        <v>919</v>
      </c>
      <c r="I393" t="s">
        <v>1925</v>
      </c>
      <c r="J393" s="4" t="s">
        <v>865</v>
      </c>
      <c r="K393">
        <v>400</v>
      </c>
      <c r="L393">
        <v>4000</v>
      </c>
      <c r="M393" s="1">
        <v>0.3470138888888889</v>
      </c>
      <c r="N393" s="25">
        <v>106641.28631978099</v>
      </c>
      <c r="O393" s="25">
        <v>335920.05190731015</v>
      </c>
      <c r="P393" s="25">
        <v>2172.5528310567602</v>
      </c>
      <c r="Q393" s="25">
        <v>89.578684306309697</v>
      </c>
      <c r="R393" s="25">
        <v>131915.23100044101</v>
      </c>
      <c r="S393" s="25">
        <v>85.599815007683702</v>
      </c>
      <c r="T393" s="25">
        <v>15.1693190721798</v>
      </c>
      <c r="U393" s="25">
        <v>3.4874022056651901</v>
      </c>
      <c r="V393" s="25">
        <v>11.731734428164501</v>
      </c>
      <c r="W393" s="25">
        <v>15.219136633829692</v>
      </c>
      <c r="X393" s="25"/>
      <c r="Y393" s="25"/>
      <c r="Z393"/>
    </row>
    <row r="394" spans="1:26" x14ac:dyDescent="0.25">
      <c r="A394" t="s">
        <v>1919</v>
      </c>
      <c r="B394" t="s">
        <v>1924</v>
      </c>
      <c r="C394" t="s">
        <v>177</v>
      </c>
      <c r="D394" t="s">
        <v>412</v>
      </c>
      <c r="E394" t="s">
        <v>443</v>
      </c>
      <c r="F394" t="s">
        <v>951</v>
      </c>
      <c r="G394" t="s">
        <v>952</v>
      </c>
      <c r="H394" t="s">
        <v>919</v>
      </c>
      <c r="I394" t="s">
        <v>1925</v>
      </c>
      <c r="J394" s="4" t="s">
        <v>865</v>
      </c>
      <c r="K394">
        <v>400</v>
      </c>
      <c r="L394">
        <v>4500</v>
      </c>
      <c r="M394" s="1">
        <v>0.38975694444444442</v>
      </c>
      <c r="N394" s="25">
        <v>119677.837094228</v>
      </c>
      <c r="O394" s="25">
        <v>376985.18684681819</v>
      </c>
      <c r="P394" s="25">
        <v>2425.53541277981</v>
      </c>
      <c r="Q394" s="25">
        <v>100.52941544634901</v>
      </c>
      <c r="R394" s="25">
        <v>148041.539688255</v>
      </c>
      <c r="S394" s="25">
        <v>94.005320431541506</v>
      </c>
      <c r="T394" s="25">
        <v>17.1138210021136</v>
      </c>
      <c r="U394" s="25">
        <v>3.88996316418512</v>
      </c>
      <c r="V394" s="25">
        <v>13.2122172486064</v>
      </c>
      <c r="W394" s="25">
        <v>17.102180412791519</v>
      </c>
      <c r="X394" s="25"/>
      <c r="Y394" s="25"/>
      <c r="Z394"/>
    </row>
    <row r="395" spans="1:26" x14ac:dyDescent="0.25">
      <c r="A395" t="s">
        <v>1919</v>
      </c>
      <c r="B395" t="s">
        <v>1924</v>
      </c>
      <c r="C395" t="s">
        <v>177</v>
      </c>
      <c r="D395" t="s">
        <v>412</v>
      </c>
      <c r="E395" t="s">
        <v>443</v>
      </c>
      <c r="F395" t="s">
        <v>951</v>
      </c>
      <c r="G395" t="s">
        <v>952</v>
      </c>
      <c r="H395" t="s">
        <v>919</v>
      </c>
      <c r="I395" t="s">
        <v>1925</v>
      </c>
      <c r="J395" s="4" t="s">
        <v>865</v>
      </c>
      <c r="K395">
        <v>400</v>
      </c>
      <c r="L395">
        <v>5000</v>
      </c>
      <c r="M395" s="1">
        <v>0.43260416666666668</v>
      </c>
      <c r="N395" s="25">
        <v>133182.13351799201</v>
      </c>
      <c r="O395" s="25">
        <v>419523.72058167483</v>
      </c>
      <c r="P395" s="25">
        <v>2711.7341587025999</v>
      </c>
      <c r="Q395" s="25">
        <v>111.87293368114599</v>
      </c>
      <c r="R395" s="25">
        <v>164746.24781906101</v>
      </c>
      <c r="S395" s="25">
        <v>104.484997135962</v>
      </c>
      <c r="T395" s="25">
        <v>19.3191567557162</v>
      </c>
      <c r="U395" s="25">
        <v>4.2530064561696301</v>
      </c>
      <c r="V395" s="25">
        <v>14.9364462831435</v>
      </c>
      <c r="W395" s="25">
        <v>19.189452739313129</v>
      </c>
      <c r="X395" s="25"/>
      <c r="Y395" s="25"/>
      <c r="Z395"/>
    </row>
    <row r="396" spans="1:26" x14ac:dyDescent="0.25">
      <c r="A396" t="s">
        <v>1919</v>
      </c>
      <c r="B396" t="s">
        <v>1924</v>
      </c>
      <c r="C396" t="s">
        <v>177</v>
      </c>
      <c r="D396" t="s">
        <v>412</v>
      </c>
      <c r="E396" t="s">
        <v>443</v>
      </c>
      <c r="F396" t="s">
        <v>951</v>
      </c>
      <c r="G396" t="s">
        <v>952</v>
      </c>
      <c r="H396" t="s">
        <v>919</v>
      </c>
      <c r="I396" t="s">
        <v>1925</v>
      </c>
      <c r="J396" s="4" t="s">
        <v>865</v>
      </c>
      <c r="K396">
        <v>400</v>
      </c>
      <c r="L396">
        <v>5500</v>
      </c>
      <c r="M396" s="1">
        <v>0.47535879629629635</v>
      </c>
      <c r="N396" s="25">
        <v>146163.79081412699</v>
      </c>
      <c r="O396" s="25">
        <v>460415.94106450002</v>
      </c>
      <c r="P396" s="25">
        <v>2966.4281083026899</v>
      </c>
      <c r="Q396" s="25">
        <v>122.777658017996</v>
      </c>
      <c r="R396" s="25">
        <v>180804.635784927</v>
      </c>
      <c r="S396" s="25">
        <v>113.266471162917</v>
      </c>
      <c r="T396" s="25">
        <v>21.341892350123398</v>
      </c>
      <c r="U396" s="25">
        <v>4.6268770775242203</v>
      </c>
      <c r="V396" s="25">
        <v>16.484614795545301</v>
      </c>
      <c r="W396" s="25">
        <v>21.111491873069522</v>
      </c>
      <c r="X396" s="25"/>
      <c r="Y396" s="25"/>
      <c r="Z396"/>
    </row>
    <row r="397" spans="1:26" x14ac:dyDescent="0.25">
      <c r="A397" t="s">
        <v>1919</v>
      </c>
      <c r="B397" t="s">
        <v>1924</v>
      </c>
      <c r="C397" t="s">
        <v>177</v>
      </c>
      <c r="D397" t="s">
        <v>412</v>
      </c>
      <c r="E397" t="s">
        <v>443</v>
      </c>
      <c r="F397" t="s">
        <v>951</v>
      </c>
      <c r="G397" t="s">
        <v>952</v>
      </c>
      <c r="H397" t="s">
        <v>919</v>
      </c>
      <c r="I397" t="s">
        <v>1925</v>
      </c>
      <c r="J397" s="4" t="s">
        <v>865</v>
      </c>
      <c r="K397">
        <v>400</v>
      </c>
      <c r="L397">
        <v>6000</v>
      </c>
      <c r="M397" s="1">
        <v>0.51760416666666664</v>
      </c>
      <c r="N397" s="25">
        <v>164112.71784878001</v>
      </c>
      <c r="O397" s="25">
        <v>516955.06122365705</v>
      </c>
      <c r="P397" s="25">
        <v>3338.0233875935301</v>
      </c>
      <c r="Q397" s="25">
        <v>137.85469095123699</v>
      </c>
      <c r="R397" s="25">
        <v>203007.408791589</v>
      </c>
      <c r="S397" s="25">
        <v>116.09472790631401</v>
      </c>
      <c r="T397" s="25">
        <v>21.9123040441313</v>
      </c>
      <c r="U397" s="25">
        <v>5.9507960281457297</v>
      </c>
      <c r="V397" s="25">
        <v>16.843899730108902</v>
      </c>
      <c r="W397" s="25">
        <v>22.794695758254633</v>
      </c>
      <c r="X397" s="25"/>
      <c r="Y397" s="25"/>
      <c r="Z397"/>
    </row>
    <row r="398" spans="1:26" x14ac:dyDescent="0.25">
      <c r="A398" t="s">
        <v>1919</v>
      </c>
      <c r="B398" t="s">
        <v>1924</v>
      </c>
      <c r="C398" t="s">
        <v>177</v>
      </c>
      <c r="D398" t="s">
        <v>412</v>
      </c>
      <c r="E398" t="s">
        <v>443</v>
      </c>
      <c r="F398" t="s">
        <v>951</v>
      </c>
      <c r="G398" t="s">
        <v>952</v>
      </c>
      <c r="H398" t="s">
        <v>919</v>
      </c>
      <c r="I398" t="s">
        <v>1925</v>
      </c>
      <c r="J398" s="4" t="s">
        <v>865</v>
      </c>
      <c r="K398">
        <v>420</v>
      </c>
      <c r="L398">
        <v>6500</v>
      </c>
      <c r="M398" s="1">
        <v>0.56034722222222222</v>
      </c>
      <c r="N398" s="25">
        <v>177094.73660692701</v>
      </c>
      <c r="O398" s="25">
        <v>557848.42031182011</v>
      </c>
      <c r="P398" s="25">
        <v>3592.7683979286198</v>
      </c>
      <c r="Q398" s="25">
        <v>148.759590754529</v>
      </c>
      <c r="R398" s="25">
        <v>219066.148558883</v>
      </c>
      <c r="S398" s="25">
        <v>124.844989359406</v>
      </c>
      <c r="T398" s="25">
        <v>23.935681232697899</v>
      </c>
      <c r="U398" s="25">
        <v>6.3236785719283901</v>
      </c>
      <c r="V398" s="25">
        <v>18.3925417738036</v>
      </c>
      <c r="W398" s="25">
        <v>24.71622034573199</v>
      </c>
      <c r="X398" s="25"/>
      <c r="Y398" s="25"/>
      <c r="Z398"/>
    </row>
    <row r="399" spans="1:26" x14ac:dyDescent="0.25">
      <c r="A399" t="s">
        <v>1919</v>
      </c>
      <c r="B399" t="s">
        <v>1924</v>
      </c>
      <c r="C399" t="s">
        <v>177</v>
      </c>
      <c r="D399" t="s">
        <v>412</v>
      </c>
      <c r="E399" t="s">
        <v>443</v>
      </c>
      <c r="F399" t="s">
        <v>951</v>
      </c>
      <c r="G399" t="s">
        <v>952</v>
      </c>
      <c r="H399" t="s">
        <v>919</v>
      </c>
      <c r="I399" t="s">
        <v>1925</v>
      </c>
      <c r="J399" s="4" t="s">
        <v>865</v>
      </c>
      <c r="K399">
        <v>420</v>
      </c>
      <c r="L399">
        <v>7000</v>
      </c>
      <c r="M399" s="1">
        <v>0.60310185185185183</v>
      </c>
      <c r="N399" s="25">
        <v>189914.963340844</v>
      </c>
      <c r="O399" s="25">
        <v>598232.13452365855</v>
      </c>
      <c r="P399" s="25">
        <v>3850.49992767603</v>
      </c>
      <c r="Q399" s="25">
        <v>159.52856040366399</v>
      </c>
      <c r="R399" s="25">
        <v>234924.800679295</v>
      </c>
      <c r="S399" s="25">
        <v>135.08162431420499</v>
      </c>
      <c r="T399" s="25">
        <v>26.098720220683301</v>
      </c>
      <c r="U399" s="25">
        <v>6.6470787765318002</v>
      </c>
      <c r="V399" s="25">
        <v>20.066700795312901</v>
      </c>
      <c r="W399" s="25">
        <v>26.7137795718447</v>
      </c>
      <c r="X399" s="25"/>
      <c r="Y399" s="25"/>
      <c r="Z399"/>
    </row>
    <row r="400" spans="1:26" x14ac:dyDescent="0.25">
      <c r="A400" t="s">
        <v>1919</v>
      </c>
      <c r="B400" t="s">
        <v>1924</v>
      </c>
      <c r="C400" t="s">
        <v>177</v>
      </c>
      <c r="D400" t="s">
        <v>412</v>
      </c>
      <c r="E400" t="s">
        <v>443</v>
      </c>
      <c r="F400" t="s">
        <v>951</v>
      </c>
      <c r="G400" t="s">
        <v>952</v>
      </c>
      <c r="H400" t="s">
        <v>919</v>
      </c>
      <c r="I400" t="s">
        <v>1925</v>
      </c>
      <c r="J400" s="4" t="s">
        <v>865</v>
      </c>
      <c r="K400">
        <v>420</v>
      </c>
      <c r="L400">
        <v>7500</v>
      </c>
      <c r="M400" s="1">
        <v>0.64584490740740741</v>
      </c>
      <c r="N400" s="25">
        <v>202838.03889897701</v>
      </c>
      <c r="O400" s="25">
        <v>638939.82253177755</v>
      </c>
      <c r="P400" s="25">
        <v>4110.6938780836599</v>
      </c>
      <c r="Q400" s="25">
        <v>170.383967899596</v>
      </c>
      <c r="R400" s="25">
        <v>250910.67347162301</v>
      </c>
      <c r="S400" s="25">
        <v>144.70145297328099</v>
      </c>
      <c r="T400" s="25">
        <v>28.2959264723583</v>
      </c>
      <c r="U400" s="25">
        <v>6.9704787750141799</v>
      </c>
      <c r="V400" s="25">
        <v>21.767237824893702</v>
      </c>
      <c r="W400" s="25">
        <v>28.737716599907881</v>
      </c>
      <c r="X400" s="25"/>
      <c r="Y400" s="25"/>
      <c r="Z400"/>
    </row>
    <row r="401" spans="1:26" x14ac:dyDescent="0.25">
      <c r="A401" t="s">
        <v>1919</v>
      </c>
      <c r="B401" t="s">
        <v>1924</v>
      </c>
      <c r="C401" t="s">
        <v>177</v>
      </c>
      <c r="D401" t="s">
        <v>412</v>
      </c>
      <c r="E401" t="s">
        <v>443</v>
      </c>
      <c r="F401" t="s">
        <v>951</v>
      </c>
      <c r="G401" t="s">
        <v>952</v>
      </c>
      <c r="H401" t="s">
        <v>919</v>
      </c>
      <c r="I401" t="s">
        <v>1925</v>
      </c>
      <c r="J401" s="4" t="s">
        <v>865</v>
      </c>
      <c r="K401">
        <v>420</v>
      </c>
      <c r="L401">
        <v>8000</v>
      </c>
      <c r="M401" s="1">
        <v>0.68861111111111117</v>
      </c>
      <c r="N401" s="25">
        <v>215758.538393536</v>
      </c>
      <c r="O401" s="25">
        <v>679639.39593963837</v>
      </c>
      <c r="P401" s="25">
        <v>4370.7787545800602</v>
      </c>
      <c r="Q401" s="25">
        <v>181.23725557192299</v>
      </c>
      <c r="R401" s="25">
        <v>266893.33098538901</v>
      </c>
      <c r="S401" s="25">
        <v>154.36740793329301</v>
      </c>
      <c r="T401" s="25">
        <v>30.492147954641901</v>
      </c>
      <c r="U401" s="25">
        <v>7.2939041233088204</v>
      </c>
      <c r="V401" s="25">
        <v>23.467057772072199</v>
      </c>
      <c r="W401" s="25">
        <v>30.760961895381019</v>
      </c>
      <c r="X401" s="25"/>
      <c r="Y401" s="25"/>
      <c r="Z401"/>
    </row>
    <row r="402" spans="1:26" x14ac:dyDescent="0.25">
      <c r="A402" t="s">
        <v>1919</v>
      </c>
      <c r="B402" t="s">
        <v>1924</v>
      </c>
      <c r="C402" t="s">
        <v>177</v>
      </c>
      <c r="D402" t="s">
        <v>412</v>
      </c>
      <c r="E402" t="s">
        <v>443</v>
      </c>
      <c r="F402" t="s">
        <v>951</v>
      </c>
      <c r="G402" t="s">
        <v>952</v>
      </c>
      <c r="H402" t="s">
        <v>919</v>
      </c>
      <c r="I402" t="s">
        <v>1925</v>
      </c>
      <c r="J402" s="4" t="s">
        <v>832</v>
      </c>
      <c r="K402">
        <v>200</v>
      </c>
      <c r="L402">
        <v>125</v>
      </c>
      <c r="M402" s="1">
        <v>2.2847222222222224E-2</v>
      </c>
      <c r="N402" s="25">
        <v>3858.9360000000001</v>
      </c>
      <c r="O402" s="25">
        <v>12155.6484</v>
      </c>
      <c r="P402" s="25">
        <v>67.276295999999903</v>
      </c>
      <c r="Q402" s="25">
        <v>3.2415061999999999</v>
      </c>
      <c r="R402" s="25">
        <v>4773.5038999999997</v>
      </c>
      <c r="S402" s="25">
        <v>22.585146600000002</v>
      </c>
      <c r="T402" s="25">
        <v>0.2643643</v>
      </c>
      <c r="U402" s="25">
        <v>0.18721598</v>
      </c>
      <c r="V402" s="25">
        <v>0.203986205999999</v>
      </c>
      <c r="W402" s="25">
        <v>0.39120218599999901</v>
      </c>
      <c r="X402" s="25"/>
      <c r="Y402" s="25"/>
      <c r="Z402"/>
    </row>
    <row r="403" spans="1:26" x14ac:dyDescent="0.25">
      <c r="A403" t="s">
        <v>1919</v>
      </c>
      <c r="B403" t="s">
        <v>1924</v>
      </c>
      <c r="C403" t="s">
        <v>177</v>
      </c>
      <c r="D403" t="s">
        <v>412</v>
      </c>
      <c r="E403" t="s">
        <v>443</v>
      </c>
      <c r="F403" t="s">
        <v>951</v>
      </c>
      <c r="G403" t="s">
        <v>952</v>
      </c>
      <c r="H403" t="s">
        <v>919</v>
      </c>
      <c r="I403" t="s">
        <v>1925</v>
      </c>
      <c r="J403" s="4" t="s">
        <v>864</v>
      </c>
      <c r="K403">
        <v>200</v>
      </c>
      <c r="L403">
        <v>125</v>
      </c>
      <c r="M403" s="1">
        <v>1.9259259259259261E-2</v>
      </c>
      <c r="N403" s="25">
        <v>3542.7359999999999</v>
      </c>
      <c r="O403" s="25">
        <v>11159.618399999999</v>
      </c>
      <c r="P403" s="25">
        <v>65.5561679999999</v>
      </c>
      <c r="Q403" s="25">
        <v>2.9758982</v>
      </c>
      <c r="R403" s="25">
        <v>4382.3644205128203</v>
      </c>
      <c r="S403" s="25">
        <v>18.354391394871701</v>
      </c>
      <c r="T403" s="25">
        <v>0.2517163</v>
      </c>
      <c r="U403" s="25">
        <v>0.18443838000000001</v>
      </c>
      <c r="V403" s="25">
        <v>0.18840820999999999</v>
      </c>
      <c r="W403" s="25">
        <v>0.37284658999999998</v>
      </c>
      <c r="X403" s="25"/>
      <c r="Y403" s="25"/>
      <c r="Z403"/>
    </row>
    <row r="404" spans="1:26" x14ac:dyDescent="0.25">
      <c r="A404" t="s">
        <v>1919</v>
      </c>
      <c r="B404" t="s">
        <v>790</v>
      </c>
      <c r="C404" t="s">
        <v>444</v>
      </c>
      <c r="D404" t="s">
        <v>412</v>
      </c>
      <c r="E404" t="s">
        <v>989</v>
      </c>
      <c r="F404" t="s">
        <v>951</v>
      </c>
      <c r="G404" t="s">
        <v>952</v>
      </c>
      <c r="H404" t="s">
        <v>918</v>
      </c>
      <c r="I404" t="s">
        <v>843</v>
      </c>
      <c r="J404" s="4" t="s">
        <v>865</v>
      </c>
      <c r="K404">
        <v>140</v>
      </c>
      <c r="L404">
        <v>125</v>
      </c>
      <c r="M404" s="1">
        <v>1.6655092592592593E-2</v>
      </c>
      <c r="N404" s="25">
        <v>1997.89974441258</v>
      </c>
      <c r="O404" s="25">
        <v>6293.3841948996269</v>
      </c>
      <c r="P404" s="25">
        <v>31.864937659651201</v>
      </c>
      <c r="Q404" s="25">
        <v>1.6782357773199801</v>
      </c>
      <c r="R404" s="25">
        <v>2471.4021641354602</v>
      </c>
      <c r="S404" s="25">
        <v>4.3664297529464804</v>
      </c>
      <c r="T404" s="25">
        <v>0.39129951993690198</v>
      </c>
      <c r="U404" s="25">
        <v>6.0486438666931E-2</v>
      </c>
      <c r="V404" s="25">
        <v>0.12998063457376099</v>
      </c>
      <c r="W404" s="25">
        <v>0.19046707324069201</v>
      </c>
      <c r="X404" s="25"/>
      <c r="Y404" s="25"/>
      <c r="Z404"/>
    </row>
    <row r="405" spans="1:26" x14ac:dyDescent="0.25">
      <c r="A405" t="s">
        <v>1919</v>
      </c>
      <c r="B405" t="s">
        <v>790</v>
      </c>
      <c r="C405" t="s">
        <v>444</v>
      </c>
      <c r="D405" t="s">
        <v>412</v>
      </c>
      <c r="E405" t="s">
        <v>989</v>
      </c>
      <c r="F405" t="s">
        <v>951</v>
      </c>
      <c r="G405" t="s">
        <v>952</v>
      </c>
      <c r="H405" t="s">
        <v>918</v>
      </c>
      <c r="I405" t="s">
        <v>843</v>
      </c>
      <c r="J405" s="4" t="s">
        <v>865</v>
      </c>
      <c r="K405">
        <v>240</v>
      </c>
      <c r="L405">
        <v>200</v>
      </c>
      <c r="M405" s="1">
        <v>2.359953703703704E-2</v>
      </c>
      <c r="N405" s="25">
        <v>2766.8803987979099</v>
      </c>
      <c r="O405" s="25">
        <v>8715.6732562134166</v>
      </c>
      <c r="P405" s="25">
        <v>45.254451974536202</v>
      </c>
      <c r="Q405" s="25">
        <v>2.3241802725843201</v>
      </c>
      <c r="R405" s="25">
        <v>3422.63179033085</v>
      </c>
      <c r="S405" s="25">
        <v>6.0800904048321103</v>
      </c>
      <c r="T405" s="25">
        <v>0.59722812240129797</v>
      </c>
      <c r="U405" s="25">
        <v>6.3078417473265702E-2</v>
      </c>
      <c r="V405" s="25">
        <v>0.200014309133103</v>
      </c>
      <c r="W405" s="25">
        <v>0.26309272660636873</v>
      </c>
      <c r="X405" s="25"/>
      <c r="Y405" s="25"/>
      <c r="Z405"/>
    </row>
    <row r="406" spans="1:26" x14ac:dyDescent="0.25">
      <c r="A406" t="s">
        <v>1919</v>
      </c>
      <c r="B406" t="s">
        <v>790</v>
      </c>
      <c r="C406" t="s">
        <v>444</v>
      </c>
      <c r="D406" t="s">
        <v>412</v>
      </c>
      <c r="E406" t="s">
        <v>989</v>
      </c>
      <c r="F406" t="s">
        <v>951</v>
      </c>
      <c r="G406" t="s">
        <v>952</v>
      </c>
      <c r="H406" t="s">
        <v>918</v>
      </c>
      <c r="I406" t="s">
        <v>843</v>
      </c>
      <c r="J406" s="4" t="s">
        <v>865</v>
      </c>
      <c r="K406">
        <v>320</v>
      </c>
      <c r="L406">
        <v>250</v>
      </c>
      <c r="M406" s="1">
        <v>2.8483796296296295E-2</v>
      </c>
      <c r="N406" s="25">
        <v>3235.0277061030201</v>
      </c>
      <c r="O406" s="25">
        <v>10190.337274224514</v>
      </c>
      <c r="P406" s="25">
        <v>52.049674413319302</v>
      </c>
      <c r="Q406" s="25">
        <v>2.7174238926801699</v>
      </c>
      <c r="R406" s="25">
        <v>4001.7296674642098</v>
      </c>
      <c r="S406" s="25">
        <v>7.9007019254586401</v>
      </c>
      <c r="T406" s="25">
        <v>0.77916751856935396</v>
      </c>
      <c r="U406" s="25">
        <v>6.0332894868255799E-2</v>
      </c>
      <c r="V406" s="25">
        <v>0.25225780339343001</v>
      </c>
      <c r="W406" s="25">
        <v>0.31259069826168584</v>
      </c>
      <c r="X406" s="25"/>
      <c r="Y406" s="25"/>
      <c r="Z406"/>
    </row>
    <row r="407" spans="1:26" x14ac:dyDescent="0.25">
      <c r="A407" t="s">
        <v>1919</v>
      </c>
      <c r="B407" t="s">
        <v>790</v>
      </c>
      <c r="C407" t="s">
        <v>444</v>
      </c>
      <c r="D407" t="s">
        <v>412</v>
      </c>
      <c r="E407" t="s">
        <v>989</v>
      </c>
      <c r="F407" t="s">
        <v>951</v>
      </c>
      <c r="G407" t="s">
        <v>952</v>
      </c>
      <c r="H407" t="s">
        <v>918</v>
      </c>
      <c r="I407" t="s">
        <v>843</v>
      </c>
      <c r="J407" s="4" t="s">
        <v>865</v>
      </c>
      <c r="K407">
        <v>320</v>
      </c>
      <c r="L407">
        <v>500</v>
      </c>
      <c r="M407" s="1">
        <v>5.395833333333333E-2</v>
      </c>
      <c r="N407" s="25">
        <v>6203.4976336485597</v>
      </c>
      <c r="O407" s="25">
        <v>19541.017545992963</v>
      </c>
      <c r="P407" s="25">
        <v>91.856955699900396</v>
      </c>
      <c r="Q407" s="25">
        <v>5.2109380800125704</v>
      </c>
      <c r="R407" s="25">
        <v>7673.7261991145297</v>
      </c>
      <c r="S407" s="25">
        <v>9.9833681577872504</v>
      </c>
      <c r="T407" s="25">
        <v>1.0314058349131101</v>
      </c>
      <c r="U407" s="25">
        <v>8.6761870517391801E-2</v>
      </c>
      <c r="V407" s="25">
        <v>0.52300385319714005</v>
      </c>
      <c r="W407" s="25">
        <v>0.60976572371453186</v>
      </c>
      <c r="X407" s="25"/>
      <c r="Y407" s="25"/>
      <c r="Z407"/>
    </row>
    <row r="408" spans="1:26" x14ac:dyDescent="0.25">
      <c r="A408" t="s">
        <v>1919</v>
      </c>
      <c r="B408" t="s">
        <v>790</v>
      </c>
      <c r="C408" t="s">
        <v>444</v>
      </c>
      <c r="D408" t="s">
        <v>412</v>
      </c>
      <c r="E408" t="s">
        <v>989</v>
      </c>
      <c r="F408" t="s">
        <v>951</v>
      </c>
      <c r="G408" t="s">
        <v>952</v>
      </c>
      <c r="H408" t="s">
        <v>918</v>
      </c>
      <c r="I408" t="s">
        <v>843</v>
      </c>
      <c r="J408" s="4" t="s">
        <v>865</v>
      </c>
      <c r="K408">
        <v>320</v>
      </c>
      <c r="L408">
        <v>750</v>
      </c>
      <c r="M408" s="1">
        <v>7.9490740740740737E-2</v>
      </c>
      <c r="N408" s="25">
        <v>9274.2148741051096</v>
      </c>
      <c r="O408" s="25">
        <v>29213.776853431096</v>
      </c>
      <c r="P408" s="25">
        <v>134.123091236454</v>
      </c>
      <c r="Q408" s="25">
        <v>7.7903403344664701</v>
      </c>
      <c r="R408" s="25">
        <v>11472.203276981199</v>
      </c>
      <c r="S408" s="25">
        <v>11.9850504738769</v>
      </c>
      <c r="T408" s="25">
        <v>1.28658983584735</v>
      </c>
      <c r="U408" s="25">
        <v>0.117331803775308</v>
      </c>
      <c r="V408" s="25">
        <v>0.79953712706225299</v>
      </c>
      <c r="W408" s="25">
        <v>0.91686893083756105</v>
      </c>
      <c r="X408" s="25"/>
      <c r="Y408" s="25"/>
      <c r="Z408"/>
    </row>
    <row r="409" spans="1:26" x14ac:dyDescent="0.25">
      <c r="A409" t="s">
        <v>1919</v>
      </c>
      <c r="B409" t="s">
        <v>790</v>
      </c>
      <c r="C409" t="s">
        <v>444</v>
      </c>
      <c r="D409" t="s">
        <v>412</v>
      </c>
      <c r="E409" t="s">
        <v>989</v>
      </c>
      <c r="F409" t="s">
        <v>951</v>
      </c>
      <c r="G409" t="s">
        <v>952</v>
      </c>
      <c r="H409" t="s">
        <v>918</v>
      </c>
      <c r="I409" t="s">
        <v>843</v>
      </c>
      <c r="J409" s="4" t="s">
        <v>865</v>
      </c>
      <c r="K409">
        <v>320</v>
      </c>
      <c r="L409">
        <v>1000</v>
      </c>
      <c r="M409" s="1">
        <v>0.10496527777777777</v>
      </c>
      <c r="N409" s="25">
        <v>12226.166747843499</v>
      </c>
      <c r="O409" s="25">
        <v>38512.425255707021</v>
      </c>
      <c r="P409" s="25">
        <v>173.61283827634301</v>
      </c>
      <c r="Q409" s="25">
        <v>10.269979920281999</v>
      </c>
      <c r="R409" s="25">
        <v>15123.770122009901</v>
      </c>
      <c r="S409" s="25">
        <v>14.0048637636976</v>
      </c>
      <c r="T409" s="25">
        <v>1.53281173575962</v>
      </c>
      <c r="U409" s="25">
        <v>0.143327064698963</v>
      </c>
      <c r="V409" s="25">
        <v>1.06916756635715</v>
      </c>
      <c r="W409" s="25">
        <v>1.2124946310561131</v>
      </c>
      <c r="X409" s="25"/>
      <c r="Y409" s="25"/>
      <c r="Z409"/>
    </row>
    <row r="410" spans="1:26" x14ac:dyDescent="0.25">
      <c r="A410" t="s">
        <v>1919</v>
      </c>
      <c r="B410" t="s">
        <v>790</v>
      </c>
      <c r="C410" t="s">
        <v>444</v>
      </c>
      <c r="D410" t="s">
        <v>412</v>
      </c>
      <c r="E410" t="s">
        <v>989</v>
      </c>
      <c r="F410" t="s">
        <v>951</v>
      </c>
      <c r="G410" t="s">
        <v>952</v>
      </c>
      <c r="H410" t="s">
        <v>918</v>
      </c>
      <c r="I410" t="s">
        <v>843</v>
      </c>
      <c r="J410" s="4" t="s">
        <v>865</v>
      </c>
      <c r="K410">
        <v>300</v>
      </c>
      <c r="L410">
        <v>1500</v>
      </c>
      <c r="M410" s="1">
        <v>0.1547337962962963</v>
      </c>
      <c r="N410" s="25">
        <v>18861.030097880601</v>
      </c>
      <c r="O410" s="25">
        <v>59412.244808323892</v>
      </c>
      <c r="P410" s="25">
        <v>269.18569340086998</v>
      </c>
      <c r="Q410" s="25">
        <v>15.8432683752884</v>
      </c>
      <c r="R410" s="25">
        <v>23331.090282814199</v>
      </c>
      <c r="S410" s="25">
        <v>16.931041595859799</v>
      </c>
      <c r="T410" s="25">
        <v>2.00427036605821</v>
      </c>
      <c r="U410" s="25">
        <v>0.240241462804272</v>
      </c>
      <c r="V410" s="25">
        <v>1.6180227052939</v>
      </c>
      <c r="W410" s="25">
        <v>1.858264168098172</v>
      </c>
      <c r="X410" s="25"/>
      <c r="Y410" s="25"/>
      <c r="Z410"/>
    </row>
    <row r="411" spans="1:26" x14ac:dyDescent="0.25">
      <c r="A411" t="s">
        <v>1919</v>
      </c>
      <c r="B411" t="s">
        <v>790</v>
      </c>
      <c r="C411" t="s">
        <v>444</v>
      </c>
      <c r="D411" t="s">
        <v>412</v>
      </c>
      <c r="E411" t="s">
        <v>989</v>
      </c>
      <c r="F411" t="s">
        <v>951</v>
      </c>
      <c r="G411" t="s">
        <v>952</v>
      </c>
      <c r="H411" t="s">
        <v>918</v>
      </c>
      <c r="I411" t="s">
        <v>843</v>
      </c>
      <c r="J411" s="4" t="s">
        <v>865</v>
      </c>
      <c r="K411">
        <v>320</v>
      </c>
      <c r="L411">
        <v>2000</v>
      </c>
      <c r="M411" s="1">
        <v>0.20701388888888891</v>
      </c>
      <c r="N411" s="25">
        <v>24398.765438416402</v>
      </c>
      <c r="O411" s="25">
        <v>76856.111131011668</v>
      </c>
      <c r="P411" s="25">
        <v>340.04349150528702</v>
      </c>
      <c r="Q411" s="25">
        <v>20.494958535648198</v>
      </c>
      <c r="R411" s="25">
        <v>30181.269816260901</v>
      </c>
      <c r="S411" s="25">
        <v>21.9505506709427</v>
      </c>
      <c r="T411" s="25">
        <v>2.5405993898982899</v>
      </c>
      <c r="U411" s="25">
        <v>0.260700929646071</v>
      </c>
      <c r="V411" s="25">
        <v>2.17004315006929</v>
      </c>
      <c r="W411" s="25">
        <v>2.4307440797153612</v>
      </c>
      <c r="X411" s="25"/>
      <c r="Y411" s="25"/>
      <c r="Z411"/>
    </row>
    <row r="412" spans="1:26" x14ac:dyDescent="0.25">
      <c r="A412" t="s">
        <v>1919</v>
      </c>
      <c r="B412" t="s">
        <v>790</v>
      </c>
      <c r="C412" t="s">
        <v>444</v>
      </c>
      <c r="D412" t="s">
        <v>412</v>
      </c>
      <c r="E412" t="s">
        <v>989</v>
      </c>
      <c r="F412" t="s">
        <v>951</v>
      </c>
      <c r="G412" t="s">
        <v>952</v>
      </c>
      <c r="H412" t="s">
        <v>918</v>
      </c>
      <c r="I412" t="s">
        <v>843</v>
      </c>
      <c r="J412" s="4" t="s">
        <v>865</v>
      </c>
      <c r="K412">
        <v>320</v>
      </c>
      <c r="L412">
        <v>2500</v>
      </c>
      <c r="M412" s="1">
        <v>0.25797453703703704</v>
      </c>
      <c r="N412" s="25">
        <v>30301.222196504001</v>
      </c>
      <c r="O412" s="25">
        <v>95448.849918987602</v>
      </c>
      <c r="P412" s="25">
        <v>418.98536998013901</v>
      </c>
      <c r="Q412" s="25">
        <v>25.453025487773299</v>
      </c>
      <c r="R412" s="25">
        <v>37482.607566492501</v>
      </c>
      <c r="S412" s="25">
        <v>25.986919254819501</v>
      </c>
      <c r="T412" s="25">
        <v>3.03265250032329</v>
      </c>
      <c r="U412" s="25">
        <v>0.31262309094269602</v>
      </c>
      <c r="V412" s="25">
        <v>2.7092420591006401</v>
      </c>
      <c r="W412" s="25">
        <v>3.021865150043336</v>
      </c>
      <c r="X412" s="25"/>
      <c r="Y412" s="25"/>
      <c r="Z412"/>
    </row>
    <row r="413" spans="1:26" x14ac:dyDescent="0.25">
      <c r="A413" t="s">
        <v>1919</v>
      </c>
      <c r="B413" t="s">
        <v>790</v>
      </c>
      <c r="C413" t="s">
        <v>444</v>
      </c>
      <c r="D413" t="s">
        <v>412</v>
      </c>
      <c r="E413" t="s">
        <v>989</v>
      </c>
      <c r="F413" t="s">
        <v>951</v>
      </c>
      <c r="G413" t="s">
        <v>952</v>
      </c>
      <c r="H413" t="s">
        <v>918</v>
      </c>
      <c r="I413" t="s">
        <v>843</v>
      </c>
      <c r="J413" s="4" t="s">
        <v>832</v>
      </c>
      <c r="K413">
        <v>140</v>
      </c>
      <c r="L413">
        <v>125</v>
      </c>
      <c r="M413" s="1">
        <v>2.2847222222222224E-2</v>
      </c>
      <c r="N413" s="25">
        <v>1669.992</v>
      </c>
      <c r="O413" s="25">
        <v>5260.4748</v>
      </c>
      <c r="P413" s="25">
        <v>22.981177599999999</v>
      </c>
      <c r="Q413" s="25">
        <v>1.4027932000000001</v>
      </c>
      <c r="R413" s="25">
        <v>2065.78026</v>
      </c>
      <c r="S413" s="25">
        <v>13.06374364</v>
      </c>
      <c r="T413" s="25">
        <v>1.0711284000000001</v>
      </c>
      <c r="U413" s="25">
        <v>3.3321851999999999E-2</v>
      </c>
      <c r="V413" s="25">
        <v>9.3211509999999997E-2</v>
      </c>
      <c r="W413" s="25">
        <v>0.12653336199999998</v>
      </c>
      <c r="X413" s="25"/>
      <c r="Y413" s="25"/>
      <c r="Z413"/>
    </row>
    <row r="414" spans="1:26" x14ac:dyDescent="0.25">
      <c r="A414" t="s">
        <v>1919</v>
      </c>
      <c r="B414" t="s">
        <v>790</v>
      </c>
      <c r="C414" t="s">
        <v>444</v>
      </c>
      <c r="D414" t="s">
        <v>412</v>
      </c>
      <c r="E414" t="s">
        <v>989</v>
      </c>
      <c r="F414" t="s">
        <v>951</v>
      </c>
      <c r="G414" t="s">
        <v>952</v>
      </c>
      <c r="H414" t="s">
        <v>918</v>
      </c>
      <c r="I414" t="s">
        <v>843</v>
      </c>
      <c r="J414" s="4" t="s">
        <v>864</v>
      </c>
      <c r="K414">
        <v>140</v>
      </c>
      <c r="L414">
        <v>125</v>
      </c>
      <c r="M414" s="1">
        <v>1.9259259259259261E-2</v>
      </c>
      <c r="N414" s="25">
        <v>1545.3720000000001</v>
      </c>
      <c r="O414" s="25">
        <v>4867.9218000000001</v>
      </c>
      <c r="P414" s="25">
        <v>22.397956079487098</v>
      </c>
      <c r="Q414" s="25">
        <v>1.2981123999999999</v>
      </c>
      <c r="R414" s="25">
        <v>1911.62530807692</v>
      </c>
      <c r="S414" s="25">
        <v>10.601252479743501</v>
      </c>
      <c r="T414" s="25">
        <v>0.87298260000000005</v>
      </c>
      <c r="U414" s="25">
        <v>3.2921951999999997E-2</v>
      </c>
      <c r="V414" s="25">
        <v>8.5889309999999996E-2</v>
      </c>
      <c r="W414" s="25">
        <v>0.118811262</v>
      </c>
      <c r="X414" s="25"/>
      <c r="Y414" s="25"/>
      <c r="Z414"/>
    </row>
    <row r="415" spans="1:26" x14ac:dyDescent="0.25">
      <c r="A415" t="s">
        <v>1919</v>
      </c>
      <c r="B415" t="s">
        <v>2057</v>
      </c>
      <c r="C415" t="s">
        <v>449</v>
      </c>
      <c r="D415" t="s">
        <v>446</v>
      </c>
      <c r="E415" t="s">
        <v>993</v>
      </c>
      <c r="F415" t="s">
        <v>951</v>
      </c>
      <c r="G415" t="s">
        <v>1907</v>
      </c>
      <c r="H415" t="s">
        <v>918</v>
      </c>
      <c r="I415" t="s">
        <v>179</v>
      </c>
      <c r="J415" s="4" t="s">
        <v>865</v>
      </c>
      <c r="K415">
        <v>120</v>
      </c>
      <c r="L415">
        <v>125</v>
      </c>
      <c r="M415" s="1">
        <v>2.5810185185185183E-2</v>
      </c>
      <c r="N415" s="25">
        <v>366.366428173234</v>
      </c>
      <c r="O415" s="25">
        <v>1154.0542487456871</v>
      </c>
      <c r="P415" s="25">
        <v>0.57607454966490701</v>
      </c>
      <c r="Q415" s="25">
        <v>0.307747832936138</v>
      </c>
      <c r="R415" s="25">
        <v>453.19533329113102</v>
      </c>
      <c r="S415" s="25">
        <v>13.069799369817501</v>
      </c>
      <c r="T415" s="25">
        <v>2.3254650779856898</v>
      </c>
      <c r="U415" s="25">
        <v>0</v>
      </c>
      <c r="V415" s="25">
        <v>0</v>
      </c>
      <c r="W415" s="25">
        <v>0</v>
      </c>
      <c r="X415" s="25"/>
      <c r="Y415" s="25"/>
      <c r="Z415"/>
    </row>
    <row r="416" spans="1:26" x14ac:dyDescent="0.25">
      <c r="A416" t="s">
        <v>1919</v>
      </c>
      <c r="B416" t="s">
        <v>2057</v>
      </c>
      <c r="C416" t="s">
        <v>449</v>
      </c>
      <c r="D416" t="s">
        <v>446</v>
      </c>
      <c r="E416" t="s">
        <v>993</v>
      </c>
      <c r="F416" t="s">
        <v>951</v>
      </c>
      <c r="G416" t="s">
        <v>1907</v>
      </c>
      <c r="H416" t="s">
        <v>918</v>
      </c>
      <c r="I416" t="s">
        <v>179</v>
      </c>
      <c r="J416" s="4" t="s">
        <v>865</v>
      </c>
      <c r="K416">
        <v>120</v>
      </c>
      <c r="L416">
        <v>200</v>
      </c>
      <c r="M416" s="1">
        <v>4.1203703703703708E-2</v>
      </c>
      <c r="N416" s="25">
        <v>539.49965369746894</v>
      </c>
      <c r="O416" s="25">
        <v>1699.4239091470272</v>
      </c>
      <c r="P416" s="25">
        <v>0.74324138139305496</v>
      </c>
      <c r="Q416" s="25">
        <v>0.45317977520396302</v>
      </c>
      <c r="R416" s="25">
        <v>667.36114186783095</v>
      </c>
      <c r="S416" s="25">
        <v>21.768671453355601</v>
      </c>
      <c r="T416" s="25">
        <v>3.9646574609048599</v>
      </c>
      <c r="U416" s="25">
        <v>0</v>
      </c>
      <c r="V416" s="25">
        <v>0</v>
      </c>
      <c r="W416" s="25">
        <v>0</v>
      </c>
      <c r="X416" s="25"/>
      <c r="Y416" s="25"/>
      <c r="Z416"/>
    </row>
    <row r="417" spans="1:26" x14ac:dyDescent="0.25">
      <c r="A417" t="s">
        <v>1919</v>
      </c>
      <c r="B417" t="s">
        <v>2057</v>
      </c>
      <c r="C417" t="s">
        <v>449</v>
      </c>
      <c r="D417" t="s">
        <v>446</v>
      </c>
      <c r="E417" t="s">
        <v>993</v>
      </c>
      <c r="F417" t="s">
        <v>951</v>
      </c>
      <c r="G417" t="s">
        <v>1907</v>
      </c>
      <c r="H417" t="s">
        <v>918</v>
      </c>
      <c r="I417" t="s">
        <v>179</v>
      </c>
      <c r="J417" s="4" t="s">
        <v>865</v>
      </c>
      <c r="K417">
        <v>220</v>
      </c>
      <c r="L417">
        <v>250</v>
      </c>
      <c r="M417" s="1">
        <v>4.6273148148148147E-2</v>
      </c>
      <c r="N417" s="25">
        <v>699.09507773996302</v>
      </c>
      <c r="O417" s="25">
        <v>2202.1494948808836</v>
      </c>
      <c r="P417" s="25">
        <v>1.2710572431830001</v>
      </c>
      <c r="Q417" s="25">
        <v>0.58723990497756795</v>
      </c>
      <c r="R417" s="25">
        <v>864.780761933132</v>
      </c>
      <c r="S417" s="25">
        <v>16.6337541025975</v>
      </c>
      <c r="T417" s="25">
        <v>2.0206832770502801</v>
      </c>
      <c r="U417" s="25">
        <v>0</v>
      </c>
      <c r="V417" s="25">
        <v>0</v>
      </c>
      <c r="W417" s="25">
        <v>0</v>
      </c>
      <c r="X417" s="25"/>
      <c r="Y417" s="25"/>
      <c r="Z417"/>
    </row>
    <row r="418" spans="1:26" x14ac:dyDescent="0.25">
      <c r="A418" t="s">
        <v>1919</v>
      </c>
      <c r="B418" t="s">
        <v>2057</v>
      </c>
      <c r="C418" t="s">
        <v>449</v>
      </c>
      <c r="D418" t="s">
        <v>446</v>
      </c>
      <c r="E418" t="s">
        <v>993</v>
      </c>
      <c r="F418" t="s">
        <v>951</v>
      </c>
      <c r="G418" t="s">
        <v>1907</v>
      </c>
      <c r="H418" t="s">
        <v>918</v>
      </c>
      <c r="I418" t="s">
        <v>179</v>
      </c>
      <c r="J418" s="4" t="s">
        <v>865</v>
      </c>
      <c r="K418">
        <v>200</v>
      </c>
      <c r="L418">
        <v>500</v>
      </c>
      <c r="M418" s="1">
        <v>9.1620370370370366E-2</v>
      </c>
      <c r="N418" s="25">
        <v>1251.37895970004</v>
      </c>
      <c r="O418" s="25">
        <v>3941.8437230551258</v>
      </c>
      <c r="P418" s="25">
        <v>1.83665051517898</v>
      </c>
      <c r="Q418" s="25">
        <v>1.05115827830443</v>
      </c>
      <c r="R418" s="25">
        <v>1547.95575431053</v>
      </c>
      <c r="S418" s="25">
        <v>38.344193368696402</v>
      </c>
      <c r="T418" s="25">
        <v>5.0328714138084596</v>
      </c>
      <c r="U418" s="25">
        <v>0</v>
      </c>
      <c r="V418" s="25">
        <v>0</v>
      </c>
      <c r="W418" s="25">
        <v>0</v>
      </c>
      <c r="X418" s="25"/>
      <c r="Y418" s="25"/>
      <c r="Z418"/>
    </row>
    <row r="419" spans="1:26" x14ac:dyDescent="0.25">
      <c r="A419" t="s">
        <v>1919</v>
      </c>
      <c r="B419" t="s">
        <v>2057</v>
      </c>
      <c r="C419" t="s">
        <v>449</v>
      </c>
      <c r="D419" t="s">
        <v>446</v>
      </c>
      <c r="E419" t="s">
        <v>993</v>
      </c>
      <c r="F419" t="s">
        <v>951</v>
      </c>
      <c r="G419" t="s">
        <v>1907</v>
      </c>
      <c r="H419" t="s">
        <v>918</v>
      </c>
      <c r="I419" t="s">
        <v>179</v>
      </c>
      <c r="J419" s="4" t="s">
        <v>865</v>
      </c>
      <c r="K419">
        <v>200</v>
      </c>
      <c r="L419">
        <v>750</v>
      </c>
      <c r="M419" s="1">
        <v>0.13697916666666668</v>
      </c>
      <c r="N419" s="25">
        <v>1820.8533072223699</v>
      </c>
      <c r="O419" s="25">
        <v>5735.6879177504652</v>
      </c>
      <c r="P419" s="25">
        <v>2.4925441101022199</v>
      </c>
      <c r="Q419" s="25">
        <v>1.5295170176722599</v>
      </c>
      <c r="R419" s="25">
        <v>2252.3955355431099</v>
      </c>
      <c r="S419" s="25">
        <v>58.665664898387099</v>
      </c>
      <c r="T419" s="25">
        <v>7.6988842198953096</v>
      </c>
      <c r="U419" s="25">
        <v>0</v>
      </c>
      <c r="V419" s="25">
        <v>0</v>
      </c>
      <c r="W419" s="25">
        <v>0</v>
      </c>
      <c r="X419" s="25"/>
      <c r="Y419" s="25"/>
      <c r="Z419"/>
    </row>
    <row r="420" spans="1:26" x14ac:dyDescent="0.25">
      <c r="A420" t="s">
        <v>1919</v>
      </c>
      <c r="B420" t="s">
        <v>2057</v>
      </c>
      <c r="C420" t="s">
        <v>449</v>
      </c>
      <c r="D420" t="s">
        <v>446</v>
      </c>
      <c r="E420" t="s">
        <v>993</v>
      </c>
      <c r="F420" t="s">
        <v>951</v>
      </c>
      <c r="G420" t="s">
        <v>1907</v>
      </c>
      <c r="H420" t="s">
        <v>918</v>
      </c>
      <c r="I420" t="s">
        <v>179</v>
      </c>
      <c r="J420" s="4" t="s">
        <v>865</v>
      </c>
      <c r="K420">
        <v>200</v>
      </c>
      <c r="L420">
        <v>1000</v>
      </c>
      <c r="M420" s="1">
        <v>0.18163194444444444</v>
      </c>
      <c r="N420" s="25">
        <v>2381.09261751127</v>
      </c>
      <c r="O420" s="25">
        <v>7500.4417451605004</v>
      </c>
      <c r="P420" s="25">
        <v>3.1377893107324</v>
      </c>
      <c r="Q420" s="25">
        <v>2.0001179345949298</v>
      </c>
      <c r="R420" s="25">
        <v>2945.4113628342602</v>
      </c>
      <c r="S420" s="25">
        <v>78.609350514810004</v>
      </c>
      <c r="T420" s="25">
        <v>10.307305847125599</v>
      </c>
      <c r="U420" s="25">
        <v>0</v>
      </c>
      <c r="V420" s="25">
        <v>0</v>
      </c>
      <c r="W420" s="25">
        <v>0</v>
      </c>
      <c r="X420" s="25"/>
      <c r="Y420" s="25"/>
      <c r="Z420"/>
    </row>
    <row r="421" spans="1:26" x14ac:dyDescent="0.25">
      <c r="A421" t="s">
        <v>1919</v>
      </c>
      <c r="B421" t="s">
        <v>2057</v>
      </c>
      <c r="C421" t="s">
        <v>449</v>
      </c>
      <c r="D421" t="s">
        <v>446</v>
      </c>
      <c r="E421" t="s">
        <v>993</v>
      </c>
      <c r="F421" t="s">
        <v>951</v>
      </c>
      <c r="G421" t="s">
        <v>1907</v>
      </c>
      <c r="H421" t="s">
        <v>918</v>
      </c>
      <c r="I421" t="s">
        <v>179</v>
      </c>
      <c r="J421" s="4" t="s">
        <v>832</v>
      </c>
      <c r="K421">
        <v>120</v>
      </c>
      <c r="L421">
        <v>125</v>
      </c>
      <c r="M421" s="1">
        <v>2.2847222222222224E-2</v>
      </c>
      <c r="N421" s="25">
        <v>172.22105999999999</v>
      </c>
      <c r="O421" s="25">
        <v>542.49633899999992</v>
      </c>
      <c r="P421" s="25">
        <v>0.22390741</v>
      </c>
      <c r="Q421" s="25">
        <v>0.14466570000000001</v>
      </c>
      <c r="R421" s="25">
        <v>213.03745799999999</v>
      </c>
      <c r="S421" s="25">
        <v>31.289114550000001</v>
      </c>
      <c r="T421" s="25">
        <v>24.156286559999899</v>
      </c>
      <c r="U421" s="25">
        <v>0</v>
      </c>
      <c r="V421" s="25">
        <v>0</v>
      </c>
      <c r="W421" s="25">
        <v>0</v>
      </c>
      <c r="X421" s="25"/>
      <c r="Y421" s="25"/>
      <c r="Z421"/>
    </row>
    <row r="422" spans="1:26" x14ac:dyDescent="0.25">
      <c r="A422" t="s">
        <v>1919</v>
      </c>
      <c r="B422" t="s">
        <v>2057</v>
      </c>
      <c r="C422" t="s">
        <v>449</v>
      </c>
      <c r="D422" t="s">
        <v>446</v>
      </c>
      <c r="E422" t="s">
        <v>993</v>
      </c>
      <c r="F422" t="s">
        <v>951</v>
      </c>
      <c r="G422" t="s">
        <v>1907</v>
      </c>
      <c r="H422" t="s">
        <v>918</v>
      </c>
      <c r="I422" t="s">
        <v>179</v>
      </c>
      <c r="J422" s="4" t="s">
        <v>864</v>
      </c>
      <c r="K422">
        <v>120</v>
      </c>
      <c r="L422">
        <v>125</v>
      </c>
      <c r="M422" s="1">
        <v>1.9259259259259261E-2</v>
      </c>
      <c r="N422" s="25">
        <v>155.295644230769</v>
      </c>
      <c r="O422" s="25">
        <v>489.18127932692232</v>
      </c>
      <c r="P422" s="25">
        <v>0.21280941</v>
      </c>
      <c r="Q422" s="25">
        <v>0.130448348846153</v>
      </c>
      <c r="R422" s="25">
        <v>192.100717743589</v>
      </c>
      <c r="S422" s="25">
        <v>25.415631389743499</v>
      </c>
      <c r="T422" s="25">
        <v>19.404655444615301</v>
      </c>
      <c r="U422" s="25">
        <v>0</v>
      </c>
      <c r="V422" s="25">
        <v>0</v>
      </c>
      <c r="W422" s="25">
        <v>0</v>
      </c>
      <c r="X422" s="25"/>
      <c r="Y422" s="25"/>
      <c r="Z422"/>
    </row>
    <row r="423" spans="1:26" x14ac:dyDescent="0.25">
      <c r="A423" t="s">
        <v>1919</v>
      </c>
      <c r="B423" t="s">
        <v>2058</v>
      </c>
      <c r="C423" t="s">
        <v>460</v>
      </c>
      <c r="D423" t="s">
        <v>456</v>
      </c>
      <c r="E423" t="s">
        <v>998</v>
      </c>
      <c r="F423" t="s">
        <v>951</v>
      </c>
      <c r="G423" t="s">
        <v>950</v>
      </c>
      <c r="H423" t="s">
        <v>918</v>
      </c>
      <c r="I423" t="s">
        <v>1927</v>
      </c>
      <c r="J423" s="4" t="s">
        <v>865</v>
      </c>
      <c r="K423">
        <v>120</v>
      </c>
      <c r="L423">
        <v>125</v>
      </c>
      <c r="M423" s="1">
        <v>3.1377314814814809E-2</v>
      </c>
      <c r="N423" s="25">
        <v>63.345654685519001</v>
      </c>
      <c r="O423" s="25">
        <v>196.37152952510891</v>
      </c>
      <c r="P423" s="25">
        <v>0.245221973363207</v>
      </c>
      <c r="Q423" s="25">
        <v>5.3210352355771602E-2</v>
      </c>
      <c r="R423" s="25">
        <v>78.358583211090107</v>
      </c>
      <c r="S423" s="25">
        <v>76.210794266755997</v>
      </c>
      <c r="T423" s="25">
        <v>0.68301260427723698</v>
      </c>
      <c r="U423" s="25">
        <v>0</v>
      </c>
      <c r="V423" s="25">
        <v>0</v>
      </c>
      <c r="W423" s="25">
        <v>0</v>
      </c>
      <c r="X423" s="25"/>
      <c r="Y423" s="25"/>
      <c r="Z423"/>
    </row>
    <row r="424" spans="1:26" x14ac:dyDescent="0.25">
      <c r="A424" t="s">
        <v>1919</v>
      </c>
      <c r="B424" t="s">
        <v>2058</v>
      </c>
      <c r="C424" t="s">
        <v>460</v>
      </c>
      <c r="D424" t="s">
        <v>456</v>
      </c>
      <c r="E424" t="s">
        <v>998</v>
      </c>
      <c r="F424" t="s">
        <v>951</v>
      </c>
      <c r="G424" t="s">
        <v>950</v>
      </c>
      <c r="H424" t="s">
        <v>918</v>
      </c>
      <c r="I424" t="s">
        <v>1927</v>
      </c>
      <c r="J424" s="4" t="s">
        <v>865</v>
      </c>
      <c r="K424">
        <v>120</v>
      </c>
      <c r="L424">
        <v>200</v>
      </c>
      <c r="M424" s="1">
        <v>4.9201388888888892E-2</v>
      </c>
      <c r="N424" s="25">
        <v>96.868297864616096</v>
      </c>
      <c r="O424" s="25">
        <v>300.29172338030992</v>
      </c>
      <c r="P424" s="25">
        <v>0.39099120638675799</v>
      </c>
      <c r="Q424" s="25">
        <v>8.1369369933166305E-2</v>
      </c>
      <c r="R424" s="25">
        <v>119.826092184649</v>
      </c>
      <c r="S424" s="25">
        <v>117.07703339882001</v>
      </c>
      <c r="T424" s="25">
        <v>1.0572627462484701</v>
      </c>
      <c r="U424" s="25">
        <v>0</v>
      </c>
      <c r="V424" s="25">
        <v>0</v>
      </c>
      <c r="W424" s="25">
        <v>0</v>
      </c>
      <c r="X424" s="25"/>
      <c r="Y424" s="25"/>
      <c r="Z424"/>
    </row>
    <row r="425" spans="1:26" x14ac:dyDescent="0.25">
      <c r="A425" t="s">
        <v>1919</v>
      </c>
      <c r="B425" t="s">
        <v>2058</v>
      </c>
      <c r="C425" t="s">
        <v>460</v>
      </c>
      <c r="D425" t="s">
        <v>456</v>
      </c>
      <c r="E425" t="s">
        <v>998</v>
      </c>
      <c r="F425" t="s">
        <v>951</v>
      </c>
      <c r="G425" t="s">
        <v>950</v>
      </c>
      <c r="H425" t="s">
        <v>918</v>
      </c>
      <c r="I425" t="s">
        <v>1927</v>
      </c>
      <c r="J425" s="4" t="s">
        <v>865</v>
      </c>
      <c r="K425">
        <v>120</v>
      </c>
      <c r="L425">
        <v>250</v>
      </c>
      <c r="M425" s="1">
        <v>6.0949074074074072E-2</v>
      </c>
      <c r="N425" s="25">
        <v>118.971787469145</v>
      </c>
      <c r="O425" s="25">
        <v>368.8125411543495</v>
      </c>
      <c r="P425" s="25">
        <v>0.48731774838263903</v>
      </c>
      <c r="Q425" s="25">
        <v>9.9936298454028905E-2</v>
      </c>
      <c r="R425" s="25">
        <v>147.16814241032299</v>
      </c>
      <c r="S425" s="25">
        <v>144.044436902592</v>
      </c>
      <c r="T425" s="25">
        <v>1.3043094998923599</v>
      </c>
      <c r="U425" s="25">
        <v>0</v>
      </c>
      <c r="V425" s="25">
        <v>0</v>
      </c>
      <c r="W425" s="25">
        <v>0</v>
      </c>
      <c r="X425" s="25"/>
      <c r="Y425" s="25"/>
      <c r="Z425"/>
    </row>
    <row r="426" spans="1:26" x14ac:dyDescent="0.25">
      <c r="A426" t="s">
        <v>1919</v>
      </c>
      <c r="B426" t="s">
        <v>2058</v>
      </c>
      <c r="C426" t="s">
        <v>460</v>
      </c>
      <c r="D426" t="s">
        <v>456</v>
      </c>
      <c r="E426" t="s">
        <v>998</v>
      </c>
      <c r="F426" t="s">
        <v>951</v>
      </c>
      <c r="G426" t="s">
        <v>950</v>
      </c>
      <c r="H426" t="s">
        <v>918</v>
      </c>
      <c r="I426" t="s">
        <v>1927</v>
      </c>
      <c r="J426" s="4" t="s">
        <v>865</v>
      </c>
      <c r="K426">
        <v>120</v>
      </c>
      <c r="L426">
        <v>500</v>
      </c>
      <c r="M426" s="1">
        <v>0.12025462962962963</v>
      </c>
      <c r="N426" s="25">
        <v>230.22907666299901</v>
      </c>
      <c r="O426" s="25">
        <v>713.71013765529699</v>
      </c>
      <c r="P426" s="25">
        <v>0.97242771778418602</v>
      </c>
      <c r="Q426" s="25">
        <v>0.193392452421594</v>
      </c>
      <c r="R426" s="25">
        <v>284.79343222446897</v>
      </c>
      <c r="S426" s="25">
        <v>279.72746689715098</v>
      </c>
      <c r="T426" s="25">
        <v>2.5475245067653298</v>
      </c>
      <c r="U426" s="25">
        <v>0</v>
      </c>
      <c r="V426" s="25">
        <v>0</v>
      </c>
      <c r="W426" s="25">
        <v>0</v>
      </c>
      <c r="X426" s="25"/>
      <c r="Y426" s="25"/>
      <c r="Z426"/>
    </row>
    <row r="427" spans="1:26" x14ac:dyDescent="0.25">
      <c r="A427" t="s">
        <v>1919</v>
      </c>
      <c r="B427" t="s">
        <v>2058</v>
      </c>
      <c r="C427" t="s">
        <v>460</v>
      </c>
      <c r="D427" t="s">
        <v>456</v>
      </c>
      <c r="E427" t="s">
        <v>998</v>
      </c>
      <c r="F427" t="s">
        <v>951</v>
      </c>
      <c r="G427" t="s">
        <v>950</v>
      </c>
      <c r="H427" t="s">
        <v>918</v>
      </c>
      <c r="I427" t="s">
        <v>1927</v>
      </c>
      <c r="J427" s="4" t="s">
        <v>865</v>
      </c>
      <c r="K427">
        <v>120</v>
      </c>
      <c r="L427">
        <v>750</v>
      </c>
      <c r="M427" s="1">
        <v>0.1794675925925926</v>
      </c>
      <c r="N427" s="25">
        <v>341.28225797571702</v>
      </c>
      <c r="O427" s="25">
        <v>1057.9749997247227</v>
      </c>
      <c r="P427" s="25">
        <v>1.4569043746524599</v>
      </c>
      <c r="Q427" s="25">
        <v>0.28667709697805999</v>
      </c>
      <c r="R427" s="25">
        <v>422.166150211059</v>
      </c>
      <c r="S427" s="25">
        <v>415.18299449141898</v>
      </c>
      <c r="T427" s="25">
        <v>3.7887683014301601</v>
      </c>
      <c r="U427" s="25">
        <v>0</v>
      </c>
      <c r="V427" s="25">
        <v>0</v>
      </c>
      <c r="W427" s="25">
        <v>0</v>
      </c>
      <c r="X427" s="25"/>
      <c r="Y427" s="25"/>
      <c r="Z427"/>
    </row>
    <row r="428" spans="1:26" x14ac:dyDescent="0.25">
      <c r="A428" t="s">
        <v>1919</v>
      </c>
      <c r="B428" t="s">
        <v>2058</v>
      </c>
      <c r="C428" t="s">
        <v>460</v>
      </c>
      <c r="D428" t="s">
        <v>456</v>
      </c>
      <c r="E428" t="s">
        <v>998</v>
      </c>
      <c r="F428" t="s">
        <v>951</v>
      </c>
      <c r="G428" t="s">
        <v>950</v>
      </c>
      <c r="H428" t="s">
        <v>918</v>
      </c>
      <c r="I428" t="s">
        <v>1927</v>
      </c>
      <c r="J428" s="4" t="s">
        <v>832</v>
      </c>
      <c r="K428">
        <v>120</v>
      </c>
      <c r="L428">
        <v>125</v>
      </c>
      <c r="M428" s="1">
        <v>2.2847222222222224E-2</v>
      </c>
      <c r="N428" s="25">
        <v>12.7752</v>
      </c>
      <c r="O428" s="25">
        <v>39.603120000000004</v>
      </c>
      <c r="P428" s="25">
        <v>4.0342320000000001E-2</v>
      </c>
      <c r="Q428" s="25">
        <v>1.0731167999999999E-2</v>
      </c>
      <c r="R428" s="25">
        <v>15.802921999999899</v>
      </c>
      <c r="S428" s="25">
        <v>10.9621768</v>
      </c>
      <c r="T428" s="25">
        <v>0.69017715999999996</v>
      </c>
      <c r="U428" s="25">
        <v>0</v>
      </c>
      <c r="V428" s="25">
        <v>0</v>
      </c>
      <c r="W428" s="25">
        <v>0</v>
      </c>
      <c r="X428" s="25"/>
      <c r="Y428" s="25"/>
      <c r="Z428"/>
    </row>
    <row r="429" spans="1:26" x14ac:dyDescent="0.25">
      <c r="A429" t="s">
        <v>1919</v>
      </c>
      <c r="B429" t="s">
        <v>2058</v>
      </c>
      <c r="C429" t="s">
        <v>460</v>
      </c>
      <c r="D429" t="s">
        <v>456</v>
      </c>
      <c r="E429" t="s">
        <v>998</v>
      </c>
      <c r="F429" t="s">
        <v>951</v>
      </c>
      <c r="G429" t="s">
        <v>950</v>
      </c>
      <c r="H429" t="s">
        <v>918</v>
      </c>
      <c r="I429" t="s">
        <v>1927</v>
      </c>
      <c r="J429" s="4" t="s">
        <v>864</v>
      </c>
      <c r="K429">
        <v>120</v>
      </c>
      <c r="L429">
        <v>125</v>
      </c>
      <c r="M429" s="1">
        <v>1.9259259259259261E-2</v>
      </c>
      <c r="N429" s="25">
        <v>11.9072</v>
      </c>
      <c r="O429" s="25">
        <v>36.912320000000001</v>
      </c>
      <c r="P429" s="25">
        <v>3.868692E-2</v>
      </c>
      <c r="Q429" s="25">
        <v>1.0002047999999999E-2</v>
      </c>
      <c r="R429" s="25">
        <v>14.7292059999999</v>
      </c>
      <c r="S429" s="25">
        <v>10.448147279487101</v>
      </c>
      <c r="T429" s="25">
        <v>0.570167476025641</v>
      </c>
      <c r="U429" s="25">
        <v>0</v>
      </c>
      <c r="V429" s="25">
        <v>0</v>
      </c>
      <c r="W429" s="25">
        <v>0</v>
      </c>
      <c r="X429" s="25"/>
      <c r="Y429" s="25"/>
      <c r="Z429"/>
    </row>
    <row r="430" spans="1:26" x14ac:dyDescent="0.25">
      <c r="A430" t="s">
        <v>1919</v>
      </c>
      <c r="B430" t="s">
        <v>144</v>
      </c>
      <c r="C430" t="s">
        <v>380</v>
      </c>
      <c r="D430" t="s">
        <v>461</v>
      </c>
      <c r="E430" t="s">
        <v>1002</v>
      </c>
      <c r="F430" t="s">
        <v>951</v>
      </c>
      <c r="G430" t="s">
        <v>1907</v>
      </c>
      <c r="H430" t="s">
        <v>918</v>
      </c>
      <c r="I430" t="s">
        <v>179</v>
      </c>
      <c r="J430" s="4" t="s">
        <v>865</v>
      </c>
      <c r="K430">
        <v>120</v>
      </c>
      <c r="L430">
        <v>125</v>
      </c>
      <c r="M430" s="1">
        <v>2.3344907407407408E-2</v>
      </c>
      <c r="N430" s="25">
        <v>169.634837399909</v>
      </c>
      <c r="O430" s="25">
        <v>534.34973780971336</v>
      </c>
      <c r="P430" s="25">
        <v>2.0053866341301201</v>
      </c>
      <c r="Q430" s="25">
        <v>0.14249327016753999</v>
      </c>
      <c r="R430" s="25">
        <v>209.83828020159399</v>
      </c>
      <c r="S430" s="25">
        <v>0.30343528236955403</v>
      </c>
      <c r="T430" s="25">
        <v>2.72083000098041E-2</v>
      </c>
      <c r="U430" s="25">
        <v>0</v>
      </c>
      <c r="V430" s="25">
        <v>0</v>
      </c>
      <c r="W430" s="25">
        <v>0</v>
      </c>
      <c r="X430" s="25"/>
      <c r="Y430" s="25"/>
      <c r="Z430"/>
    </row>
    <row r="431" spans="1:26" x14ac:dyDescent="0.25">
      <c r="A431" t="s">
        <v>1919</v>
      </c>
      <c r="B431" t="s">
        <v>144</v>
      </c>
      <c r="C431" t="s">
        <v>380</v>
      </c>
      <c r="D431" t="s">
        <v>461</v>
      </c>
      <c r="E431" t="s">
        <v>1002</v>
      </c>
      <c r="F431" t="s">
        <v>951</v>
      </c>
      <c r="G431" t="s">
        <v>1907</v>
      </c>
      <c r="H431" t="s">
        <v>918</v>
      </c>
      <c r="I431" t="s">
        <v>179</v>
      </c>
      <c r="J431" s="4" t="s">
        <v>865</v>
      </c>
      <c r="K431">
        <v>200</v>
      </c>
      <c r="L431">
        <v>200</v>
      </c>
      <c r="M431" s="1">
        <v>3.5011574074074077E-2</v>
      </c>
      <c r="N431" s="25">
        <v>250.27688828955601</v>
      </c>
      <c r="O431" s="25">
        <v>788.37219811210139</v>
      </c>
      <c r="P431" s="25">
        <v>2.9217290310930402</v>
      </c>
      <c r="Q431" s="25">
        <v>0.21023255973055699</v>
      </c>
      <c r="R431" s="25">
        <v>309.59247951284601</v>
      </c>
      <c r="S431" s="25">
        <v>0.44592481432130598</v>
      </c>
      <c r="T431" s="25">
        <v>5.1804845286206803E-2</v>
      </c>
      <c r="U431" s="25">
        <v>0</v>
      </c>
      <c r="V431" s="25">
        <v>0</v>
      </c>
      <c r="W431" s="25">
        <v>0</v>
      </c>
      <c r="X431" s="25"/>
      <c r="Y431" s="25"/>
      <c r="Z431"/>
    </row>
    <row r="432" spans="1:26" x14ac:dyDescent="0.25">
      <c r="A432" t="s">
        <v>1919</v>
      </c>
      <c r="B432" t="s">
        <v>144</v>
      </c>
      <c r="C432" t="s">
        <v>380</v>
      </c>
      <c r="D432" t="s">
        <v>461</v>
      </c>
      <c r="E432" t="s">
        <v>1002</v>
      </c>
      <c r="F432" t="s">
        <v>951</v>
      </c>
      <c r="G432" t="s">
        <v>1907</v>
      </c>
      <c r="H432" t="s">
        <v>918</v>
      </c>
      <c r="I432" t="s">
        <v>179</v>
      </c>
      <c r="J432" s="4" t="s">
        <v>865</v>
      </c>
      <c r="K432">
        <v>220</v>
      </c>
      <c r="L432">
        <v>250</v>
      </c>
      <c r="M432" s="1">
        <v>4.2986111111111114E-2</v>
      </c>
      <c r="N432" s="25">
        <v>299.23073436181897</v>
      </c>
      <c r="O432" s="25">
        <v>942.57681323972974</v>
      </c>
      <c r="P432" s="25">
        <v>3.4266788508030399</v>
      </c>
      <c r="Q432" s="25">
        <v>0.25135383856785298</v>
      </c>
      <c r="R432" s="25">
        <v>370.14841850422499</v>
      </c>
      <c r="S432" s="25">
        <v>0.57179514818854105</v>
      </c>
      <c r="T432" s="25">
        <v>5.4239786220598503E-2</v>
      </c>
      <c r="U432" s="25">
        <v>0</v>
      </c>
      <c r="V432" s="25">
        <v>0</v>
      </c>
      <c r="W432" s="25">
        <v>0</v>
      </c>
      <c r="X432" s="25"/>
      <c r="Y432" s="25"/>
      <c r="Z432"/>
    </row>
    <row r="433" spans="1:26" x14ac:dyDescent="0.25">
      <c r="A433" t="s">
        <v>1919</v>
      </c>
      <c r="B433" t="s">
        <v>144</v>
      </c>
      <c r="C433" t="s">
        <v>380</v>
      </c>
      <c r="D433" t="s">
        <v>461</v>
      </c>
      <c r="E433" t="s">
        <v>1002</v>
      </c>
      <c r="F433" t="s">
        <v>951</v>
      </c>
      <c r="G433" t="s">
        <v>1907</v>
      </c>
      <c r="H433" t="s">
        <v>918</v>
      </c>
      <c r="I433" t="s">
        <v>179</v>
      </c>
      <c r="J433" s="4" t="s">
        <v>865</v>
      </c>
      <c r="K433">
        <v>220</v>
      </c>
      <c r="L433">
        <v>500</v>
      </c>
      <c r="M433" s="1">
        <v>8.0972222222222223E-2</v>
      </c>
      <c r="N433" s="25">
        <v>551.60304035915306</v>
      </c>
      <c r="O433" s="25">
        <v>1737.5495771313322</v>
      </c>
      <c r="P433" s="25">
        <v>6.26552374144587</v>
      </c>
      <c r="Q433" s="25">
        <v>0.46334658809629298</v>
      </c>
      <c r="R433" s="25">
        <v>682.33303788201295</v>
      </c>
      <c r="S433" s="25">
        <v>0.96730429842058796</v>
      </c>
      <c r="T433" s="25">
        <v>8.4507600393911503E-2</v>
      </c>
      <c r="U433" s="25">
        <v>0</v>
      </c>
      <c r="V433" s="25">
        <v>0</v>
      </c>
      <c r="W433" s="25">
        <v>0</v>
      </c>
      <c r="X433" s="25"/>
      <c r="Y433" s="25"/>
      <c r="Z433"/>
    </row>
    <row r="434" spans="1:26" x14ac:dyDescent="0.25">
      <c r="A434" t="s">
        <v>1919</v>
      </c>
      <c r="B434" t="s">
        <v>144</v>
      </c>
      <c r="C434" t="s">
        <v>380</v>
      </c>
      <c r="D434" t="s">
        <v>461</v>
      </c>
      <c r="E434" t="s">
        <v>1002</v>
      </c>
      <c r="F434" t="s">
        <v>951</v>
      </c>
      <c r="G434" t="s">
        <v>1907</v>
      </c>
      <c r="H434" t="s">
        <v>918</v>
      </c>
      <c r="I434" t="s">
        <v>179</v>
      </c>
      <c r="J434" s="4" t="s">
        <v>865</v>
      </c>
      <c r="K434">
        <v>240</v>
      </c>
      <c r="L434">
        <v>750</v>
      </c>
      <c r="M434" s="1">
        <v>0.11996527777777777</v>
      </c>
      <c r="N434" s="25">
        <v>767.96233594275895</v>
      </c>
      <c r="O434" s="25">
        <v>2419.0813582196906</v>
      </c>
      <c r="P434" s="25">
        <v>8.4935182507665896</v>
      </c>
      <c r="Q434" s="25">
        <v>0.64508832910678005</v>
      </c>
      <c r="R434" s="25">
        <v>949.969409800363</v>
      </c>
      <c r="S434" s="25">
        <v>1.4405385649775</v>
      </c>
      <c r="T434" s="25">
        <v>0.12171643558996501</v>
      </c>
      <c r="U434" s="25">
        <v>0</v>
      </c>
      <c r="V434" s="25">
        <v>0</v>
      </c>
      <c r="W434" s="25">
        <v>0</v>
      </c>
      <c r="X434" s="25"/>
      <c r="Y434" s="25"/>
      <c r="Z434"/>
    </row>
    <row r="435" spans="1:26" x14ac:dyDescent="0.25">
      <c r="A435" t="s">
        <v>1919</v>
      </c>
      <c r="B435" t="s">
        <v>144</v>
      </c>
      <c r="C435" t="s">
        <v>380</v>
      </c>
      <c r="D435" t="s">
        <v>461</v>
      </c>
      <c r="E435" t="s">
        <v>1002</v>
      </c>
      <c r="F435" t="s">
        <v>951</v>
      </c>
      <c r="G435" t="s">
        <v>1907</v>
      </c>
      <c r="H435" t="s">
        <v>918</v>
      </c>
      <c r="I435" t="s">
        <v>179</v>
      </c>
      <c r="J435" s="4" t="s">
        <v>865</v>
      </c>
      <c r="K435">
        <v>280</v>
      </c>
      <c r="L435">
        <v>1000</v>
      </c>
      <c r="M435" s="1">
        <v>0.16049768518518517</v>
      </c>
      <c r="N435" s="25">
        <v>924.77772413852404</v>
      </c>
      <c r="O435" s="25">
        <v>2913.0498310363505</v>
      </c>
      <c r="P435" s="25">
        <v>9.8035914321325794</v>
      </c>
      <c r="Q435" s="25">
        <v>0.77681322122466001</v>
      </c>
      <c r="R435" s="25">
        <v>1143.9500248433999</v>
      </c>
      <c r="S435" s="25">
        <v>2.34340542694527</v>
      </c>
      <c r="T435" s="25">
        <v>0.20718801666945499</v>
      </c>
      <c r="U435" s="25">
        <v>0</v>
      </c>
      <c r="V435" s="25">
        <v>0</v>
      </c>
      <c r="W435" s="25">
        <v>0</v>
      </c>
      <c r="X435" s="25"/>
      <c r="Y435" s="25"/>
      <c r="Z435"/>
    </row>
    <row r="436" spans="1:26" x14ac:dyDescent="0.25">
      <c r="A436" t="s">
        <v>1919</v>
      </c>
      <c r="B436" t="s">
        <v>144</v>
      </c>
      <c r="C436" t="s">
        <v>380</v>
      </c>
      <c r="D436" t="s">
        <v>461</v>
      </c>
      <c r="E436" t="s">
        <v>1002</v>
      </c>
      <c r="F436" t="s">
        <v>951</v>
      </c>
      <c r="G436" t="s">
        <v>1907</v>
      </c>
      <c r="H436" t="s">
        <v>918</v>
      </c>
      <c r="I436" t="s">
        <v>179</v>
      </c>
      <c r="J436" s="4" t="s">
        <v>865</v>
      </c>
      <c r="K436">
        <v>260</v>
      </c>
      <c r="L436">
        <v>1500</v>
      </c>
      <c r="M436" s="1">
        <v>0.23675925925925925</v>
      </c>
      <c r="N436" s="25">
        <v>1400.76591476568</v>
      </c>
      <c r="O436" s="25">
        <v>4412.412631511892</v>
      </c>
      <c r="P436" s="25">
        <v>15.0258041742789</v>
      </c>
      <c r="Q436" s="25">
        <v>1.1766436409397001</v>
      </c>
      <c r="R436" s="25">
        <v>1732.7474875558601</v>
      </c>
      <c r="S436" s="25">
        <v>3.13022101517755</v>
      </c>
      <c r="T436" s="25">
        <v>0.26297332527131301</v>
      </c>
      <c r="U436" s="25">
        <v>0</v>
      </c>
      <c r="V436" s="25">
        <v>0</v>
      </c>
      <c r="W436" s="25">
        <v>0</v>
      </c>
      <c r="X436" s="25"/>
      <c r="Y436" s="25"/>
      <c r="Z436"/>
    </row>
    <row r="437" spans="1:26" x14ac:dyDescent="0.25">
      <c r="A437" t="s">
        <v>1919</v>
      </c>
      <c r="B437" t="s">
        <v>144</v>
      </c>
      <c r="C437" t="s">
        <v>380</v>
      </c>
      <c r="D437" t="s">
        <v>461</v>
      </c>
      <c r="E437" t="s">
        <v>1002</v>
      </c>
      <c r="F437" t="s">
        <v>951</v>
      </c>
      <c r="G437" t="s">
        <v>1907</v>
      </c>
      <c r="H437" t="s">
        <v>918</v>
      </c>
      <c r="I437" t="s">
        <v>179</v>
      </c>
      <c r="J437" s="4" t="s">
        <v>865</v>
      </c>
      <c r="K437">
        <v>260</v>
      </c>
      <c r="L437">
        <v>2000</v>
      </c>
      <c r="M437" s="1">
        <v>0.31407407407407406</v>
      </c>
      <c r="N437" s="25">
        <v>1846.8067027090201</v>
      </c>
      <c r="O437" s="25">
        <v>5817.441113533413</v>
      </c>
      <c r="P437" s="25">
        <v>19.759013688066901</v>
      </c>
      <c r="Q437" s="25">
        <v>1.55131790937532</v>
      </c>
      <c r="R437" s="25">
        <v>2284.5005425770901</v>
      </c>
      <c r="S437" s="25">
        <v>4.1126924221773304</v>
      </c>
      <c r="T437" s="25">
        <v>0.34124445680124998</v>
      </c>
      <c r="U437" s="25">
        <v>0</v>
      </c>
      <c r="V437" s="25">
        <v>0</v>
      </c>
      <c r="W437" s="25">
        <v>0</v>
      </c>
      <c r="X437" s="25"/>
      <c r="Y437" s="25"/>
      <c r="Z437"/>
    </row>
    <row r="438" spans="1:26" x14ac:dyDescent="0.25">
      <c r="A438" t="s">
        <v>1919</v>
      </c>
      <c r="B438" t="s">
        <v>144</v>
      </c>
      <c r="C438" t="s">
        <v>380</v>
      </c>
      <c r="D438" t="s">
        <v>461</v>
      </c>
      <c r="E438" t="s">
        <v>1002</v>
      </c>
      <c r="F438" t="s">
        <v>951</v>
      </c>
      <c r="G438" t="s">
        <v>1907</v>
      </c>
      <c r="H438" t="s">
        <v>918</v>
      </c>
      <c r="I438" t="s">
        <v>179</v>
      </c>
      <c r="J438" s="4" t="s">
        <v>832</v>
      </c>
      <c r="K438">
        <v>120</v>
      </c>
      <c r="L438">
        <v>125</v>
      </c>
      <c r="M438" s="1">
        <v>2.2847222222222224E-2</v>
      </c>
      <c r="N438" s="25">
        <v>61.405732</v>
      </c>
      <c r="O438" s="25">
        <v>193.42805580000001</v>
      </c>
      <c r="P438" s="25">
        <v>0.41601558</v>
      </c>
      <c r="Q438" s="25">
        <v>5.1580811999999997E-2</v>
      </c>
      <c r="R438" s="25">
        <v>75.958895999999996</v>
      </c>
      <c r="S438" s="25">
        <v>5.2592492699999998</v>
      </c>
      <c r="T438" s="25">
        <v>8.3837881279999902</v>
      </c>
      <c r="U438" s="25">
        <v>0</v>
      </c>
      <c r="V438" s="25">
        <v>0</v>
      </c>
      <c r="W438" s="25">
        <v>0</v>
      </c>
      <c r="X438" s="25"/>
      <c r="Y438" s="25"/>
      <c r="Z438"/>
    </row>
    <row r="439" spans="1:26" x14ac:dyDescent="0.25">
      <c r="A439" t="s">
        <v>1919</v>
      </c>
      <c r="B439" t="s">
        <v>144</v>
      </c>
      <c r="C439" t="s">
        <v>380</v>
      </c>
      <c r="D439" t="s">
        <v>461</v>
      </c>
      <c r="E439" t="s">
        <v>1002</v>
      </c>
      <c r="F439" t="s">
        <v>951</v>
      </c>
      <c r="G439" t="s">
        <v>1907</v>
      </c>
      <c r="H439" t="s">
        <v>918</v>
      </c>
      <c r="I439" t="s">
        <v>179</v>
      </c>
      <c r="J439" s="4" t="s">
        <v>864</v>
      </c>
      <c r="K439">
        <v>120</v>
      </c>
      <c r="L439">
        <v>125</v>
      </c>
      <c r="M439" s="1">
        <v>1.9259259259259261E-2</v>
      </c>
      <c r="N439" s="25">
        <v>55.5203955128205</v>
      </c>
      <c r="O439" s="25">
        <v>174.88924586538457</v>
      </c>
      <c r="P439" s="25">
        <v>0.40404957999999902</v>
      </c>
      <c r="Q439" s="25">
        <v>4.6637130320512803E-2</v>
      </c>
      <c r="R439" s="25">
        <v>68.678733987179399</v>
      </c>
      <c r="S439" s="25">
        <v>4.2406574302564097</v>
      </c>
      <c r="T439" s="25">
        <v>6.7208183651794799</v>
      </c>
      <c r="U439" s="25">
        <v>0</v>
      </c>
      <c r="V439" s="25">
        <v>0</v>
      </c>
      <c r="W439" s="25">
        <v>0</v>
      </c>
      <c r="X439" s="25"/>
      <c r="Y439" s="25"/>
      <c r="Z439"/>
    </row>
    <row r="440" spans="1:26" x14ac:dyDescent="0.25">
      <c r="A440" t="s">
        <v>1919</v>
      </c>
      <c r="B440" t="s">
        <v>1926</v>
      </c>
      <c r="C440" t="s">
        <v>462</v>
      </c>
      <c r="D440" t="s">
        <v>461</v>
      </c>
      <c r="E440" t="s">
        <v>1008</v>
      </c>
      <c r="F440" t="s">
        <v>951</v>
      </c>
      <c r="G440" t="s">
        <v>1907</v>
      </c>
      <c r="H440" t="s">
        <v>918</v>
      </c>
      <c r="I440" t="s">
        <v>179</v>
      </c>
      <c r="J440" s="4" t="s">
        <v>865</v>
      </c>
      <c r="K440">
        <v>120</v>
      </c>
      <c r="L440">
        <v>125</v>
      </c>
      <c r="M440" s="1">
        <v>2.3344907407407408E-2</v>
      </c>
      <c r="N440" s="25">
        <v>169.634837399909</v>
      </c>
      <c r="O440" s="25">
        <v>534.34973780971336</v>
      </c>
      <c r="P440" s="25">
        <v>1.8908535051044</v>
      </c>
      <c r="Q440" s="25">
        <v>0.14249327016753999</v>
      </c>
      <c r="R440" s="25">
        <v>209.83828020159399</v>
      </c>
      <c r="S440" s="25">
        <v>0.49998337315185098</v>
      </c>
      <c r="T440" s="25">
        <v>3.1005010898737102E-2</v>
      </c>
      <c r="U440" s="25">
        <v>0</v>
      </c>
      <c r="V440" s="25">
        <v>0</v>
      </c>
      <c r="W440" s="25">
        <v>0</v>
      </c>
      <c r="X440" s="25"/>
      <c r="Y440" s="25"/>
      <c r="Z440"/>
    </row>
    <row r="441" spans="1:26" x14ac:dyDescent="0.25">
      <c r="A441" t="s">
        <v>1919</v>
      </c>
      <c r="B441" t="s">
        <v>1926</v>
      </c>
      <c r="C441" t="s">
        <v>462</v>
      </c>
      <c r="D441" t="s">
        <v>461</v>
      </c>
      <c r="E441" t="s">
        <v>1008</v>
      </c>
      <c r="F441" t="s">
        <v>951</v>
      </c>
      <c r="G441" t="s">
        <v>1907</v>
      </c>
      <c r="H441" t="s">
        <v>918</v>
      </c>
      <c r="I441" t="s">
        <v>179</v>
      </c>
      <c r="J441" s="4" t="s">
        <v>865</v>
      </c>
      <c r="K441">
        <v>200</v>
      </c>
      <c r="L441">
        <v>200</v>
      </c>
      <c r="M441" s="1">
        <v>3.5011574074074077E-2</v>
      </c>
      <c r="N441" s="25">
        <v>250.27688828955601</v>
      </c>
      <c r="O441" s="25">
        <v>788.37219811210139</v>
      </c>
      <c r="P441" s="25">
        <v>2.7216763824625199</v>
      </c>
      <c r="Q441" s="25">
        <v>0.21023255973055699</v>
      </c>
      <c r="R441" s="25">
        <v>309.59247951284601</v>
      </c>
      <c r="S441" s="25">
        <v>0.80440940467976696</v>
      </c>
      <c r="T441" s="25">
        <v>4.3958277138603001E-2</v>
      </c>
      <c r="U441" s="25">
        <v>0</v>
      </c>
      <c r="V441" s="25">
        <v>0</v>
      </c>
      <c r="W441" s="25">
        <v>0</v>
      </c>
      <c r="X441" s="25"/>
      <c r="Y441" s="25"/>
      <c r="Z441"/>
    </row>
    <row r="442" spans="1:26" x14ac:dyDescent="0.25">
      <c r="A442" t="s">
        <v>1919</v>
      </c>
      <c r="B442" t="s">
        <v>1926</v>
      </c>
      <c r="C442" t="s">
        <v>462</v>
      </c>
      <c r="D442" t="s">
        <v>461</v>
      </c>
      <c r="E442" t="s">
        <v>1008</v>
      </c>
      <c r="F442" t="s">
        <v>951</v>
      </c>
      <c r="G442" t="s">
        <v>1907</v>
      </c>
      <c r="H442" t="s">
        <v>918</v>
      </c>
      <c r="I442" t="s">
        <v>179</v>
      </c>
      <c r="J442" s="4" t="s">
        <v>865</v>
      </c>
      <c r="K442">
        <v>220</v>
      </c>
      <c r="L442">
        <v>250</v>
      </c>
      <c r="M442" s="1">
        <v>4.2986111111111114E-2</v>
      </c>
      <c r="N442" s="25">
        <v>299.23073436181897</v>
      </c>
      <c r="O442" s="25">
        <v>942.57681323972974</v>
      </c>
      <c r="P442" s="25">
        <v>3.2100692377707301</v>
      </c>
      <c r="Q442" s="25">
        <v>0.25135383856785298</v>
      </c>
      <c r="R442" s="25">
        <v>370.14841850422499</v>
      </c>
      <c r="S442" s="25">
        <v>0.98541818627849997</v>
      </c>
      <c r="T442" s="25">
        <v>5.6153486418115697E-2</v>
      </c>
      <c r="U442" s="25">
        <v>0</v>
      </c>
      <c r="V442" s="25">
        <v>0</v>
      </c>
      <c r="W442" s="25">
        <v>0</v>
      </c>
      <c r="X442" s="25"/>
      <c r="Y442" s="25"/>
      <c r="Z442"/>
    </row>
    <row r="443" spans="1:26" x14ac:dyDescent="0.25">
      <c r="A443" t="s">
        <v>1919</v>
      </c>
      <c r="B443" t="s">
        <v>1926</v>
      </c>
      <c r="C443" t="s">
        <v>462</v>
      </c>
      <c r="D443" t="s">
        <v>461</v>
      </c>
      <c r="E443" t="s">
        <v>1008</v>
      </c>
      <c r="F443" t="s">
        <v>951</v>
      </c>
      <c r="G443" t="s">
        <v>1907</v>
      </c>
      <c r="H443" t="s">
        <v>918</v>
      </c>
      <c r="I443" t="s">
        <v>179</v>
      </c>
      <c r="J443" s="4" t="s">
        <v>865</v>
      </c>
      <c r="K443">
        <v>280</v>
      </c>
      <c r="L443">
        <v>500</v>
      </c>
      <c r="M443" s="1">
        <v>8.2546296296296298E-2</v>
      </c>
      <c r="N443" s="25">
        <v>496.13487056475498</v>
      </c>
      <c r="O443" s="25">
        <v>1562.8248422789782</v>
      </c>
      <c r="P443" s="25">
        <v>5.06025888464485</v>
      </c>
      <c r="Q443" s="25">
        <v>0.41675334932569902</v>
      </c>
      <c r="R443" s="25">
        <v>613.71878257284504</v>
      </c>
      <c r="S443" s="25">
        <v>1.9366942130976199</v>
      </c>
      <c r="T443" s="25">
        <v>0.12137219702256601</v>
      </c>
      <c r="U443" s="25">
        <v>0</v>
      </c>
      <c r="V443" s="25">
        <v>0</v>
      </c>
      <c r="W443" s="25">
        <v>0</v>
      </c>
      <c r="X443" s="25"/>
      <c r="Y443" s="25"/>
      <c r="Z443"/>
    </row>
    <row r="444" spans="1:26" x14ac:dyDescent="0.25">
      <c r="A444" t="s">
        <v>1919</v>
      </c>
      <c r="B444" t="s">
        <v>1926</v>
      </c>
      <c r="C444" t="s">
        <v>462</v>
      </c>
      <c r="D444" t="s">
        <v>461</v>
      </c>
      <c r="E444" t="s">
        <v>1008</v>
      </c>
      <c r="F444" t="s">
        <v>951</v>
      </c>
      <c r="G444" t="s">
        <v>1907</v>
      </c>
      <c r="H444" t="s">
        <v>918</v>
      </c>
      <c r="I444" t="s">
        <v>179</v>
      </c>
      <c r="J444" s="4" t="s">
        <v>865</v>
      </c>
      <c r="K444">
        <v>270</v>
      </c>
      <c r="L444">
        <v>750</v>
      </c>
      <c r="M444" s="1">
        <v>0.12133101851851852</v>
      </c>
      <c r="N444" s="25">
        <v>723.63693098306203</v>
      </c>
      <c r="O444" s="25">
        <v>2279.4563325966456</v>
      </c>
      <c r="P444" s="25">
        <v>7.3581538091230199</v>
      </c>
      <c r="Q444" s="25">
        <v>0.60785501245898599</v>
      </c>
      <c r="R444" s="25">
        <v>895.13893541624805</v>
      </c>
      <c r="S444" s="25">
        <v>2.7524771919031399</v>
      </c>
      <c r="T444" s="25">
        <v>0.17400695795598001</v>
      </c>
      <c r="U444" s="25">
        <v>0</v>
      </c>
      <c r="V444" s="25">
        <v>0</v>
      </c>
      <c r="W444" s="25">
        <v>0</v>
      </c>
      <c r="X444" s="25"/>
      <c r="Y444" s="25"/>
      <c r="Z444"/>
    </row>
    <row r="445" spans="1:26" x14ac:dyDescent="0.25">
      <c r="A445" t="s">
        <v>1919</v>
      </c>
      <c r="B445" t="s">
        <v>1926</v>
      </c>
      <c r="C445" t="s">
        <v>462</v>
      </c>
      <c r="D445" t="s">
        <v>461</v>
      </c>
      <c r="E445" t="s">
        <v>1008</v>
      </c>
      <c r="F445" t="s">
        <v>951</v>
      </c>
      <c r="G445" t="s">
        <v>1907</v>
      </c>
      <c r="H445" t="s">
        <v>918</v>
      </c>
      <c r="I445" t="s">
        <v>179</v>
      </c>
      <c r="J445" s="4" t="s">
        <v>865</v>
      </c>
      <c r="K445">
        <v>280</v>
      </c>
      <c r="L445">
        <v>1000</v>
      </c>
      <c r="M445" s="1">
        <v>0.16049768518518517</v>
      </c>
      <c r="N445" s="25">
        <v>924.77772413852404</v>
      </c>
      <c r="O445" s="25">
        <v>2913.0498310363505</v>
      </c>
      <c r="P445" s="25">
        <v>9.2633417170142494</v>
      </c>
      <c r="Q445" s="25">
        <v>0.77681322122466001</v>
      </c>
      <c r="R445" s="25">
        <v>1143.9500248433999</v>
      </c>
      <c r="S445" s="25">
        <v>3.67609548037148</v>
      </c>
      <c r="T445" s="25">
        <v>0.23401764685198001</v>
      </c>
      <c r="U445" s="25">
        <v>0</v>
      </c>
      <c r="V445" s="25">
        <v>0</v>
      </c>
      <c r="W445" s="25">
        <v>0</v>
      </c>
      <c r="X445" s="25"/>
      <c r="Y445" s="25"/>
      <c r="Z445"/>
    </row>
    <row r="446" spans="1:26" x14ac:dyDescent="0.25">
      <c r="A446" t="s">
        <v>1919</v>
      </c>
      <c r="B446" t="s">
        <v>1926</v>
      </c>
      <c r="C446" t="s">
        <v>462</v>
      </c>
      <c r="D446" t="s">
        <v>461</v>
      </c>
      <c r="E446" t="s">
        <v>1008</v>
      </c>
      <c r="F446" t="s">
        <v>951</v>
      </c>
      <c r="G446" t="s">
        <v>1907</v>
      </c>
      <c r="H446" t="s">
        <v>918</v>
      </c>
      <c r="I446" t="s">
        <v>179</v>
      </c>
      <c r="J446" s="4" t="s">
        <v>865</v>
      </c>
      <c r="K446">
        <v>280</v>
      </c>
      <c r="L446">
        <v>1500</v>
      </c>
      <c r="M446" s="1">
        <v>0.23840277777777777</v>
      </c>
      <c r="N446" s="25">
        <v>1352.9478819881499</v>
      </c>
      <c r="O446" s="25">
        <v>4261.7858282626721</v>
      </c>
      <c r="P446" s="25">
        <v>13.4609501687214</v>
      </c>
      <c r="Q446" s="25">
        <v>1.1364758024745201</v>
      </c>
      <c r="R446" s="25">
        <v>1673.5963708332299</v>
      </c>
      <c r="S446" s="25">
        <v>5.4137530516848296</v>
      </c>
      <c r="T446" s="25">
        <v>0.34656021914622398</v>
      </c>
      <c r="U446" s="25">
        <v>0</v>
      </c>
      <c r="V446" s="25">
        <v>0</v>
      </c>
      <c r="W446" s="25">
        <v>0</v>
      </c>
      <c r="X446" s="25"/>
      <c r="Y446" s="25"/>
      <c r="Z446"/>
    </row>
    <row r="447" spans="1:26" x14ac:dyDescent="0.25">
      <c r="A447" t="s">
        <v>1919</v>
      </c>
      <c r="B447" t="s">
        <v>1926</v>
      </c>
      <c r="C447" t="s">
        <v>462</v>
      </c>
      <c r="D447" t="s">
        <v>461</v>
      </c>
      <c r="E447" t="s">
        <v>1008</v>
      </c>
      <c r="F447" t="s">
        <v>951</v>
      </c>
      <c r="G447" t="s">
        <v>1907</v>
      </c>
      <c r="H447" t="s">
        <v>918</v>
      </c>
      <c r="I447" t="s">
        <v>179</v>
      </c>
      <c r="J447" s="4" t="s">
        <v>865</v>
      </c>
      <c r="K447">
        <v>280</v>
      </c>
      <c r="L447">
        <v>2000</v>
      </c>
      <c r="M447" s="1">
        <v>0.31593749999999998</v>
      </c>
      <c r="N447" s="25">
        <v>1778.6566338493601</v>
      </c>
      <c r="O447" s="25">
        <v>5602.7683966254845</v>
      </c>
      <c r="P447" s="25">
        <v>17.631601205688401</v>
      </c>
      <c r="Q447" s="25">
        <v>1.4940715736330299</v>
      </c>
      <c r="R447" s="25">
        <v>2200.1992956082299</v>
      </c>
      <c r="S447" s="25">
        <v>7.14125389021254</v>
      </c>
      <c r="T447" s="25">
        <v>0.45842121409778602</v>
      </c>
      <c r="U447" s="25">
        <v>0</v>
      </c>
      <c r="V447" s="25">
        <v>0</v>
      </c>
      <c r="W447" s="25">
        <v>0</v>
      </c>
      <c r="X447" s="25"/>
      <c r="Y447" s="25"/>
      <c r="Z447"/>
    </row>
    <row r="448" spans="1:26" x14ac:dyDescent="0.25">
      <c r="A448" t="s">
        <v>1919</v>
      </c>
      <c r="B448" t="s">
        <v>1926</v>
      </c>
      <c r="C448" t="s">
        <v>462</v>
      </c>
      <c r="D448" t="s">
        <v>461</v>
      </c>
      <c r="E448" t="s">
        <v>1008</v>
      </c>
      <c r="F448" t="s">
        <v>951</v>
      </c>
      <c r="G448" t="s">
        <v>1907</v>
      </c>
      <c r="H448" t="s">
        <v>918</v>
      </c>
      <c r="I448" t="s">
        <v>179</v>
      </c>
      <c r="J448" s="4" t="s">
        <v>832</v>
      </c>
      <c r="K448">
        <v>120</v>
      </c>
      <c r="L448">
        <v>125</v>
      </c>
      <c r="M448" s="1">
        <v>2.2847222222222224E-2</v>
      </c>
      <c r="N448" s="25">
        <v>68.813318999999893</v>
      </c>
      <c r="O448" s="25">
        <v>216.76195484999965</v>
      </c>
      <c r="P448" s="25">
        <v>0.48645480000000002</v>
      </c>
      <c r="Q448" s="25">
        <v>5.7803186999999999E-2</v>
      </c>
      <c r="R448" s="25">
        <v>85.122082000000006</v>
      </c>
      <c r="S448" s="25">
        <v>1.9963498</v>
      </c>
      <c r="T448" s="25">
        <v>0.18750720000000001</v>
      </c>
      <c r="U448" s="25">
        <v>0</v>
      </c>
      <c r="V448" s="25">
        <v>0</v>
      </c>
      <c r="W448" s="25">
        <v>0</v>
      </c>
      <c r="X448" s="25"/>
      <c r="Y448" s="25"/>
      <c r="Z448"/>
    </row>
    <row r="449" spans="1:26" x14ac:dyDescent="0.25">
      <c r="A449" t="s">
        <v>1919</v>
      </c>
      <c r="B449" t="s">
        <v>1926</v>
      </c>
      <c r="C449" t="s">
        <v>462</v>
      </c>
      <c r="D449" t="s">
        <v>461</v>
      </c>
      <c r="E449" t="s">
        <v>1008</v>
      </c>
      <c r="F449" t="s">
        <v>951</v>
      </c>
      <c r="G449" t="s">
        <v>1907</v>
      </c>
      <c r="H449" t="s">
        <v>918</v>
      </c>
      <c r="I449" t="s">
        <v>179</v>
      </c>
      <c r="J449" s="4" t="s">
        <v>864</v>
      </c>
      <c r="K449">
        <v>120</v>
      </c>
      <c r="L449">
        <v>125</v>
      </c>
      <c r="M449" s="1">
        <v>1.9259259259259261E-2</v>
      </c>
      <c r="N449" s="25">
        <v>62.156800480769199</v>
      </c>
      <c r="O449" s="25">
        <v>195.79392151442298</v>
      </c>
      <c r="P449" s="25">
        <v>0.46599479999999999</v>
      </c>
      <c r="Q449" s="25">
        <v>5.2211711634615299E-2</v>
      </c>
      <c r="R449" s="25">
        <v>76.8879673205128</v>
      </c>
      <c r="S449" s="25">
        <v>1.6247348358974301</v>
      </c>
      <c r="T449" s="25">
        <v>0.15179519999999999</v>
      </c>
      <c r="U449" s="25">
        <v>0</v>
      </c>
      <c r="V449" s="25">
        <v>0</v>
      </c>
      <c r="W449" s="25">
        <v>0</v>
      </c>
      <c r="X449" s="25"/>
      <c r="Y449" s="25"/>
      <c r="Z449"/>
    </row>
    <row r="450" spans="1:26" x14ac:dyDescent="0.25">
      <c r="A450" t="s">
        <v>1919</v>
      </c>
      <c r="B450" t="s">
        <v>141</v>
      </c>
      <c r="C450" t="s">
        <v>375</v>
      </c>
      <c r="D450" t="s">
        <v>901</v>
      </c>
      <c r="E450" t="s">
        <v>1013</v>
      </c>
      <c r="F450" t="s">
        <v>951</v>
      </c>
      <c r="G450" t="s">
        <v>950</v>
      </c>
      <c r="H450" t="s">
        <v>918</v>
      </c>
      <c r="I450" t="s">
        <v>1927</v>
      </c>
      <c r="J450" s="4" t="s">
        <v>865</v>
      </c>
      <c r="K450">
        <v>120</v>
      </c>
      <c r="L450">
        <v>125</v>
      </c>
      <c r="M450" s="1">
        <v>2.9490740740740744E-2</v>
      </c>
      <c r="N450" s="25">
        <v>62.751880253531503</v>
      </c>
      <c r="O450" s="25">
        <v>194.53082878594768</v>
      </c>
      <c r="P450" s="25">
        <v>0.22014998008469699</v>
      </c>
      <c r="Q450" s="25">
        <v>5.2711576724149001E-2</v>
      </c>
      <c r="R450" s="25">
        <v>77.624065512068398</v>
      </c>
      <c r="S450" s="25">
        <v>69.767657903818304</v>
      </c>
      <c r="T450" s="25">
        <v>1.00969943638315</v>
      </c>
      <c r="U450" s="25">
        <v>0</v>
      </c>
      <c r="V450" s="25">
        <v>0</v>
      </c>
      <c r="W450" s="25">
        <v>0</v>
      </c>
      <c r="X450" s="25"/>
      <c r="Y450" s="25"/>
      <c r="Z450"/>
    </row>
    <row r="451" spans="1:26" x14ac:dyDescent="0.25">
      <c r="A451" t="s">
        <v>1919</v>
      </c>
      <c r="B451" t="s">
        <v>141</v>
      </c>
      <c r="C451" t="s">
        <v>375</v>
      </c>
      <c r="D451" t="s">
        <v>901</v>
      </c>
      <c r="E451" t="s">
        <v>1013</v>
      </c>
      <c r="F451" t="s">
        <v>951</v>
      </c>
      <c r="G451" t="s">
        <v>950</v>
      </c>
      <c r="H451" t="s">
        <v>918</v>
      </c>
      <c r="I451" t="s">
        <v>1927</v>
      </c>
      <c r="J451" s="4" t="s">
        <v>865</v>
      </c>
      <c r="K451">
        <v>180</v>
      </c>
      <c r="L451">
        <v>200</v>
      </c>
      <c r="M451" s="1">
        <v>4.2997685185185187E-2</v>
      </c>
      <c r="N451" s="25">
        <v>93.551951590580501</v>
      </c>
      <c r="O451" s="25">
        <v>290.01104993079957</v>
      </c>
      <c r="P451" s="25">
        <v>0.30688744913469401</v>
      </c>
      <c r="Q451" s="25">
        <v>7.8583636604976095E-2</v>
      </c>
      <c r="R451" s="25">
        <v>115.723758469999</v>
      </c>
      <c r="S451" s="25">
        <v>112.55619585001401</v>
      </c>
      <c r="T451" s="25">
        <v>1.6095427142497101</v>
      </c>
      <c r="U451" s="25">
        <v>0</v>
      </c>
      <c r="V451" s="25">
        <v>0</v>
      </c>
      <c r="W451" s="25">
        <v>0</v>
      </c>
      <c r="X451" s="25"/>
      <c r="Y451" s="25"/>
      <c r="Z451"/>
    </row>
    <row r="452" spans="1:26" x14ac:dyDescent="0.25">
      <c r="A452" t="s">
        <v>1919</v>
      </c>
      <c r="B452" t="s">
        <v>141</v>
      </c>
      <c r="C452" t="s">
        <v>375</v>
      </c>
      <c r="D452" t="s">
        <v>901</v>
      </c>
      <c r="E452" t="s">
        <v>1013</v>
      </c>
      <c r="F452" t="s">
        <v>951</v>
      </c>
      <c r="G452" t="s">
        <v>950</v>
      </c>
      <c r="H452" t="s">
        <v>918</v>
      </c>
      <c r="I452" t="s">
        <v>1927</v>
      </c>
      <c r="J452" s="4" t="s">
        <v>865</v>
      </c>
      <c r="K452">
        <v>200</v>
      </c>
      <c r="L452">
        <v>250</v>
      </c>
      <c r="M452" s="1">
        <v>5.212962962962963E-2</v>
      </c>
      <c r="N452" s="25">
        <v>112.748638314979</v>
      </c>
      <c r="O452" s="25">
        <v>349.52077877643495</v>
      </c>
      <c r="P452" s="25">
        <v>0.36067498560787797</v>
      </c>
      <c r="Q452" s="25">
        <v>9.4708861675587994E-2</v>
      </c>
      <c r="R452" s="25">
        <v>139.47006714487699</v>
      </c>
      <c r="S452" s="25">
        <v>140.19178136586001</v>
      </c>
      <c r="T452" s="25">
        <v>1.99767797931188</v>
      </c>
      <c r="U452" s="25">
        <v>0</v>
      </c>
      <c r="V452" s="25">
        <v>0</v>
      </c>
      <c r="W452" s="25">
        <v>0</v>
      </c>
      <c r="X452" s="25"/>
      <c r="Y452" s="25"/>
      <c r="Z452"/>
    </row>
    <row r="453" spans="1:26" x14ac:dyDescent="0.25">
      <c r="A453" t="s">
        <v>1919</v>
      </c>
      <c r="B453" t="s">
        <v>141</v>
      </c>
      <c r="C453" t="s">
        <v>375</v>
      </c>
      <c r="D453" t="s">
        <v>901</v>
      </c>
      <c r="E453" t="s">
        <v>1013</v>
      </c>
      <c r="F453" t="s">
        <v>951</v>
      </c>
      <c r="G453" t="s">
        <v>950</v>
      </c>
      <c r="H453" t="s">
        <v>918</v>
      </c>
      <c r="I453" t="s">
        <v>1927</v>
      </c>
      <c r="J453" s="4" t="s">
        <v>865</v>
      </c>
      <c r="K453">
        <v>200</v>
      </c>
      <c r="L453">
        <v>500</v>
      </c>
      <c r="M453" s="1">
        <v>0.10069444444444443</v>
      </c>
      <c r="N453" s="25">
        <v>204.041006663199</v>
      </c>
      <c r="O453" s="25">
        <v>632.52712065591686</v>
      </c>
      <c r="P453" s="25">
        <v>0.64802408493654895</v>
      </c>
      <c r="Q453" s="25">
        <v>0.171394470569569</v>
      </c>
      <c r="R453" s="25">
        <v>252.398752107615</v>
      </c>
      <c r="S453" s="25">
        <v>260.27334875222903</v>
      </c>
      <c r="T453" s="25">
        <v>3.7237151220313902</v>
      </c>
      <c r="U453" s="25">
        <v>0</v>
      </c>
      <c r="V453" s="25">
        <v>0</v>
      </c>
      <c r="W453" s="25">
        <v>0</v>
      </c>
      <c r="X453" s="25"/>
      <c r="Y453" s="25"/>
      <c r="Z453"/>
    </row>
    <row r="454" spans="1:26" x14ac:dyDescent="0.25">
      <c r="A454" t="s">
        <v>1919</v>
      </c>
      <c r="B454" t="s">
        <v>141</v>
      </c>
      <c r="C454" t="s">
        <v>375</v>
      </c>
      <c r="D454" t="s">
        <v>901</v>
      </c>
      <c r="E454" t="s">
        <v>1013</v>
      </c>
      <c r="F454" t="s">
        <v>951</v>
      </c>
      <c r="G454" t="s">
        <v>950</v>
      </c>
      <c r="H454" t="s">
        <v>918</v>
      </c>
      <c r="I454" t="s">
        <v>1927</v>
      </c>
      <c r="J454" s="4" t="s">
        <v>865</v>
      </c>
      <c r="K454">
        <v>200</v>
      </c>
      <c r="L454">
        <v>750</v>
      </c>
      <c r="M454" s="1">
        <v>0.1491550925925926</v>
      </c>
      <c r="N454" s="25">
        <v>294.983799203351</v>
      </c>
      <c r="O454" s="25">
        <v>914.44977753038813</v>
      </c>
      <c r="P454" s="25">
        <v>0.93404540346877796</v>
      </c>
      <c r="Q454" s="25">
        <v>0.247786394115385</v>
      </c>
      <c r="R454" s="25">
        <v>364.89494548285001</v>
      </c>
      <c r="S454" s="25">
        <v>380.007923163729</v>
      </c>
      <c r="T454" s="25">
        <v>5.4447339572658402</v>
      </c>
      <c r="U454" s="25">
        <v>0</v>
      </c>
      <c r="V454" s="25">
        <v>0</v>
      </c>
      <c r="W454" s="25">
        <v>0</v>
      </c>
      <c r="X454" s="25"/>
      <c r="Y454" s="25"/>
      <c r="Z454"/>
    </row>
    <row r="455" spans="1:26" x14ac:dyDescent="0.25">
      <c r="A455" t="s">
        <v>1919</v>
      </c>
      <c r="B455" t="s">
        <v>141</v>
      </c>
      <c r="C455" t="s">
        <v>375</v>
      </c>
      <c r="D455" t="s">
        <v>901</v>
      </c>
      <c r="E455" t="s">
        <v>1013</v>
      </c>
      <c r="F455" t="s">
        <v>951</v>
      </c>
      <c r="G455" t="s">
        <v>950</v>
      </c>
      <c r="H455" t="s">
        <v>918</v>
      </c>
      <c r="I455" t="s">
        <v>1927</v>
      </c>
      <c r="J455" s="4" t="s">
        <v>865</v>
      </c>
      <c r="K455">
        <v>200</v>
      </c>
      <c r="L455">
        <v>1000</v>
      </c>
      <c r="M455" s="1">
        <v>0.19761574074074073</v>
      </c>
      <c r="N455" s="25">
        <v>385.88425504798897</v>
      </c>
      <c r="O455" s="25">
        <v>1196.241190648766</v>
      </c>
      <c r="P455" s="25">
        <v>1.2198972419962499</v>
      </c>
      <c r="Q455" s="25">
        <v>0.324142804924821</v>
      </c>
      <c r="R455" s="25">
        <v>477.33885207678497</v>
      </c>
      <c r="S455" s="25">
        <v>499.71379819433503</v>
      </c>
      <c r="T455" s="25">
        <v>7.16534856202688</v>
      </c>
      <c r="U455" s="25">
        <v>0</v>
      </c>
      <c r="V455" s="25">
        <v>0</v>
      </c>
      <c r="W455" s="25">
        <v>0</v>
      </c>
      <c r="X455" s="25"/>
      <c r="Y455" s="25"/>
      <c r="Z455"/>
    </row>
    <row r="456" spans="1:26" x14ac:dyDescent="0.25">
      <c r="A456" t="s">
        <v>1919</v>
      </c>
      <c r="B456" t="s">
        <v>141</v>
      </c>
      <c r="C456" t="s">
        <v>375</v>
      </c>
      <c r="D456" t="s">
        <v>901</v>
      </c>
      <c r="E456" t="s">
        <v>1013</v>
      </c>
      <c r="F456" t="s">
        <v>951</v>
      </c>
      <c r="G456" t="s">
        <v>950</v>
      </c>
      <c r="H456" t="s">
        <v>918</v>
      </c>
      <c r="I456" t="s">
        <v>1927</v>
      </c>
      <c r="J456" s="4" t="s">
        <v>832</v>
      </c>
      <c r="K456">
        <v>120</v>
      </c>
      <c r="L456">
        <v>125</v>
      </c>
      <c r="M456" s="1">
        <v>2.2847222222222224E-2</v>
      </c>
      <c r="N456" s="25">
        <v>16.661999999999999</v>
      </c>
      <c r="O456" s="25">
        <v>51.652200000000001</v>
      </c>
      <c r="P456" s="25">
        <v>4.5041999999999999E-2</v>
      </c>
      <c r="Q456" s="25">
        <v>1.3996079999999999E-2</v>
      </c>
      <c r="R456" s="25">
        <v>20.610893999999998</v>
      </c>
      <c r="S456" s="25">
        <v>15.947158</v>
      </c>
      <c r="T456" s="25">
        <v>0.48777731999999902</v>
      </c>
      <c r="U456" s="25">
        <v>0</v>
      </c>
      <c r="V456" s="25">
        <v>0</v>
      </c>
      <c r="W456" s="25">
        <v>0</v>
      </c>
      <c r="X456" s="25"/>
      <c r="Y456" s="25"/>
      <c r="Z456"/>
    </row>
    <row r="457" spans="1:26" x14ac:dyDescent="0.25">
      <c r="A457" t="s">
        <v>1919</v>
      </c>
      <c r="B457" t="s">
        <v>141</v>
      </c>
      <c r="C457" t="s">
        <v>375</v>
      </c>
      <c r="D457" t="s">
        <v>901</v>
      </c>
      <c r="E457" t="s">
        <v>1013</v>
      </c>
      <c r="F457" t="s">
        <v>951</v>
      </c>
      <c r="G457" t="s">
        <v>950</v>
      </c>
      <c r="H457" t="s">
        <v>918</v>
      </c>
      <c r="I457" t="s">
        <v>1927</v>
      </c>
      <c r="J457" s="4" t="s">
        <v>864</v>
      </c>
      <c r="K457">
        <v>120</v>
      </c>
      <c r="L457">
        <v>125</v>
      </c>
      <c r="M457" s="1">
        <v>1.9259259259259261E-2</v>
      </c>
      <c r="N457" s="25">
        <v>15.112</v>
      </c>
      <c r="O457" s="25">
        <v>46.847200000000001</v>
      </c>
      <c r="P457" s="25">
        <v>4.3491999999999899E-2</v>
      </c>
      <c r="Q457" s="25">
        <v>1.269408E-2</v>
      </c>
      <c r="R457" s="25">
        <v>18.693543999999999</v>
      </c>
      <c r="S457" s="25">
        <v>14.397157999999999</v>
      </c>
      <c r="T457" s="25">
        <v>0.41709731999999999</v>
      </c>
      <c r="U457" s="25">
        <v>0</v>
      </c>
      <c r="V457" s="25">
        <v>0</v>
      </c>
      <c r="W457" s="25">
        <v>0</v>
      </c>
      <c r="X457" s="25"/>
      <c r="Y457" s="25"/>
      <c r="Z457"/>
    </row>
    <row r="458" spans="1:26" x14ac:dyDescent="0.25">
      <c r="A458" t="s">
        <v>1919</v>
      </c>
      <c r="B458" t="s">
        <v>13</v>
      </c>
      <c r="C458" t="s">
        <v>178</v>
      </c>
      <c r="D458" t="s">
        <v>180</v>
      </c>
      <c r="E458" t="s">
        <v>1017</v>
      </c>
      <c r="F458" t="s">
        <v>951</v>
      </c>
      <c r="G458" t="s">
        <v>1907</v>
      </c>
      <c r="H458" t="s">
        <v>919</v>
      </c>
      <c r="I458" t="s">
        <v>179</v>
      </c>
      <c r="J458" s="4" t="s">
        <v>865</v>
      </c>
      <c r="K458">
        <v>200</v>
      </c>
      <c r="L458">
        <v>125</v>
      </c>
      <c r="M458" s="1">
        <v>1.9756944444444445E-2</v>
      </c>
      <c r="N458" s="25">
        <v>1111.1461765121001</v>
      </c>
      <c r="O458" s="25">
        <v>3500.1104560131153</v>
      </c>
      <c r="P458" s="25">
        <v>2.5728930126420799</v>
      </c>
      <c r="Q458" s="25">
        <v>0.93336283213791804</v>
      </c>
      <c r="R458" s="25">
        <v>1374.4877921305199</v>
      </c>
      <c r="S458" s="25">
        <v>14.0931848955953</v>
      </c>
      <c r="T458" s="25">
        <v>0.93517297517933695</v>
      </c>
      <c r="U458" s="25">
        <v>0</v>
      </c>
      <c r="V458" s="25">
        <v>0</v>
      </c>
      <c r="W458" s="25">
        <v>0</v>
      </c>
      <c r="X458" s="25"/>
      <c r="Y458" s="25"/>
      <c r="Z458"/>
    </row>
    <row r="459" spans="1:26" x14ac:dyDescent="0.25">
      <c r="A459" t="s">
        <v>1919</v>
      </c>
      <c r="B459" t="s">
        <v>13</v>
      </c>
      <c r="C459" t="s">
        <v>178</v>
      </c>
      <c r="D459" t="s">
        <v>180</v>
      </c>
      <c r="E459" t="s">
        <v>1017</v>
      </c>
      <c r="F459" t="s">
        <v>951</v>
      </c>
      <c r="G459" t="s">
        <v>1907</v>
      </c>
      <c r="H459" t="s">
        <v>919</v>
      </c>
      <c r="I459" t="s">
        <v>179</v>
      </c>
      <c r="J459" s="4" t="s">
        <v>865</v>
      </c>
      <c r="K459">
        <v>200</v>
      </c>
      <c r="L459">
        <v>200</v>
      </c>
      <c r="M459" s="1">
        <v>2.8900462962962961E-2</v>
      </c>
      <c r="N459" s="25">
        <v>1619.03525961887</v>
      </c>
      <c r="O459" s="25">
        <v>5099.9610677994406</v>
      </c>
      <c r="P459" s="25">
        <v>3.9054044408092099</v>
      </c>
      <c r="Q459" s="25">
        <v>1.35998962593245</v>
      </c>
      <c r="R459" s="25">
        <v>2002.7465836584199</v>
      </c>
      <c r="S459" s="25">
        <v>19.143068921822898</v>
      </c>
      <c r="T459" s="25">
        <v>1.1575649556129901</v>
      </c>
      <c r="U459" s="25">
        <v>0</v>
      </c>
      <c r="V459" s="25">
        <v>0</v>
      </c>
      <c r="W459" s="25">
        <v>0</v>
      </c>
      <c r="X459" s="25"/>
      <c r="Y459" s="25"/>
      <c r="Z459"/>
    </row>
    <row r="460" spans="1:26" x14ac:dyDescent="0.25">
      <c r="A460" t="s">
        <v>1919</v>
      </c>
      <c r="B460" t="s">
        <v>13</v>
      </c>
      <c r="C460" t="s">
        <v>178</v>
      </c>
      <c r="D460" t="s">
        <v>180</v>
      </c>
      <c r="E460" t="s">
        <v>1017</v>
      </c>
      <c r="F460" t="s">
        <v>951</v>
      </c>
      <c r="G460" t="s">
        <v>1907</v>
      </c>
      <c r="H460" t="s">
        <v>919</v>
      </c>
      <c r="I460" t="s">
        <v>179</v>
      </c>
      <c r="J460" s="4" t="s">
        <v>865</v>
      </c>
      <c r="K460">
        <v>220</v>
      </c>
      <c r="L460">
        <v>250</v>
      </c>
      <c r="M460" s="1">
        <v>3.5335648148148151E-2</v>
      </c>
      <c r="N460" s="25">
        <v>1962.2851997611799</v>
      </c>
      <c r="O460" s="25">
        <v>6181.1983792477167</v>
      </c>
      <c r="P460" s="25">
        <v>4.7219631211555804</v>
      </c>
      <c r="Q460" s="25">
        <v>1.6483192707572401</v>
      </c>
      <c r="R460" s="25">
        <v>2427.3468663651201</v>
      </c>
      <c r="S460" s="25">
        <v>23.431816562578401</v>
      </c>
      <c r="T460" s="25">
        <v>1.39122730921251</v>
      </c>
      <c r="U460" s="25">
        <v>0</v>
      </c>
      <c r="V460" s="25">
        <v>0</v>
      </c>
      <c r="W460" s="25">
        <v>0</v>
      </c>
      <c r="X460" s="25"/>
      <c r="Y460" s="25"/>
      <c r="Z460"/>
    </row>
    <row r="461" spans="1:26" x14ac:dyDescent="0.25">
      <c r="A461" t="s">
        <v>1919</v>
      </c>
      <c r="B461" t="s">
        <v>13</v>
      </c>
      <c r="C461" t="s">
        <v>178</v>
      </c>
      <c r="D461" t="s">
        <v>180</v>
      </c>
      <c r="E461" t="s">
        <v>1017</v>
      </c>
      <c r="F461" t="s">
        <v>951</v>
      </c>
      <c r="G461" t="s">
        <v>1907</v>
      </c>
      <c r="H461" t="s">
        <v>919</v>
      </c>
      <c r="I461" t="s">
        <v>179</v>
      </c>
      <c r="J461" s="4" t="s">
        <v>865</v>
      </c>
      <c r="K461">
        <v>240</v>
      </c>
      <c r="L461">
        <v>500</v>
      </c>
      <c r="M461" s="1">
        <v>6.6435185185185194E-2</v>
      </c>
      <c r="N461" s="25">
        <v>3677.5519376330499</v>
      </c>
      <c r="O461" s="25">
        <v>11584.288603544106</v>
      </c>
      <c r="P461" s="25">
        <v>9.0033866992645493</v>
      </c>
      <c r="Q461" s="25">
        <v>3.0891436076947101</v>
      </c>
      <c r="R461" s="25">
        <v>4549.1317309184396</v>
      </c>
      <c r="S461" s="25">
        <v>42.5649996730018</v>
      </c>
      <c r="T461" s="25">
        <v>2.2844234610969298</v>
      </c>
      <c r="U461" s="25">
        <v>0</v>
      </c>
      <c r="V461" s="25">
        <v>0</v>
      </c>
      <c r="W461" s="25">
        <v>0</v>
      </c>
      <c r="X461" s="25"/>
      <c r="Y461" s="25"/>
      <c r="Z461"/>
    </row>
    <row r="462" spans="1:26" x14ac:dyDescent="0.25">
      <c r="A462" t="s">
        <v>1919</v>
      </c>
      <c r="B462" t="s">
        <v>13</v>
      </c>
      <c r="C462" t="s">
        <v>178</v>
      </c>
      <c r="D462" t="s">
        <v>180</v>
      </c>
      <c r="E462" t="s">
        <v>1017</v>
      </c>
      <c r="F462" t="s">
        <v>951</v>
      </c>
      <c r="G462" t="s">
        <v>1907</v>
      </c>
      <c r="H462" t="s">
        <v>919</v>
      </c>
      <c r="I462" t="s">
        <v>179</v>
      </c>
      <c r="J462" s="4" t="s">
        <v>865</v>
      </c>
      <c r="K462">
        <v>240</v>
      </c>
      <c r="L462">
        <v>750</v>
      </c>
      <c r="M462" s="1">
        <v>9.7488425925925923E-2</v>
      </c>
      <c r="N462" s="25">
        <v>5454.7492045235804</v>
      </c>
      <c r="O462" s="25">
        <v>17182.459994249279</v>
      </c>
      <c r="P462" s="25">
        <v>13.5307427496187</v>
      </c>
      <c r="Q462" s="25">
        <v>4.5819893957418802</v>
      </c>
      <c r="R462" s="25">
        <v>6747.5247412181097</v>
      </c>
      <c r="S462" s="25">
        <v>61.403954105365699</v>
      </c>
      <c r="T462" s="25">
        <v>3.1247629272528199</v>
      </c>
      <c r="U462" s="25">
        <v>0</v>
      </c>
      <c r="V462" s="25">
        <v>0</v>
      </c>
      <c r="W462" s="25">
        <v>0</v>
      </c>
      <c r="X462" s="25"/>
      <c r="Y462" s="25"/>
      <c r="Z462"/>
    </row>
    <row r="463" spans="1:26" x14ac:dyDescent="0.25">
      <c r="A463" t="s">
        <v>1919</v>
      </c>
      <c r="B463" t="s">
        <v>13</v>
      </c>
      <c r="C463" t="s">
        <v>178</v>
      </c>
      <c r="D463" t="s">
        <v>180</v>
      </c>
      <c r="E463" t="s">
        <v>1017</v>
      </c>
      <c r="F463" t="s">
        <v>951</v>
      </c>
      <c r="G463" t="s">
        <v>1907</v>
      </c>
      <c r="H463" t="s">
        <v>919</v>
      </c>
      <c r="I463" t="s">
        <v>179</v>
      </c>
      <c r="J463" s="4" t="s">
        <v>865</v>
      </c>
      <c r="K463">
        <v>240</v>
      </c>
      <c r="L463">
        <v>1000</v>
      </c>
      <c r="M463" s="1">
        <v>0.12826388888888887</v>
      </c>
      <c r="N463" s="25">
        <v>7186.7175260797903</v>
      </c>
      <c r="O463" s="25">
        <v>22638.160207151337</v>
      </c>
      <c r="P463" s="25">
        <v>17.9312292840273</v>
      </c>
      <c r="Q463" s="25">
        <v>6.0368427219070204</v>
      </c>
      <c r="R463" s="25">
        <v>8889.9695272757908</v>
      </c>
      <c r="S463" s="25">
        <v>79.862345992401302</v>
      </c>
      <c r="T463" s="25">
        <v>3.94332305709935</v>
      </c>
      <c r="U463" s="25">
        <v>0</v>
      </c>
      <c r="V463" s="25">
        <v>0</v>
      </c>
      <c r="W463" s="25">
        <v>0</v>
      </c>
      <c r="X463" s="25"/>
      <c r="Y463" s="25"/>
      <c r="Z463"/>
    </row>
    <row r="464" spans="1:26" x14ac:dyDescent="0.25">
      <c r="A464" t="s">
        <v>1919</v>
      </c>
      <c r="B464" t="s">
        <v>13</v>
      </c>
      <c r="C464" t="s">
        <v>178</v>
      </c>
      <c r="D464" t="s">
        <v>180</v>
      </c>
      <c r="E464" t="s">
        <v>1017</v>
      </c>
      <c r="F464" t="s">
        <v>951</v>
      </c>
      <c r="G464" t="s">
        <v>1907</v>
      </c>
      <c r="H464" t="s">
        <v>919</v>
      </c>
      <c r="I464" t="s">
        <v>179</v>
      </c>
      <c r="J464" s="4" t="s">
        <v>865</v>
      </c>
      <c r="K464">
        <v>240</v>
      </c>
      <c r="L464">
        <v>1500</v>
      </c>
      <c r="M464" s="1">
        <v>0.1903125</v>
      </c>
      <c r="N464" s="25">
        <v>10734.377961994</v>
      </c>
      <c r="O464" s="25">
        <v>33813.2905802811</v>
      </c>
      <c r="P464" s="25">
        <v>26.970489652452301</v>
      </c>
      <c r="Q464" s="25">
        <v>9.0168773919128498</v>
      </c>
      <c r="R464" s="25">
        <v>13278.4300287565</v>
      </c>
      <c r="S464" s="25">
        <v>117.447219396598</v>
      </c>
      <c r="T464" s="25">
        <v>5.6149696484528198</v>
      </c>
      <c r="U464" s="25">
        <v>0</v>
      </c>
      <c r="V464" s="25">
        <v>0</v>
      </c>
      <c r="W464" s="25">
        <v>0</v>
      </c>
      <c r="X464" s="25"/>
      <c r="Y464" s="25"/>
      <c r="Z464"/>
    </row>
    <row r="465" spans="1:26" x14ac:dyDescent="0.25">
      <c r="A465" t="s">
        <v>1919</v>
      </c>
      <c r="B465" t="s">
        <v>13</v>
      </c>
      <c r="C465" t="s">
        <v>178</v>
      </c>
      <c r="D465" t="s">
        <v>180</v>
      </c>
      <c r="E465" t="s">
        <v>1017</v>
      </c>
      <c r="F465" t="s">
        <v>951</v>
      </c>
      <c r="G465" t="s">
        <v>1907</v>
      </c>
      <c r="H465" t="s">
        <v>919</v>
      </c>
      <c r="I465" t="s">
        <v>179</v>
      </c>
      <c r="J465" s="4" t="s">
        <v>865</v>
      </c>
      <c r="K465">
        <v>240</v>
      </c>
      <c r="L465">
        <v>2000</v>
      </c>
      <c r="M465" s="1">
        <v>0.25187500000000002</v>
      </c>
      <c r="N465" s="25">
        <v>14197.813547911201</v>
      </c>
      <c r="O465" s="25">
        <v>44723.112675920282</v>
      </c>
      <c r="P465" s="25">
        <v>35.7700791558619</v>
      </c>
      <c r="Q465" s="25">
        <v>11.926163356206199</v>
      </c>
      <c r="R465" s="25">
        <v>17562.697596714799</v>
      </c>
      <c r="S465" s="25">
        <v>154.36046705053701</v>
      </c>
      <c r="T465" s="25">
        <v>7.2519550466661897</v>
      </c>
      <c r="U465" s="25">
        <v>0</v>
      </c>
      <c r="V465" s="25">
        <v>0</v>
      </c>
      <c r="W465" s="25">
        <v>0</v>
      </c>
      <c r="X465" s="25"/>
      <c r="Y465" s="25"/>
      <c r="Z465"/>
    </row>
    <row r="466" spans="1:26" x14ac:dyDescent="0.25">
      <c r="A466" t="s">
        <v>1919</v>
      </c>
      <c r="B466" t="s">
        <v>13</v>
      </c>
      <c r="C466" t="s">
        <v>178</v>
      </c>
      <c r="D466" t="s">
        <v>180</v>
      </c>
      <c r="E466" t="s">
        <v>1017</v>
      </c>
      <c r="F466" t="s">
        <v>951</v>
      </c>
      <c r="G466" t="s">
        <v>1907</v>
      </c>
      <c r="H466" t="s">
        <v>919</v>
      </c>
      <c r="I466" t="s">
        <v>179</v>
      </c>
      <c r="J466" s="4" t="s">
        <v>865</v>
      </c>
      <c r="K466">
        <v>240</v>
      </c>
      <c r="L466">
        <v>2500</v>
      </c>
      <c r="M466" s="1">
        <v>0.31342592592592594</v>
      </c>
      <c r="N466" s="25">
        <v>17661.368993851302</v>
      </c>
      <c r="O466" s="25">
        <v>55633.312330631597</v>
      </c>
      <c r="P466" s="25">
        <v>44.572373000415901</v>
      </c>
      <c r="Q466" s="25">
        <v>14.835545904415399</v>
      </c>
      <c r="R466" s="25">
        <v>21847.113290949299</v>
      </c>
      <c r="S466" s="25">
        <v>191.253491297533</v>
      </c>
      <c r="T466" s="25">
        <v>8.8861636285976093</v>
      </c>
      <c r="U466" s="25">
        <v>0</v>
      </c>
      <c r="V466" s="25">
        <v>0</v>
      </c>
      <c r="W466" s="25">
        <v>0</v>
      </c>
      <c r="X466" s="25"/>
      <c r="Y466" s="25"/>
      <c r="Z466"/>
    </row>
    <row r="467" spans="1:26" x14ac:dyDescent="0.25">
      <c r="A467" t="s">
        <v>1919</v>
      </c>
      <c r="B467" t="s">
        <v>13</v>
      </c>
      <c r="C467" t="s">
        <v>178</v>
      </c>
      <c r="D467" t="s">
        <v>180</v>
      </c>
      <c r="E467" t="s">
        <v>1017</v>
      </c>
      <c r="F467" t="s">
        <v>951</v>
      </c>
      <c r="G467" t="s">
        <v>1907</v>
      </c>
      <c r="H467" t="s">
        <v>919</v>
      </c>
      <c r="I467" t="s">
        <v>179</v>
      </c>
      <c r="J467" s="4" t="s">
        <v>865</v>
      </c>
      <c r="K467">
        <v>280</v>
      </c>
      <c r="L467">
        <v>3000</v>
      </c>
      <c r="M467" s="1">
        <v>0.38138888888888883</v>
      </c>
      <c r="N467" s="25">
        <v>21130.1145484683</v>
      </c>
      <c r="O467" s="25">
        <v>66559.860827675147</v>
      </c>
      <c r="P467" s="25">
        <v>51.7529731310618</v>
      </c>
      <c r="Q467" s="25">
        <v>17.749297338439899</v>
      </c>
      <c r="R467" s="25">
        <v>26137.956104564499</v>
      </c>
      <c r="S467" s="25">
        <v>243.759863097915</v>
      </c>
      <c r="T467" s="25">
        <v>11.303404741198401</v>
      </c>
      <c r="U467" s="25">
        <v>0</v>
      </c>
      <c r="V467" s="25">
        <v>0</v>
      </c>
      <c r="W467" s="25">
        <v>0</v>
      </c>
      <c r="X467" s="25"/>
      <c r="Y467" s="25"/>
      <c r="Z467"/>
    </row>
    <row r="468" spans="1:26" x14ac:dyDescent="0.25">
      <c r="A468" t="s">
        <v>1919</v>
      </c>
      <c r="B468" t="s">
        <v>13</v>
      </c>
      <c r="C468" t="s">
        <v>178</v>
      </c>
      <c r="D468" t="s">
        <v>180</v>
      </c>
      <c r="E468" t="s">
        <v>1017</v>
      </c>
      <c r="F468" t="s">
        <v>951</v>
      </c>
      <c r="G468" t="s">
        <v>1907</v>
      </c>
      <c r="H468" t="s">
        <v>919</v>
      </c>
      <c r="I468" t="s">
        <v>179</v>
      </c>
      <c r="J468" s="4" t="s">
        <v>832</v>
      </c>
      <c r="K468">
        <v>200</v>
      </c>
      <c r="L468">
        <v>125</v>
      </c>
      <c r="M468" s="1">
        <v>2.2847222222222224E-2</v>
      </c>
      <c r="N468" s="25">
        <v>454.50110000000001</v>
      </c>
      <c r="O468" s="25">
        <v>1431.678465</v>
      </c>
      <c r="P468" s="25">
        <v>0.59091484999999999</v>
      </c>
      <c r="Q468" s="25">
        <v>0.38178096</v>
      </c>
      <c r="R468" s="25">
        <v>562.21790999999996</v>
      </c>
      <c r="S468" s="25">
        <v>82.542172399999998</v>
      </c>
      <c r="T468" s="25">
        <v>63.722386999999998</v>
      </c>
      <c r="U468" s="25">
        <v>0</v>
      </c>
      <c r="V468" s="25">
        <v>0</v>
      </c>
      <c r="W468" s="25">
        <v>0</v>
      </c>
      <c r="X468" s="25"/>
      <c r="Y468" s="25"/>
      <c r="Z468"/>
    </row>
    <row r="469" spans="1:26" x14ac:dyDescent="0.25">
      <c r="A469" t="s">
        <v>1919</v>
      </c>
      <c r="B469" t="s">
        <v>13</v>
      </c>
      <c r="C469" t="s">
        <v>178</v>
      </c>
      <c r="D469" t="s">
        <v>180</v>
      </c>
      <c r="E469" t="s">
        <v>1017</v>
      </c>
      <c r="F469" t="s">
        <v>951</v>
      </c>
      <c r="G469" t="s">
        <v>1907</v>
      </c>
      <c r="H469" t="s">
        <v>919</v>
      </c>
      <c r="I469" t="s">
        <v>179</v>
      </c>
      <c r="J469" s="4" t="s">
        <v>864</v>
      </c>
      <c r="K469">
        <v>200</v>
      </c>
      <c r="L469">
        <v>125</v>
      </c>
      <c r="M469" s="1">
        <v>1.9259259259259261E-2</v>
      </c>
      <c r="N469" s="25">
        <v>409.85372756410197</v>
      </c>
      <c r="O469" s="25">
        <v>1291.0392418269212</v>
      </c>
      <c r="P469" s="25">
        <v>0.56165085000000003</v>
      </c>
      <c r="Q469" s="25">
        <v>0.34427715999999903</v>
      </c>
      <c r="R469" s="25">
        <v>506.98909891025602</v>
      </c>
      <c r="S469" s="25">
        <v>67.048571117948697</v>
      </c>
      <c r="T469" s="25">
        <v>51.188107320512799</v>
      </c>
      <c r="U469" s="25">
        <v>0</v>
      </c>
      <c r="V469" s="25">
        <v>0</v>
      </c>
      <c r="W469" s="25">
        <v>0</v>
      </c>
      <c r="X469" s="25"/>
      <c r="Y469" s="25"/>
      <c r="Z469"/>
    </row>
    <row r="470" spans="1:26" x14ac:dyDescent="0.25">
      <c r="A470" t="s">
        <v>1919</v>
      </c>
      <c r="B470" t="s">
        <v>16</v>
      </c>
      <c r="C470" t="s">
        <v>186</v>
      </c>
      <c r="D470" t="s">
        <v>180</v>
      </c>
      <c r="E470" t="s">
        <v>1021</v>
      </c>
      <c r="F470" t="s">
        <v>951</v>
      </c>
      <c r="G470" t="s">
        <v>1907</v>
      </c>
      <c r="H470" t="s">
        <v>918</v>
      </c>
      <c r="I470" t="s">
        <v>179</v>
      </c>
      <c r="J470" s="4" t="s">
        <v>865</v>
      </c>
      <c r="K470">
        <v>160</v>
      </c>
      <c r="L470">
        <v>125</v>
      </c>
      <c r="M470" s="1">
        <v>2.3032407407407404E-2</v>
      </c>
      <c r="N470" s="25">
        <v>503.222656513841</v>
      </c>
      <c r="O470" s="25">
        <v>1585.1513680185992</v>
      </c>
      <c r="P470" s="25">
        <v>0.895100969962072</v>
      </c>
      <c r="Q470" s="25">
        <v>0.42270695130145503</v>
      </c>
      <c r="R470" s="25">
        <v>622.48640957252303</v>
      </c>
      <c r="S470" s="25">
        <v>8.9403149987063308</v>
      </c>
      <c r="T470" s="25">
        <v>0.75880015348739704</v>
      </c>
      <c r="U470" s="25">
        <v>0</v>
      </c>
      <c r="V470" s="25">
        <v>0</v>
      </c>
      <c r="W470" s="25">
        <v>0</v>
      </c>
      <c r="X470" s="25"/>
      <c r="Y470" s="25"/>
      <c r="Z470"/>
    </row>
    <row r="471" spans="1:26" x14ac:dyDescent="0.25">
      <c r="A471" t="s">
        <v>1919</v>
      </c>
      <c r="B471" t="s">
        <v>16</v>
      </c>
      <c r="C471" t="s">
        <v>186</v>
      </c>
      <c r="D471" t="s">
        <v>180</v>
      </c>
      <c r="E471" t="s">
        <v>1021</v>
      </c>
      <c r="F471" t="s">
        <v>951</v>
      </c>
      <c r="G471" t="s">
        <v>1907</v>
      </c>
      <c r="H471" t="s">
        <v>918</v>
      </c>
      <c r="I471" t="s">
        <v>179</v>
      </c>
      <c r="J471" s="4" t="s">
        <v>865</v>
      </c>
      <c r="K471">
        <v>200</v>
      </c>
      <c r="L471">
        <v>200</v>
      </c>
      <c r="M471" s="1">
        <v>3.5405092592592592E-2</v>
      </c>
      <c r="N471" s="25">
        <v>713.87637190700798</v>
      </c>
      <c r="O471" s="25">
        <v>2248.7105715070752</v>
      </c>
      <c r="P471" s="25">
        <v>1.1751172421023901</v>
      </c>
      <c r="Q471" s="25">
        <v>0.59965620385548801</v>
      </c>
      <c r="R471" s="25">
        <v>883.06511519083494</v>
      </c>
      <c r="S471" s="25">
        <v>14.6421702072376</v>
      </c>
      <c r="T471" s="25">
        <v>1.3342242458483899</v>
      </c>
      <c r="U471" s="25">
        <v>0</v>
      </c>
      <c r="V471" s="25">
        <v>0</v>
      </c>
      <c r="W471" s="25">
        <v>0</v>
      </c>
      <c r="X471" s="25"/>
      <c r="Y471" s="25"/>
      <c r="Z471"/>
    </row>
    <row r="472" spans="1:26" x14ac:dyDescent="0.25">
      <c r="A472" t="s">
        <v>1919</v>
      </c>
      <c r="B472" t="s">
        <v>16</v>
      </c>
      <c r="C472" t="s">
        <v>186</v>
      </c>
      <c r="D472" t="s">
        <v>180</v>
      </c>
      <c r="E472" t="s">
        <v>1021</v>
      </c>
      <c r="F472" t="s">
        <v>951</v>
      </c>
      <c r="G472" t="s">
        <v>1907</v>
      </c>
      <c r="H472" t="s">
        <v>918</v>
      </c>
      <c r="I472" t="s">
        <v>179</v>
      </c>
      <c r="J472" s="4" t="s">
        <v>865</v>
      </c>
      <c r="K472">
        <v>200</v>
      </c>
      <c r="L472">
        <v>250</v>
      </c>
      <c r="M472" s="1">
        <v>4.3148148148148151E-2</v>
      </c>
      <c r="N472" s="25">
        <v>864.82262354381203</v>
      </c>
      <c r="O472" s="25">
        <v>2724.1912641630079</v>
      </c>
      <c r="P472" s="25">
        <v>1.4239527794662401</v>
      </c>
      <c r="Q472" s="25">
        <v>0.72645098790640195</v>
      </c>
      <c r="R472" s="25">
        <v>1069.78546500622</v>
      </c>
      <c r="S472" s="25">
        <v>17.713002855453901</v>
      </c>
      <c r="T472" s="25">
        <v>1.5835638703983601</v>
      </c>
      <c r="U472" s="25">
        <v>0</v>
      </c>
      <c r="V472" s="25">
        <v>0</v>
      </c>
      <c r="W472" s="25">
        <v>0</v>
      </c>
      <c r="X472" s="25"/>
      <c r="Y472" s="25"/>
      <c r="Z472"/>
    </row>
    <row r="473" spans="1:26" x14ac:dyDescent="0.25">
      <c r="A473" t="s">
        <v>1919</v>
      </c>
      <c r="B473" t="s">
        <v>16</v>
      </c>
      <c r="C473" t="s">
        <v>186</v>
      </c>
      <c r="D473" t="s">
        <v>180</v>
      </c>
      <c r="E473" t="s">
        <v>1021</v>
      </c>
      <c r="F473" t="s">
        <v>951</v>
      </c>
      <c r="G473" t="s">
        <v>1907</v>
      </c>
      <c r="H473" t="s">
        <v>918</v>
      </c>
      <c r="I473" t="s">
        <v>179</v>
      </c>
      <c r="J473" s="4" t="s">
        <v>865</v>
      </c>
      <c r="K473">
        <v>200</v>
      </c>
      <c r="L473">
        <v>500</v>
      </c>
      <c r="M473" s="1">
        <v>8.1689814814814812E-2</v>
      </c>
      <c r="N473" s="25">
        <v>1616.08883146735</v>
      </c>
      <c r="O473" s="25">
        <v>5090.6798191221524</v>
      </c>
      <c r="P473" s="25">
        <v>2.6686848120483702</v>
      </c>
      <c r="Q473" s="25">
        <v>1.3575146064716701</v>
      </c>
      <c r="R473" s="25">
        <v>1999.1016686308701</v>
      </c>
      <c r="S473" s="25">
        <v>32.945437890662397</v>
      </c>
      <c r="T473" s="25">
        <v>2.8178217856678001</v>
      </c>
      <c r="U473" s="25">
        <v>0</v>
      </c>
      <c r="V473" s="25">
        <v>0</v>
      </c>
      <c r="W473" s="25">
        <v>0</v>
      </c>
      <c r="X473" s="25"/>
      <c r="Y473" s="25"/>
      <c r="Z473"/>
    </row>
    <row r="474" spans="1:26" x14ac:dyDescent="0.25">
      <c r="A474" t="s">
        <v>1919</v>
      </c>
      <c r="B474" t="s">
        <v>16</v>
      </c>
      <c r="C474" t="s">
        <v>186</v>
      </c>
      <c r="D474" t="s">
        <v>180</v>
      </c>
      <c r="E474" t="s">
        <v>1021</v>
      </c>
      <c r="F474" t="s">
        <v>951</v>
      </c>
      <c r="G474" t="s">
        <v>1907</v>
      </c>
      <c r="H474" t="s">
        <v>918</v>
      </c>
      <c r="I474" t="s">
        <v>179</v>
      </c>
      <c r="J474" s="4" t="s">
        <v>865</v>
      </c>
      <c r="K474">
        <v>200</v>
      </c>
      <c r="L474">
        <v>750</v>
      </c>
      <c r="M474" s="1">
        <v>0.12023148148148148</v>
      </c>
      <c r="N474" s="25">
        <v>2366.7288726390502</v>
      </c>
      <c r="O474" s="25">
        <v>7455.1959488130078</v>
      </c>
      <c r="P474" s="25">
        <v>3.9116387425861201</v>
      </c>
      <c r="Q474" s="25">
        <v>1.9880522969444701</v>
      </c>
      <c r="R474" s="25">
        <v>2927.6440763955302</v>
      </c>
      <c r="S474" s="25">
        <v>48.179270591195703</v>
      </c>
      <c r="T474" s="25">
        <v>4.0530234402395804</v>
      </c>
      <c r="U474" s="25">
        <v>0</v>
      </c>
      <c r="V474" s="25">
        <v>0</v>
      </c>
      <c r="W474" s="25">
        <v>0</v>
      </c>
      <c r="X474" s="25"/>
      <c r="Y474" s="25"/>
      <c r="Z474"/>
    </row>
    <row r="475" spans="1:26" x14ac:dyDescent="0.25">
      <c r="A475" t="s">
        <v>1919</v>
      </c>
      <c r="B475" t="s">
        <v>16</v>
      </c>
      <c r="C475" t="s">
        <v>186</v>
      </c>
      <c r="D475" t="s">
        <v>180</v>
      </c>
      <c r="E475" t="s">
        <v>1021</v>
      </c>
      <c r="F475" t="s">
        <v>951</v>
      </c>
      <c r="G475" t="s">
        <v>1907</v>
      </c>
      <c r="H475" t="s">
        <v>918</v>
      </c>
      <c r="I475" t="s">
        <v>179</v>
      </c>
      <c r="J475" s="4" t="s">
        <v>865</v>
      </c>
      <c r="K475">
        <v>200</v>
      </c>
      <c r="L475">
        <v>1000</v>
      </c>
      <c r="M475" s="1">
        <v>0.15876157407407407</v>
      </c>
      <c r="N475" s="25">
        <v>3117.0732688148801</v>
      </c>
      <c r="O475" s="25">
        <v>9818.7807967668723</v>
      </c>
      <c r="P475" s="25">
        <v>5.1544615867998704</v>
      </c>
      <c r="Q475" s="25">
        <v>2.6183415418078702</v>
      </c>
      <c r="R475" s="25">
        <v>3855.8199910226799</v>
      </c>
      <c r="S475" s="25">
        <v>63.396085453908199</v>
      </c>
      <c r="T475" s="25">
        <v>5.2848940473657802</v>
      </c>
      <c r="U475" s="25">
        <v>0</v>
      </c>
      <c r="V475" s="25">
        <v>0</v>
      </c>
      <c r="W475" s="25">
        <v>0</v>
      </c>
      <c r="X475" s="25"/>
      <c r="Y475" s="25"/>
      <c r="Z475"/>
    </row>
    <row r="476" spans="1:26" x14ac:dyDescent="0.25">
      <c r="A476" t="s">
        <v>1919</v>
      </c>
      <c r="B476" t="s">
        <v>16</v>
      </c>
      <c r="C476" t="s">
        <v>186</v>
      </c>
      <c r="D476" t="s">
        <v>180</v>
      </c>
      <c r="E476" t="s">
        <v>1021</v>
      </c>
      <c r="F476" t="s">
        <v>951</v>
      </c>
      <c r="G476" t="s">
        <v>1907</v>
      </c>
      <c r="H476" t="s">
        <v>918</v>
      </c>
      <c r="I476" t="s">
        <v>179</v>
      </c>
      <c r="J476" s="4" t="s">
        <v>832</v>
      </c>
      <c r="K476">
        <v>160</v>
      </c>
      <c r="L476">
        <v>125</v>
      </c>
      <c r="M476" s="1">
        <v>2.2847222222222224E-2</v>
      </c>
      <c r="N476" s="25">
        <v>227.25057000000001</v>
      </c>
      <c r="O476" s="25">
        <v>715.83929550000005</v>
      </c>
      <c r="P476" s="25">
        <v>0.29545741999999903</v>
      </c>
      <c r="Q476" s="25">
        <v>0.19089048</v>
      </c>
      <c r="R476" s="25">
        <v>281.10890000000001</v>
      </c>
      <c r="S476" s="25">
        <v>41.271096200000002</v>
      </c>
      <c r="T476" s="25">
        <v>31.861191479999999</v>
      </c>
      <c r="U476" s="25">
        <v>0</v>
      </c>
      <c r="V476" s="25">
        <v>0</v>
      </c>
      <c r="W476" s="25">
        <v>0</v>
      </c>
      <c r="X476" s="25"/>
      <c r="Y476" s="25"/>
      <c r="Z476"/>
    </row>
    <row r="477" spans="1:26" x14ac:dyDescent="0.25">
      <c r="A477" t="s">
        <v>1919</v>
      </c>
      <c r="B477" t="s">
        <v>16</v>
      </c>
      <c r="C477" t="s">
        <v>186</v>
      </c>
      <c r="D477" t="s">
        <v>180</v>
      </c>
      <c r="E477" t="s">
        <v>1021</v>
      </c>
      <c r="F477" t="s">
        <v>951</v>
      </c>
      <c r="G477" t="s">
        <v>1907</v>
      </c>
      <c r="H477" t="s">
        <v>918</v>
      </c>
      <c r="I477" t="s">
        <v>179</v>
      </c>
      <c r="J477" s="4" t="s">
        <v>864</v>
      </c>
      <c r="K477">
        <v>160</v>
      </c>
      <c r="L477">
        <v>125</v>
      </c>
      <c r="M477" s="1">
        <v>1.9259259259259261E-2</v>
      </c>
      <c r="N477" s="25">
        <v>204.92687980769199</v>
      </c>
      <c r="O477" s="25">
        <v>645.5196713942297</v>
      </c>
      <c r="P477" s="25">
        <v>0.28082541999999999</v>
      </c>
      <c r="Q477" s="25">
        <v>0.17213857999999899</v>
      </c>
      <c r="R477" s="25">
        <v>253.494505384615</v>
      </c>
      <c r="S477" s="25">
        <v>33.5242935717948</v>
      </c>
      <c r="T477" s="25">
        <v>25.5940520376923</v>
      </c>
      <c r="U477" s="25">
        <v>0</v>
      </c>
      <c r="V477" s="25">
        <v>0</v>
      </c>
      <c r="W477" s="25">
        <v>0</v>
      </c>
      <c r="X477" s="25"/>
      <c r="Y477" s="25"/>
      <c r="Z477"/>
    </row>
    <row r="478" spans="1:26" x14ac:dyDescent="0.25">
      <c r="A478" t="s">
        <v>1919</v>
      </c>
      <c r="B478" t="s">
        <v>17</v>
      </c>
      <c r="C478" t="s">
        <v>187</v>
      </c>
      <c r="D478" t="s">
        <v>180</v>
      </c>
      <c r="E478" t="s">
        <v>1022</v>
      </c>
      <c r="F478" t="s">
        <v>951</v>
      </c>
      <c r="G478" t="s">
        <v>1907</v>
      </c>
      <c r="H478" t="s">
        <v>918</v>
      </c>
      <c r="I478" t="s">
        <v>179</v>
      </c>
      <c r="J478" s="4" t="s">
        <v>865</v>
      </c>
      <c r="K478">
        <v>120</v>
      </c>
      <c r="L478">
        <v>125</v>
      </c>
      <c r="M478" s="1">
        <v>2.3032407407407404E-2</v>
      </c>
      <c r="N478" s="25">
        <v>556.02967427834801</v>
      </c>
      <c r="O478" s="25">
        <v>1751.4934739767962</v>
      </c>
      <c r="P478" s="25">
        <v>1.1019078926144099</v>
      </c>
      <c r="Q478" s="25">
        <v>0.46706491961966001</v>
      </c>
      <c r="R478" s="25">
        <v>687.80876586801298</v>
      </c>
      <c r="S478" s="25">
        <v>11.4852098495347</v>
      </c>
      <c r="T478" s="25">
        <v>1.5930391144662099</v>
      </c>
      <c r="U478" s="25">
        <v>0</v>
      </c>
      <c r="V478" s="25">
        <v>0</v>
      </c>
      <c r="W478" s="25">
        <v>0</v>
      </c>
      <c r="X478" s="25"/>
      <c r="Y478" s="25"/>
      <c r="Z478"/>
    </row>
    <row r="479" spans="1:26" x14ac:dyDescent="0.25">
      <c r="A479" t="s">
        <v>1919</v>
      </c>
      <c r="B479" t="s">
        <v>17</v>
      </c>
      <c r="C479" t="s">
        <v>187</v>
      </c>
      <c r="D479" t="s">
        <v>180</v>
      </c>
      <c r="E479" t="s">
        <v>1022</v>
      </c>
      <c r="F479" t="s">
        <v>951</v>
      </c>
      <c r="G479" t="s">
        <v>1907</v>
      </c>
      <c r="H479" t="s">
        <v>918</v>
      </c>
      <c r="I479" t="s">
        <v>179</v>
      </c>
      <c r="J479" s="4" t="s">
        <v>865</v>
      </c>
      <c r="K479">
        <v>140</v>
      </c>
      <c r="L479">
        <v>200</v>
      </c>
      <c r="M479" s="1">
        <v>3.5833333333333335E-2</v>
      </c>
      <c r="N479" s="25">
        <v>824.84180664104304</v>
      </c>
      <c r="O479" s="25">
        <v>2598.2516909192855</v>
      </c>
      <c r="P479" s="25">
        <v>1.6082218175032601</v>
      </c>
      <c r="Q479" s="25">
        <v>0.69286709798466095</v>
      </c>
      <c r="R479" s="25">
        <v>1020.32920019115</v>
      </c>
      <c r="S479" s="25">
        <v>16.765715197218501</v>
      </c>
      <c r="T479" s="25">
        <v>2.17163096378047</v>
      </c>
      <c r="U479" s="25">
        <v>0</v>
      </c>
      <c r="V479" s="25">
        <v>0</v>
      </c>
      <c r="W479" s="25">
        <v>0</v>
      </c>
      <c r="X479" s="25"/>
      <c r="Y479" s="25"/>
      <c r="Z479"/>
    </row>
    <row r="480" spans="1:26" x14ac:dyDescent="0.25">
      <c r="A480" t="s">
        <v>1919</v>
      </c>
      <c r="B480" t="s">
        <v>17</v>
      </c>
      <c r="C480" t="s">
        <v>187</v>
      </c>
      <c r="D480" t="s">
        <v>180</v>
      </c>
      <c r="E480" t="s">
        <v>1022</v>
      </c>
      <c r="F480" t="s">
        <v>951</v>
      </c>
      <c r="G480" t="s">
        <v>1907</v>
      </c>
      <c r="H480" t="s">
        <v>918</v>
      </c>
      <c r="I480" t="s">
        <v>179</v>
      </c>
      <c r="J480" s="4" t="s">
        <v>865</v>
      </c>
      <c r="K480">
        <v>160</v>
      </c>
      <c r="L480">
        <v>250</v>
      </c>
      <c r="M480" s="1">
        <v>4.4837962962962961E-2</v>
      </c>
      <c r="N480" s="25">
        <v>1033.0459067142699</v>
      </c>
      <c r="O480" s="25">
        <v>3254.0946061499503</v>
      </c>
      <c r="P480" s="25">
        <v>2.04151110087115</v>
      </c>
      <c r="Q480" s="25">
        <v>0.86775849436209396</v>
      </c>
      <c r="R480" s="25">
        <v>1277.87760169027</v>
      </c>
      <c r="S480" s="25">
        <v>20.6565193469451</v>
      </c>
      <c r="T480" s="25">
        <v>2.6267853293670802</v>
      </c>
      <c r="U480" s="25">
        <v>0</v>
      </c>
      <c r="V480" s="25">
        <v>0</v>
      </c>
      <c r="W480" s="25">
        <v>0</v>
      </c>
      <c r="X480" s="25"/>
      <c r="Y480" s="25"/>
      <c r="Z480"/>
    </row>
    <row r="481" spans="1:26" x14ac:dyDescent="0.25">
      <c r="A481" t="s">
        <v>1919</v>
      </c>
      <c r="B481" t="s">
        <v>17</v>
      </c>
      <c r="C481" t="s">
        <v>187</v>
      </c>
      <c r="D481" t="s">
        <v>180</v>
      </c>
      <c r="E481" t="s">
        <v>1022</v>
      </c>
      <c r="F481" t="s">
        <v>951</v>
      </c>
      <c r="G481" t="s">
        <v>1907</v>
      </c>
      <c r="H481" t="s">
        <v>918</v>
      </c>
      <c r="I481" t="s">
        <v>179</v>
      </c>
      <c r="J481" s="4" t="s">
        <v>865</v>
      </c>
      <c r="K481">
        <v>180</v>
      </c>
      <c r="L481">
        <v>500</v>
      </c>
      <c r="M481" s="1">
        <v>8.729166666666667E-2</v>
      </c>
      <c r="N481" s="25">
        <v>1936.44052808065</v>
      </c>
      <c r="O481" s="25">
        <v>6099.7876634540471</v>
      </c>
      <c r="P481" s="25">
        <v>3.7801030246243101</v>
      </c>
      <c r="Q481" s="25">
        <v>1.62660992014969</v>
      </c>
      <c r="R481" s="25">
        <v>2395.3779329844401</v>
      </c>
      <c r="S481" s="25">
        <v>36.179194591431902</v>
      </c>
      <c r="T481" s="25">
        <v>3.9234185859772399</v>
      </c>
      <c r="U481" s="25">
        <v>0</v>
      </c>
      <c r="V481" s="25">
        <v>0</v>
      </c>
      <c r="W481" s="25">
        <v>0</v>
      </c>
      <c r="X481" s="25"/>
      <c r="Y481" s="25"/>
      <c r="Z481"/>
    </row>
    <row r="482" spans="1:26" x14ac:dyDescent="0.25">
      <c r="A482" t="s">
        <v>1919</v>
      </c>
      <c r="B482" t="s">
        <v>17</v>
      </c>
      <c r="C482" t="s">
        <v>187</v>
      </c>
      <c r="D482" t="s">
        <v>180</v>
      </c>
      <c r="E482" t="s">
        <v>1022</v>
      </c>
      <c r="F482" t="s">
        <v>951</v>
      </c>
      <c r="G482" t="s">
        <v>1907</v>
      </c>
      <c r="H482" t="s">
        <v>918</v>
      </c>
      <c r="I482" t="s">
        <v>179</v>
      </c>
      <c r="J482" s="4" t="s">
        <v>865</v>
      </c>
      <c r="K482">
        <v>180</v>
      </c>
      <c r="L482">
        <v>750</v>
      </c>
      <c r="M482" s="1">
        <v>0.13012731481481482</v>
      </c>
      <c r="N482" s="25">
        <v>2878.3678822685001</v>
      </c>
      <c r="O482" s="25">
        <v>9066.8588291457745</v>
      </c>
      <c r="P482" s="25">
        <v>5.5894642804212999</v>
      </c>
      <c r="Q482" s="25">
        <v>2.4178291209821099</v>
      </c>
      <c r="R482" s="25">
        <v>3560.5402463844198</v>
      </c>
      <c r="S482" s="25">
        <v>51.502010266357999</v>
      </c>
      <c r="T482" s="25">
        <v>5.0037777780482502</v>
      </c>
      <c r="U482" s="25">
        <v>0</v>
      </c>
      <c r="V482" s="25">
        <v>0</v>
      </c>
      <c r="W482" s="25">
        <v>0</v>
      </c>
      <c r="X482" s="25"/>
      <c r="Y482" s="25"/>
      <c r="Z482"/>
    </row>
    <row r="483" spans="1:26" x14ac:dyDescent="0.25">
      <c r="A483" t="s">
        <v>1919</v>
      </c>
      <c r="B483" t="s">
        <v>17</v>
      </c>
      <c r="C483" t="s">
        <v>187</v>
      </c>
      <c r="D483" t="s">
        <v>180</v>
      </c>
      <c r="E483" t="s">
        <v>1022</v>
      </c>
      <c r="F483" t="s">
        <v>951</v>
      </c>
      <c r="G483" t="s">
        <v>1907</v>
      </c>
      <c r="H483" t="s">
        <v>918</v>
      </c>
      <c r="I483" t="s">
        <v>179</v>
      </c>
      <c r="J483" s="4" t="s">
        <v>865</v>
      </c>
      <c r="K483">
        <v>180</v>
      </c>
      <c r="L483">
        <v>1000</v>
      </c>
      <c r="M483" s="1">
        <v>0.17219907407407409</v>
      </c>
      <c r="N483" s="25">
        <v>3764.5909929723598</v>
      </c>
      <c r="O483" s="25">
        <v>11858.461627862933</v>
      </c>
      <c r="P483" s="25">
        <v>7.2378244042707696</v>
      </c>
      <c r="Q483" s="25">
        <v>3.1622571217290401</v>
      </c>
      <c r="R483" s="25">
        <v>4656.7999387359596</v>
      </c>
      <c r="S483" s="25">
        <v>66.374352929678807</v>
      </c>
      <c r="T483" s="25">
        <v>6.0610423484909797</v>
      </c>
      <c r="U483" s="25">
        <v>0</v>
      </c>
      <c r="V483" s="25">
        <v>0</v>
      </c>
      <c r="W483" s="25">
        <v>0</v>
      </c>
      <c r="X483" s="25"/>
      <c r="Y483" s="25"/>
      <c r="Z483"/>
    </row>
    <row r="484" spans="1:26" x14ac:dyDescent="0.25">
      <c r="A484" t="s">
        <v>1919</v>
      </c>
      <c r="B484" t="s">
        <v>17</v>
      </c>
      <c r="C484" t="s">
        <v>187</v>
      </c>
      <c r="D484" t="s">
        <v>180</v>
      </c>
      <c r="E484" t="s">
        <v>1022</v>
      </c>
      <c r="F484" t="s">
        <v>951</v>
      </c>
      <c r="G484" t="s">
        <v>1907</v>
      </c>
      <c r="H484" t="s">
        <v>918</v>
      </c>
      <c r="I484" t="s">
        <v>179</v>
      </c>
      <c r="J484" s="4" t="s">
        <v>832</v>
      </c>
      <c r="K484">
        <v>120</v>
      </c>
      <c r="L484">
        <v>125</v>
      </c>
      <c r="M484" s="1">
        <v>2.2847222222222224E-2</v>
      </c>
      <c r="N484" s="25">
        <v>227.25057000000001</v>
      </c>
      <c r="O484" s="25">
        <v>715.83929550000005</v>
      </c>
      <c r="P484" s="25">
        <v>0.29545741999999903</v>
      </c>
      <c r="Q484" s="25">
        <v>0.19089048</v>
      </c>
      <c r="R484" s="25">
        <v>281.10890000000001</v>
      </c>
      <c r="S484" s="25">
        <v>41.271096200000002</v>
      </c>
      <c r="T484" s="25">
        <v>31.861191479999999</v>
      </c>
      <c r="U484" s="25">
        <v>0</v>
      </c>
      <c r="V484" s="25">
        <v>0</v>
      </c>
      <c r="W484" s="25">
        <v>0</v>
      </c>
      <c r="X484" s="25"/>
      <c r="Y484" s="25"/>
      <c r="Z484"/>
    </row>
    <row r="485" spans="1:26" x14ac:dyDescent="0.25">
      <c r="A485" t="s">
        <v>1919</v>
      </c>
      <c r="B485" t="s">
        <v>17</v>
      </c>
      <c r="C485" t="s">
        <v>187</v>
      </c>
      <c r="D485" t="s">
        <v>180</v>
      </c>
      <c r="E485" t="s">
        <v>1022</v>
      </c>
      <c r="F485" t="s">
        <v>951</v>
      </c>
      <c r="G485" t="s">
        <v>1907</v>
      </c>
      <c r="H485" t="s">
        <v>918</v>
      </c>
      <c r="I485" t="s">
        <v>179</v>
      </c>
      <c r="J485" s="4" t="s">
        <v>864</v>
      </c>
      <c r="K485">
        <v>120</v>
      </c>
      <c r="L485">
        <v>125</v>
      </c>
      <c r="M485" s="1">
        <v>1.9259259259259261E-2</v>
      </c>
      <c r="N485" s="25">
        <v>204.92687980769199</v>
      </c>
      <c r="O485" s="25">
        <v>645.5196713942297</v>
      </c>
      <c r="P485" s="25">
        <v>0.28082541999999999</v>
      </c>
      <c r="Q485" s="25">
        <v>0.17213857999999899</v>
      </c>
      <c r="R485" s="25">
        <v>253.494505384615</v>
      </c>
      <c r="S485" s="25">
        <v>33.5242935717948</v>
      </c>
      <c r="T485" s="25">
        <v>25.5940520376923</v>
      </c>
      <c r="U485" s="25">
        <v>0</v>
      </c>
      <c r="V485" s="25">
        <v>0</v>
      </c>
      <c r="W485" s="25">
        <v>0</v>
      </c>
      <c r="X485" s="25"/>
      <c r="Y485" s="25"/>
      <c r="Z485"/>
    </row>
    <row r="486" spans="1:26" x14ac:dyDescent="0.25">
      <c r="A486" t="s">
        <v>1919</v>
      </c>
      <c r="B486" t="s">
        <v>1928</v>
      </c>
      <c r="C486" t="s">
        <v>478</v>
      </c>
      <c r="D486" t="s">
        <v>180</v>
      </c>
      <c r="E486" t="s">
        <v>1023</v>
      </c>
      <c r="F486" t="s">
        <v>951</v>
      </c>
      <c r="G486" t="s">
        <v>1907</v>
      </c>
      <c r="H486" t="s">
        <v>918</v>
      </c>
      <c r="I486" t="s">
        <v>179</v>
      </c>
      <c r="J486" s="4" t="s">
        <v>865</v>
      </c>
      <c r="K486">
        <v>120</v>
      </c>
      <c r="L486">
        <v>125</v>
      </c>
      <c r="M486" s="1">
        <v>2.8692129629629633E-2</v>
      </c>
      <c r="N486" s="25">
        <v>240.92085733107101</v>
      </c>
      <c r="O486" s="25">
        <v>758.90070059287359</v>
      </c>
      <c r="P486" s="25">
        <v>1.3484980662350099</v>
      </c>
      <c r="Q486" s="25">
        <v>0.20237352056468599</v>
      </c>
      <c r="R486" s="25">
        <v>298.019099471576</v>
      </c>
      <c r="S486" s="25">
        <v>3.2511519808923901</v>
      </c>
      <c r="T486" s="25">
        <v>0.30385305345885699</v>
      </c>
      <c r="U486" s="25">
        <v>0</v>
      </c>
      <c r="V486" s="25">
        <v>0</v>
      </c>
      <c r="W486" s="25">
        <v>0</v>
      </c>
      <c r="X486" s="25"/>
      <c r="Y486" s="25"/>
      <c r="Z486"/>
    </row>
    <row r="487" spans="1:26" x14ac:dyDescent="0.25">
      <c r="A487" t="s">
        <v>1919</v>
      </c>
      <c r="B487" t="s">
        <v>1928</v>
      </c>
      <c r="C487" t="s">
        <v>478</v>
      </c>
      <c r="D487" t="s">
        <v>180</v>
      </c>
      <c r="E487" t="s">
        <v>1023</v>
      </c>
      <c r="F487" t="s">
        <v>951</v>
      </c>
      <c r="G487" t="s">
        <v>1907</v>
      </c>
      <c r="H487" t="s">
        <v>918</v>
      </c>
      <c r="I487" t="s">
        <v>179</v>
      </c>
      <c r="J487" s="4" t="s">
        <v>865</v>
      </c>
      <c r="K487">
        <v>120</v>
      </c>
      <c r="L487">
        <v>200</v>
      </c>
      <c r="M487" s="1">
        <v>4.4155092592592593E-2</v>
      </c>
      <c r="N487" s="25">
        <v>374.04244452132798</v>
      </c>
      <c r="O487" s="25">
        <v>1178.2337002421832</v>
      </c>
      <c r="P487" s="25">
        <v>2.1209581512019602</v>
      </c>
      <c r="Q487" s="25">
        <v>0.31419566591554898</v>
      </c>
      <c r="R487" s="25">
        <v>462.69051252418302</v>
      </c>
      <c r="S487" s="25">
        <v>4.7425638249811604</v>
      </c>
      <c r="T487" s="25">
        <v>0.39340623526070601</v>
      </c>
      <c r="U487" s="25">
        <v>0</v>
      </c>
      <c r="V487" s="25">
        <v>0</v>
      </c>
      <c r="W487" s="25">
        <v>0</v>
      </c>
      <c r="X487" s="25"/>
      <c r="Y487" s="25"/>
      <c r="Z487"/>
    </row>
    <row r="488" spans="1:26" x14ac:dyDescent="0.25">
      <c r="A488" t="s">
        <v>1919</v>
      </c>
      <c r="B488" t="s">
        <v>1928</v>
      </c>
      <c r="C488" t="s">
        <v>478</v>
      </c>
      <c r="D488" t="s">
        <v>180</v>
      </c>
      <c r="E488" t="s">
        <v>1023</v>
      </c>
      <c r="F488" t="s">
        <v>951</v>
      </c>
      <c r="G488" t="s">
        <v>1907</v>
      </c>
      <c r="H488" t="s">
        <v>918</v>
      </c>
      <c r="I488" t="s">
        <v>179</v>
      </c>
      <c r="J488" s="4" t="s">
        <v>865</v>
      </c>
      <c r="K488">
        <v>120</v>
      </c>
      <c r="L488">
        <v>250</v>
      </c>
      <c r="M488" s="1">
        <v>5.4375E-2</v>
      </c>
      <c r="N488" s="25">
        <v>448.49798394709399</v>
      </c>
      <c r="O488" s="25">
        <v>1412.7686494333461</v>
      </c>
      <c r="P488" s="25">
        <v>2.5554065105917099</v>
      </c>
      <c r="Q488" s="25">
        <v>0.37673830221592097</v>
      </c>
      <c r="R488" s="25">
        <v>554.79199864750603</v>
      </c>
      <c r="S488" s="25">
        <v>5.5538156683370596</v>
      </c>
      <c r="T488" s="25">
        <v>0.43784141170248903</v>
      </c>
      <c r="U488" s="25">
        <v>0</v>
      </c>
      <c r="V488" s="25">
        <v>0</v>
      </c>
      <c r="W488" s="25">
        <v>0</v>
      </c>
      <c r="X488" s="25"/>
      <c r="Y488" s="25"/>
      <c r="Z488"/>
    </row>
    <row r="489" spans="1:26" x14ac:dyDescent="0.25">
      <c r="A489" t="s">
        <v>1919</v>
      </c>
      <c r="B489" t="s">
        <v>1928</v>
      </c>
      <c r="C489" t="s">
        <v>478</v>
      </c>
      <c r="D489" t="s">
        <v>180</v>
      </c>
      <c r="E489" t="s">
        <v>1023</v>
      </c>
      <c r="F489" t="s">
        <v>951</v>
      </c>
      <c r="G489" t="s">
        <v>1907</v>
      </c>
      <c r="H489" t="s">
        <v>918</v>
      </c>
      <c r="I489" t="s">
        <v>179</v>
      </c>
      <c r="J489" s="4" t="s">
        <v>865</v>
      </c>
      <c r="K489">
        <v>120</v>
      </c>
      <c r="L489">
        <v>500</v>
      </c>
      <c r="M489" s="1">
        <v>0.10561342592592593</v>
      </c>
      <c r="N489" s="25">
        <v>902.09987090751702</v>
      </c>
      <c r="O489" s="25">
        <v>2841.6145933586786</v>
      </c>
      <c r="P489" s="25">
        <v>5.1885819475652202</v>
      </c>
      <c r="Q489" s="25">
        <v>0.75776388956224505</v>
      </c>
      <c r="R489" s="25">
        <v>1115.8975339623701</v>
      </c>
      <c r="S489" s="25">
        <v>10.6290579408917</v>
      </c>
      <c r="T489" s="25">
        <v>0.74141323186741004</v>
      </c>
      <c r="U489" s="25">
        <v>0</v>
      </c>
      <c r="V489" s="25">
        <v>0</v>
      </c>
      <c r="W489" s="25">
        <v>0</v>
      </c>
      <c r="X489" s="25"/>
      <c r="Y489" s="25"/>
      <c r="Z489"/>
    </row>
    <row r="490" spans="1:26" x14ac:dyDescent="0.25">
      <c r="A490" t="s">
        <v>1919</v>
      </c>
      <c r="B490" t="s">
        <v>1928</v>
      </c>
      <c r="C490" t="s">
        <v>478</v>
      </c>
      <c r="D490" t="s">
        <v>180</v>
      </c>
      <c r="E490" t="s">
        <v>1023</v>
      </c>
      <c r="F490" t="s">
        <v>951</v>
      </c>
      <c r="G490" t="s">
        <v>1907</v>
      </c>
      <c r="H490" t="s">
        <v>918</v>
      </c>
      <c r="I490" t="s">
        <v>179</v>
      </c>
      <c r="J490" s="4" t="s">
        <v>865</v>
      </c>
      <c r="K490">
        <v>140</v>
      </c>
      <c r="L490">
        <v>750</v>
      </c>
      <c r="M490" s="1">
        <v>0.15907407407407406</v>
      </c>
      <c r="N490" s="25">
        <v>1298.4520870086601</v>
      </c>
      <c r="O490" s="25">
        <v>4090.1240740772791</v>
      </c>
      <c r="P490" s="25">
        <v>7.2495695100314199</v>
      </c>
      <c r="Q490" s="25">
        <v>1.09069975108616</v>
      </c>
      <c r="R490" s="25">
        <v>1606.18498039005</v>
      </c>
      <c r="S490" s="25">
        <v>16.7829197341762</v>
      </c>
      <c r="T490" s="25">
        <v>1.2358761221144301</v>
      </c>
      <c r="U490" s="25">
        <v>0</v>
      </c>
      <c r="V490" s="25">
        <v>0</v>
      </c>
      <c r="W490" s="25">
        <v>0</v>
      </c>
      <c r="X490" s="25"/>
      <c r="Y490" s="25"/>
      <c r="Z490"/>
    </row>
    <row r="491" spans="1:26" x14ac:dyDescent="0.25">
      <c r="A491" t="s">
        <v>1919</v>
      </c>
      <c r="B491" t="s">
        <v>1928</v>
      </c>
      <c r="C491" t="s">
        <v>478</v>
      </c>
      <c r="D491" t="s">
        <v>180</v>
      </c>
      <c r="E491" t="s">
        <v>1023</v>
      </c>
      <c r="F491" t="s">
        <v>951</v>
      </c>
      <c r="G491" t="s">
        <v>1907</v>
      </c>
      <c r="H491" t="s">
        <v>918</v>
      </c>
      <c r="I491" t="s">
        <v>179</v>
      </c>
      <c r="J491" s="4" t="s">
        <v>832</v>
      </c>
      <c r="K491">
        <v>120</v>
      </c>
      <c r="L491">
        <v>125</v>
      </c>
      <c r="M491" s="1">
        <v>2.2847222222222224E-2</v>
      </c>
      <c r="N491" s="25">
        <v>92.517949999999999</v>
      </c>
      <c r="O491" s="25">
        <v>291.43154249999998</v>
      </c>
      <c r="P491" s="25">
        <v>0.35466839999999999</v>
      </c>
      <c r="Q491" s="25">
        <v>7.7715069999999997E-2</v>
      </c>
      <c r="R491" s="25">
        <v>114.444701999999</v>
      </c>
      <c r="S491" s="25">
        <v>8.3994497999999993</v>
      </c>
      <c r="T491" s="25">
        <v>2.7421576999999999</v>
      </c>
      <c r="U491" s="25">
        <v>0</v>
      </c>
      <c r="V491" s="25">
        <v>0</v>
      </c>
      <c r="W491" s="25">
        <v>0</v>
      </c>
      <c r="X491" s="25"/>
      <c r="Y491" s="25"/>
      <c r="Z491"/>
    </row>
    <row r="492" spans="1:26" x14ac:dyDescent="0.25">
      <c r="A492" t="s">
        <v>1919</v>
      </c>
      <c r="B492" t="s">
        <v>1928</v>
      </c>
      <c r="C492" t="s">
        <v>478</v>
      </c>
      <c r="D492" t="s">
        <v>180</v>
      </c>
      <c r="E492" t="s">
        <v>1023</v>
      </c>
      <c r="F492" t="s">
        <v>951</v>
      </c>
      <c r="G492" t="s">
        <v>1907</v>
      </c>
      <c r="H492" t="s">
        <v>918</v>
      </c>
      <c r="I492" t="s">
        <v>179</v>
      </c>
      <c r="J492" s="4" t="s">
        <v>864</v>
      </c>
      <c r="K492">
        <v>120</v>
      </c>
      <c r="L492">
        <v>125</v>
      </c>
      <c r="M492" s="1">
        <v>1.9259259259259261E-2</v>
      </c>
      <c r="N492" s="25">
        <v>83.182588141025605</v>
      </c>
      <c r="O492" s="25">
        <v>262.02515264423067</v>
      </c>
      <c r="P492" s="25">
        <v>0.33693640000000002</v>
      </c>
      <c r="Q492" s="25">
        <v>6.9873367628205105E-2</v>
      </c>
      <c r="R492" s="25">
        <v>102.89686020512799</v>
      </c>
      <c r="S492" s="25">
        <v>6.8425803192307697</v>
      </c>
      <c r="T492" s="25">
        <v>2.2121401083333301</v>
      </c>
      <c r="U492" s="25">
        <v>0</v>
      </c>
      <c r="V492" s="25">
        <v>0</v>
      </c>
      <c r="W492" s="25">
        <v>0</v>
      </c>
      <c r="X492" s="25"/>
      <c r="Y492" s="25"/>
      <c r="Z492"/>
    </row>
    <row r="493" spans="1:26" x14ac:dyDescent="0.25">
      <c r="A493" t="s">
        <v>1919</v>
      </c>
      <c r="B493" t="s">
        <v>1929</v>
      </c>
      <c r="C493" t="s">
        <v>468</v>
      </c>
      <c r="D493" t="s">
        <v>180</v>
      </c>
      <c r="E493" t="s">
        <v>1018</v>
      </c>
      <c r="F493" t="s">
        <v>951</v>
      </c>
      <c r="G493" t="s">
        <v>950</v>
      </c>
      <c r="H493" t="s">
        <v>921</v>
      </c>
      <c r="I493" t="s">
        <v>1927</v>
      </c>
      <c r="J493" s="4" t="s">
        <v>865</v>
      </c>
      <c r="K493">
        <v>120</v>
      </c>
      <c r="L493">
        <v>125</v>
      </c>
      <c r="M493" s="1">
        <v>4.5312499999999999E-2</v>
      </c>
      <c r="N493" s="25">
        <v>42.635785908397402</v>
      </c>
      <c r="O493" s="25">
        <v>132.17093631603194</v>
      </c>
      <c r="P493" s="25">
        <v>8.7148184111510693E-2</v>
      </c>
      <c r="Q493" s="25">
        <v>3.5814060163053801E-2</v>
      </c>
      <c r="R493" s="25">
        <v>52.740467168687502</v>
      </c>
      <c r="S493" s="25">
        <v>62.495862952112802</v>
      </c>
      <c r="T493" s="25">
        <v>0.78573623467008602</v>
      </c>
      <c r="U493" s="25">
        <v>0</v>
      </c>
      <c r="V493" s="25">
        <v>0</v>
      </c>
      <c r="W493" s="25">
        <v>0</v>
      </c>
      <c r="X493" s="25"/>
      <c r="Y493" s="25"/>
      <c r="Z493"/>
    </row>
    <row r="494" spans="1:26" x14ac:dyDescent="0.25">
      <c r="A494" t="s">
        <v>1919</v>
      </c>
      <c r="B494" t="s">
        <v>1929</v>
      </c>
      <c r="C494" t="s">
        <v>468</v>
      </c>
      <c r="D494" t="s">
        <v>180</v>
      </c>
      <c r="E494" t="s">
        <v>1018</v>
      </c>
      <c r="F494" t="s">
        <v>951</v>
      </c>
      <c r="G494" t="s">
        <v>950</v>
      </c>
      <c r="H494" t="s">
        <v>921</v>
      </c>
      <c r="I494" t="s">
        <v>1927</v>
      </c>
      <c r="J494" s="4" t="s">
        <v>865</v>
      </c>
      <c r="K494">
        <v>120</v>
      </c>
      <c r="L494">
        <v>200</v>
      </c>
      <c r="M494" s="1">
        <v>7.2743055555555561E-2</v>
      </c>
      <c r="N494" s="25">
        <v>65.463022658991505</v>
      </c>
      <c r="O494" s="25">
        <v>202.93537024287366</v>
      </c>
      <c r="P494" s="25">
        <v>0.13240839337729701</v>
      </c>
      <c r="Q494" s="25">
        <v>5.49889387550574E-2</v>
      </c>
      <c r="R494" s="25">
        <v>80.977761934477499</v>
      </c>
      <c r="S494" s="25">
        <v>97.131158057939402</v>
      </c>
      <c r="T494" s="25">
        <v>1.231086524378</v>
      </c>
      <c r="U494" s="25">
        <v>0</v>
      </c>
      <c r="V494" s="25">
        <v>0</v>
      </c>
      <c r="W494" s="25">
        <v>0</v>
      </c>
      <c r="X494" s="25"/>
      <c r="Y494" s="25"/>
      <c r="Z494"/>
    </row>
    <row r="495" spans="1:26" x14ac:dyDescent="0.25">
      <c r="A495" t="s">
        <v>1919</v>
      </c>
      <c r="B495" t="s">
        <v>1929</v>
      </c>
      <c r="C495" t="s">
        <v>468</v>
      </c>
      <c r="D495" t="s">
        <v>180</v>
      </c>
      <c r="E495" t="s">
        <v>1018</v>
      </c>
      <c r="F495" t="s">
        <v>951</v>
      </c>
      <c r="G495" t="s">
        <v>950</v>
      </c>
      <c r="H495" t="s">
        <v>921</v>
      </c>
      <c r="I495" t="s">
        <v>1927</v>
      </c>
      <c r="J495" s="4" t="s">
        <v>865</v>
      </c>
      <c r="K495">
        <v>120</v>
      </c>
      <c r="L495">
        <v>250</v>
      </c>
      <c r="M495" s="1">
        <v>9.1030092592592593E-2</v>
      </c>
      <c r="N495" s="25">
        <v>81.290445943599394</v>
      </c>
      <c r="O495" s="25">
        <v>252.00038242515814</v>
      </c>
      <c r="P495" s="25">
        <v>0.163824895174219</v>
      </c>
      <c r="Q495" s="25">
        <v>6.8283974592623503E-2</v>
      </c>
      <c r="R495" s="25">
        <v>100.556276652115</v>
      </c>
      <c r="S495" s="25">
        <v>121.11231617099099</v>
      </c>
      <c r="T495" s="25">
        <v>1.5392325769947599</v>
      </c>
      <c r="U495" s="25">
        <v>0</v>
      </c>
      <c r="V495" s="25">
        <v>0</v>
      </c>
      <c r="W495" s="25">
        <v>0</v>
      </c>
      <c r="X495" s="25"/>
      <c r="Y495" s="25"/>
      <c r="Z495"/>
    </row>
    <row r="496" spans="1:26" x14ac:dyDescent="0.25">
      <c r="A496" t="s">
        <v>1919</v>
      </c>
      <c r="B496" t="s">
        <v>1929</v>
      </c>
      <c r="C496" t="s">
        <v>468</v>
      </c>
      <c r="D496" t="s">
        <v>180</v>
      </c>
      <c r="E496" t="s">
        <v>1018</v>
      </c>
      <c r="F496" t="s">
        <v>951</v>
      </c>
      <c r="G496" t="s">
        <v>950</v>
      </c>
      <c r="H496" t="s">
        <v>921</v>
      </c>
      <c r="I496" t="s">
        <v>1927</v>
      </c>
      <c r="J496" s="4" t="s">
        <v>832</v>
      </c>
      <c r="K496">
        <v>120</v>
      </c>
      <c r="L496">
        <v>125</v>
      </c>
      <c r="M496" s="1">
        <v>2.2847222222222224E-2</v>
      </c>
      <c r="N496" s="25">
        <v>22.1874</v>
      </c>
      <c r="O496" s="25">
        <v>68.780940000000001</v>
      </c>
      <c r="P496" s="25">
        <v>0.30221514999999999</v>
      </c>
      <c r="Q496" s="25">
        <v>1.8637416E-2</v>
      </c>
      <c r="R496" s="25">
        <v>27.445812</v>
      </c>
      <c r="S496" s="25">
        <v>11.9836347</v>
      </c>
      <c r="T496" s="25">
        <v>0.25268541</v>
      </c>
      <c r="U496" s="25">
        <v>0</v>
      </c>
      <c r="V496" s="25">
        <v>0</v>
      </c>
      <c r="W496" s="25">
        <v>0</v>
      </c>
      <c r="X496" s="25"/>
      <c r="Y496" s="25"/>
      <c r="Z496"/>
    </row>
    <row r="497" spans="1:26" x14ac:dyDescent="0.25">
      <c r="A497" t="s">
        <v>1919</v>
      </c>
      <c r="B497" t="s">
        <v>1929</v>
      </c>
      <c r="C497" t="s">
        <v>468</v>
      </c>
      <c r="D497" t="s">
        <v>180</v>
      </c>
      <c r="E497" t="s">
        <v>1018</v>
      </c>
      <c r="F497" t="s">
        <v>951</v>
      </c>
      <c r="G497" t="s">
        <v>950</v>
      </c>
      <c r="H497" t="s">
        <v>921</v>
      </c>
      <c r="I497" t="s">
        <v>1927</v>
      </c>
      <c r="J497" s="4" t="s">
        <v>864</v>
      </c>
      <c r="K497">
        <v>120</v>
      </c>
      <c r="L497">
        <v>125</v>
      </c>
      <c r="M497" s="1">
        <v>1.9259259259259261E-2</v>
      </c>
      <c r="N497" s="25">
        <v>21.877399999999898</v>
      </c>
      <c r="O497" s="25">
        <v>67.81993999999969</v>
      </c>
      <c r="P497" s="25">
        <v>0.30190824999999999</v>
      </c>
      <c r="Q497" s="25">
        <v>1.8377015999999999E-2</v>
      </c>
      <c r="R497" s="25">
        <v>27.062342000000001</v>
      </c>
      <c r="S497" s="25">
        <v>11.5824947</v>
      </c>
      <c r="T497" s="25">
        <v>0.24124640999999999</v>
      </c>
      <c r="U497" s="25">
        <v>0</v>
      </c>
      <c r="V497" s="25">
        <v>0</v>
      </c>
      <c r="W497" s="25">
        <v>0</v>
      </c>
      <c r="X497" s="25"/>
      <c r="Y497" s="25"/>
      <c r="Z497"/>
    </row>
    <row r="498" spans="1:26" x14ac:dyDescent="0.25">
      <c r="A498" t="s">
        <v>1919</v>
      </c>
      <c r="B498" t="s">
        <v>18</v>
      </c>
      <c r="C498" t="s">
        <v>188</v>
      </c>
      <c r="D498" t="s">
        <v>180</v>
      </c>
      <c r="E498" t="s">
        <v>1027</v>
      </c>
      <c r="F498" t="s">
        <v>951</v>
      </c>
      <c r="G498" t="s">
        <v>1907</v>
      </c>
      <c r="H498" t="s">
        <v>918</v>
      </c>
      <c r="I498" t="s">
        <v>179</v>
      </c>
      <c r="J498" s="4" t="s">
        <v>865</v>
      </c>
      <c r="K498">
        <v>120</v>
      </c>
      <c r="L498">
        <v>125</v>
      </c>
      <c r="M498" s="1">
        <v>2.3032407407407404E-2</v>
      </c>
      <c r="N498" s="25">
        <v>556.02967427834801</v>
      </c>
      <c r="O498" s="25">
        <v>1751.4934739767962</v>
      </c>
      <c r="P498" s="25">
        <v>1.1019078926144099</v>
      </c>
      <c r="Q498" s="25">
        <v>0.46706491961966001</v>
      </c>
      <c r="R498" s="25">
        <v>687.80876586801298</v>
      </c>
      <c r="S498" s="25">
        <v>11.4852098495347</v>
      </c>
      <c r="T498" s="25">
        <v>1.5930391144662099</v>
      </c>
      <c r="U498" s="25">
        <v>0</v>
      </c>
      <c r="V498" s="25">
        <v>0</v>
      </c>
      <c r="W498" s="25">
        <v>0</v>
      </c>
      <c r="X498" s="25"/>
      <c r="Y498" s="25"/>
      <c r="Z498"/>
    </row>
    <row r="499" spans="1:26" x14ac:dyDescent="0.25">
      <c r="A499" t="s">
        <v>1919</v>
      </c>
      <c r="B499" t="s">
        <v>18</v>
      </c>
      <c r="C499" t="s">
        <v>188</v>
      </c>
      <c r="D499" t="s">
        <v>180</v>
      </c>
      <c r="E499" t="s">
        <v>1027</v>
      </c>
      <c r="F499" t="s">
        <v>951</v>
      </c>
      <c r="G499" t="s">
        <v>1907</v>
      </c>
      <c r="H499" t="s">
        <v>918</v>
      </c>
      <c r="I499" t="s">
        <v>179</v>
      </c>
      <c r="J499" s="4" t="s">
        <v>865</v>
      </c>
      <c r="K499">
        <v>140</v>
      </c>
      <c r="L499">
        <v>200</v>
      </c>
      <c r="M499" s="1">
        <v>3.5833333333333335E-2</v>
      </c>
      <c r="N499" s="25">
        <v>824.84180664104304</v>
      </c>
      <c r="O499" s="25">
        <v>2598.2516909192855</v>
      </c>
      <c r="P499" s="25">
        <v>1.6082218175032601</v>
      </c>
      <c r="Q499" s="25">
        <v>0.69286709798466095</v>
      </c>
      <c r="R499" s="25">
        <v>1020.32920019115</v>
      </c>
      <c r="S499" s="25">
        <v>16.765715197218501</v>
      </c>
      <c r="T499" s="25">
        <v>2.17163096378047</v>
      </c>
      <c r="U499" s="25">
        <v>0</v>
      </c>
      <c r="V499" s="25">
        <v>0</v>
      </c>
      <c r="W499" s="25">
        <v>0</v>
      </c>
      <c r="X499" s="25"/>
      <c r="Y499" s="25"/>
      <c r="Z499"/>
    </row>
    <row r="500" spans="1:26" x14ac:dyDescent="0.25">
      <c r="A500" t="s">
        <v>1919</v>
      </c>
      <c r="B500" t="s">
        <v>18</v>
      </c>
      <c r="C500" t="s">
        <v>188</v>
      </c>
      <c r="D500" t="s">
        <v>180</v>
      </c>
      <c r="E500" t="s">
        <v>1027</v>
      </c>
      <c r="F500" t="s">
        <v>951</v>
      </c>
      <c r="G500" t="s">
        <v>1907</v>
      </c>
      <c r="H500" t="s">
        <v>918</v>
      </c>
      <c r="I500" t="s">
        <v>179</v>
      </c>
      <c r="J500" s="4" t="s">
        <v>865</v>
      </c>
      <c r="K500">
        <v>160</v>
      </c>
      <c r="L500">
        <v>250</v>
      </c>
      <c r="M500" s="1">
        <v>4.4837962962962961E-2</v>
      </c>
      <c r="N500" s="25">
        <v>1033.0459067142699</v>
      </c>
      <c r="O500" s="25">
        <v>3254.0946061499503</v>
      </c>
      <c r="P500" s="25">
        <v>2.04151110087115</v>
      </c>
      <c r="Q500" s="25">
        <v>0.86775849436209396</v>
      </c>
      <c r="R500" s="25">
        <v>1277.87760169027</v>
      </c>
      <c r="S500" s="25">
        <v>20.6565193469451</v>
      </c>
      <c r="T500" s="25">
        <v>2.6267853293670802</v>
      </c>
      <c r="U500" s="25">
        <v>0</v>
      </c>
      <c r="V500" s="25">
        <v>0</v>
      </c>
      <c r="W500" s="25">
        <v>0</v>
      </c>
      <c r="X500" s="25"/>
      <c r="Y500" s="25"/>
      <c r="Z500"/>
    </row>
    <row r="501" spans="1:26" x14ac:dyDescent="0.25">
      <c r="A501" t="s">
        <v>1919</v>
      </c>
      <c r="B501" t="s">
        <v>18</v>
      </c>
      <c r="C501" t="s">
        <v>188</v>
      </c>
      <c r="D501" t="s">
        <v>180</v>
      </c>
      <c r="E501" t="s">
        <v>1027</v>
      </c>
      <c r="F501" t="s">
        <v>951</v>
      </c>
      <c r="G501" t="s">
        <v>1907</v>
      </c>
      <c r="H501" t="s">
        <v>918</v>
      </c>
      <c r="I501" t="s">
        <v>179</v>
      </c>
      <c r="J501" s="4" t="s">
        <v>865</v>
      </c>
      <c r="K501">
        <v>200</v>
      </c>
      <c r="L501">
        <v>500</v>
      </c>
      <c r="M501" s="1">
        <v>8.8159722222222223E-2</v>
      </c>
      <c r="N501" s="25">
        <v>1951.62042218955</v>
      </c>
      <c r="O501" s="25">
        <v>6147.6043298970826</v>
      </c>
      <c r="P501" s="25">
        <v>3.8926673796753799</v>
      </c>
      <c r="Q501" s="25">
        <v>1.63936136966035</v>
      </c>
      <c r="R501" s="25">
        <v>2414.1548517751698</v>
      </c>
      <c r="S501" s="25">
        <v>36.753541897147798</v>
      </c>
      <c r="T501" s="25">
        <v>4.1791311641820403</v>
      </c>
      <c r="U501" s="25">
        <v>0</v>
      </c>
      <c r="V501" s="25">
        <v>0</v>
      </c>
      <c r="W501" s="25">
        <v>0</v>
      </c>
      <c r="X501" s="25"/>
      <c r="Y501" s="25"/>
      <c r="Z501"/>
    </row>
    <row r="502" spans="1:26" x14ac:dyDescent="0.25">
      <c r="A502" t="s">
        <v>1919</v>
      </c>
      <c r="B502" t="s">
        <v>18</v>
      </c>
      <c r="C502" t="s">
        <v>188</v>
      </c>
      <c r="D502" t="s">
        <v>180</v>
      </c>
      <c r="E502" t="s">
        <v>1027</v>
      </c>
      <c r="F502" t="s">
        <v>951</v>
      </c>
      <c r="G502" t="s">
        <v>1907</v>
      </c>
      <c r="H502" t="s">
        <v>918</v>
      </c>
      <c r="I502" t="s">
        <v>179</v>
      </c>
      <c r="J502" s="4" t="s">
        <v>865</v>
      </c>
      <c r="K502">
        <v>200</v>
      </c>
      <c r="L502">
        <v>750</v>
      </c>
      <c r="M502" s="1">
        <v>0.13082175925925926</v>
      </c>
      <c r="N502" s="25">
        <v>2890.4718279372901</v>
      </c>
      <c r="O502" s="25">
        <v>9104.9862580024637</v>
      </c>
      <c r="P502" s="25">
        <v>5.7451309135957498</v>
      </c>
      <c r="Q502" s="25">
        <v>2.4279965591908499</v>
      </c>
      <c r="R502" s="25">
        <v>3575.5143459997398</v>
      </c>
      <c r="S502" s="25">
        <v>51.569130387355401</v>
      </c>
      <c r="T502" s="25">
        <v>5.1725307382367296</v>
      </c>
      <c r="U502" s="25">
        <v>0</v>
      </c>
      <c r="V502" s="25">
        <v>0</v>
      </c>
      <c r="W502" s="25">
        <v>0</v>
      </c>
      <c r="X502" s="25"/>
      <c r="Y502" s="25"/>
      <c r="Z502"/>
    </row>
    <row r="503" spans="1:26" x14ac:dyDescent="0.25">
      <c r="A503" t="s">
        <v>1919</v>
      </c>
      <c r="B503" t="s">
        <v>18</v>
      </c>
      <c r="C503" t="s">
        <v>188</v>
      </c>
      <c r="D503" t="s">
        <v>180</v>
      </c>
      <c r="E503" t="s">
        <v>1027</v>
      </c>
      <c r="F503" t="s">
        <v>951</v>
      </c>
      <c r="G503" t="s">
        <v>1907</v>
      </c>
      <c r="H503" t="s">
        <v>918</v>
      </c>
      <c r="I503" t="s">
        <v>179</v>
      </c>
      <c r="J503" s="4" t="s">
        <v>865</v>
      </c>
      <c r="K503">
        <v>200</v>
      </c>
      <c r="L503">
        <v>1000</v>
      </c>
      <c r="M503" s="1">
        <v>0.17321759259259259</v>
      </c>
      <c r="N503" s="25">
        <v>3777.2279384984899</v>
      </c>
      <c r="O503" s="25">
        <v>11898.268006270244</v>
      </c>
      <c r="P503" s="25">
        <v>7.4273153717391898</v>
      </c>
      <c r="Q503" s="25">
        <v>3.1728716482425199</v>
      </c>
      <c r="R503" s="25">
        <v>4672.4312837494499</v>
      </c>
      <c r="S503" s="25">
        <v>66.156737376850799</v>
      </c>
      <c r="T503" s="25">
        <v>6.1652378308080804</v>
      </c>
      <c r="U503" s="25">
        <v>0</v>
      </c>
      <c r="V503" s="25">
        <v>0</v>
      </c>
      <c r="W503" s="25">
        <v>0</v>
      </c>
      <c r="X503" s="25"/>
      <c r="Y503" s="25"/>
      <c r="Z503"/>
    </row>
    <row r="504" spans="1:26" x14ac:dyDescent="0.25">
      <c r="A504" t="s">
        <v>1919</v>
      </c>
      <c r="B504" t="s">
        <v>18</v>
      </c>
      <c r="C504" t="s">
        <v>188</v>
      </c>
      <c r="D504" t="s">
        <v>180</v>
      </c>
      <c r="E504" t="s">
        <v>1027</v>
      </c>
      <c r="F504" t="s">
        <v>951</v>
      </c>
      <c r="G504" t="s">
        <v>1907</v>
      </c>
      <c r="H504" t="s">
        <v>918</v>
      </c>
      <c r="I504" t="s">
        <v>179</v>
      </c>
      <c r="J504" s="4" t="s">
        <v>832</v>
      </c>
      <c r="K504">
        <v>120</v>
      </c>
      <c r="L504">
        <v>125</v>
      </c>
      <c r="M504" s="1">
        <v>2.2847222222222224E-2</v>
      </c>
      <c r="N504" s="25">
        <v>227.25057000000001</v>
      </c>
      <c r="O504" s="25">
        <v>715.83929550000005</v>
      </c>
      <c r="P504" s="25">
        <v>0.29545741999999903</v>
      </c>
      <c r="Q504" s="25">
        <v>0.19089048</v>
      </c>
      <c r="R504" s="25">
        <v>281.10890000000001</v>
      </c>
      <c r="S504" s="25">
        <v>41.271096200000002</v>
      </c>
      <c r="T504" s="25">
        <v>31.861191479999999</v>
      </c>
      <c r="U504" s="25">
        <v>0</v>
      </c>
      <c r="V504" s="25">
        <v>0</v>
      </c>
      <c r="W504" s="25">
        <v>0</v>
      </c>
      <c r="X504" s="25"/>
      <c r="Y504" s="25"/>
      <c r="Z504"/>
    </row>
    <row r="505" spans="1:26" x14ac:dyDescent="0.25">
      <c r="A505" t="s">
        <v>1919</v>
      </c>
      <c r="B505" t="s">
        <v>18</v>
      </c>
      <c r="C505" t="s">
        <v>188</v>
      </c>
      <c r="D505" t="s">
        <v>180</v>
      </c>
      <c r="E505" t="s">
        <v>1027</v>
      </c>
      <c r="F505" t="s">
        <v>951</v>
      </c>
      <c r="G505" t="s">
        <v>1907</v>
      </c>
      <c r="H505" t="s">
        <v>918</v>
      </c>
      <c r="I505" t="s">
        <v>179</v>
      </c>
      <c r="J505" s="4" t="s">
        <v>864</v>
      </c>
      <c r="K505">
        <v>120</v>
      </c>
      <c r="L505">
        <v>125</v>
      </c>
      <c r="M505" s="1">
        <v>1.9259259259259261E-2</v>
      </c>
      <c r="N505" s="25">
        <v>204.92687980769199</v>
      </c>
      <c r="O505" s="25">
        <v>645.5196713942297</v>
      </c>
      <c r="P505" s="25">
        <v>0.28082541999999999</v>
      </c>
      <c r="Q505" s="25">
        <v>0.17213857999999899</v>
      </c>
      <c r="R505" s="25">
        <v>253.494505384615</v>
      </c>
      <c r="S505" s="25">
        <v>33.5242935717948</v>
      </c>
      <c r="T505" s="25">
        <v>25.5940520376923</v>
      </c>
      <c r="U505" s="25">
        <v>0</v>
      </c>
      <c r="V505" s="25">
        <v>0</v>
      </c>
      <c r="W505" s="25">
        <v>0</v>
      </c>
      <c r="X505" s="25"/>
      <c r="Y505" s="25"/>
      <c r="Z505"/>
    </row>
    <row r="506" spans="1:26" x14ac:dyDescent="0.25">
      <c r="A506" t="s">
        <v>1919</v>
      </c>
      <c r="B506" t="s">
        <v>19</v>
      </c>
      <c r="C506" t="s">
        <v>189</v>
      </c>
      <c r="D506" t="s">
        <v>180</v>
      </c>
      <c r="E506" t="s">
        <v>1029</v>
      </c>
      <c r="F506" t="s">
        <v>951</v>
      </c>
      <c r="G506" t="s">
        <v>1907</v>
      </c>
      <c r="H506" t="s">
        <v>918</v>
      </c>
      <c r="I506" t="s">
        <v>179</v>
      </c>
      <c r="J506" s="4" t="s">
        <v>865</v>
      </c>
      <c r="K506">
        <v>180</v>
      </c>
      <c r="L506">
        <v>125</v>
      </c>
      <c r="M506" s="1">
        <v>2.1770833333333336E-2</v>
      </c>
      <c r="N506" s="25">
        <v>654.35742856072397</v>
      </c>
      <c r="O506" s="25">
        <v>2061.2258999662804</v>
      </c>
      <c r="P506" s="25">
        <v>1.5456337674319101</v>
      </c>
      <c r="Q506" s="25">
        <v>0.54966021209743898</v>
      </c>
      <c r="R506" s="25">
        <v>809.44009390218605</v>
      </c>
      <c r="S506" s="25">
        <v>8.61899828120624</v>
      </c>
      <c r="T506" s="25">
        <v>0.65381416145503801</v>
      </c>
      <c r="U506" s="25">
        <v>0</v>
      </c>
      <c r="V506" s="25">
        <v>0</v>
      </c>
      <c r="W506" s="25">
        <v>0</v>
      </c>
      <c r="X506" s="25"/>
      <c r="Y506" s="25"/>
      <c r="Z506"/>
    </row>
    <row r="507" spans="1:26" x14ac:dyDescent="0.25">
      <c r="A507" t="s">
        <v>1919</v>
      </c>
      <c r="B507" t="s">
        <v>19</v>
      </c>
      <c r="C507" t="s">
        <v>189</v>
      </c>
      <c r="D507" t="s">
        <v>180</v>
      </c>
      <c r="E507" t="s">
        <v>1029</v>
      </c>
      <c r="F507" t="s">
        <v>951</v>
      </c>
      <c r="G507" t="s">
        <v>1907</v>
      </c>
      <c r="H507" t="s">
        <v>918</v>
      </c>
      <c r="I507" t="s">
        <v>179</v>
      </c>
      <c r="J507" s="4" t="s">
        <v>865</v>
      </c>
      <c r="K507">
        <v>220</v>
      </c>
      <c r="L507">
        <v>200</v>
      </c>
      <c r="M507" s="1">
        <v>3.2083333333333332E-2</v>
      </c>
      <c r="N507" s="25">
        <v>898.18449295130597</v>
      </c>
      <c r="O507" s="25">
        <v>2829.2811527966137</v>
      </c>
      <c r="P507" s="25">
        <v>2.1153902881708402</v>
      </c>
      <c r="Q507" s="25">
        <v>0.75447502894177898</v>
      </c>
      <c r="R507" s="25">
        <v>1111.0542455060099</v>
      </c>
      <c r="S507" s="25">
        <v>12.1490587322349</v>
      </c>
      <c r="T507" s="25">
        <v>0.93185097763388502</v>
      </c>
      <c r="U507" s="25">
        <v>0</v>
      </c>
      <c r="V507" s="25">
        <v>0</v>
      </c>
      <c r="W507" s="25">
        <v>0</v>
      </c>
      <c r="X507" s="25"/>
      <c r="Y507" s="25"/>
      <c r="Z507"/>
    </row>
    <row r="508" spans="1:26" x14ac:dyDescent="0.25">
      <c r="A508" t="s">
        <v>1919</v>
      </c>
      <c r="B508" t="s">
        <v>19</v>
      </c>
      <c r="C508" t="s">
        <v>189</v>
      </c>
      <c r="D508" t="s">
        <v>180</v>
      </c>
      <c r="E508" t="s">
        <v>1029</v>
      </c>
      <c r="F508" t="s">
        <v>951</v>
      </c>
      <c r="G508" t="s">
        <v>1907</v>
      </c>
      <c r="H508" t="s">
        <v>918</v>
      </c>
      <c r="I508" t="s">
        <v>179</v>
      </c>
      <c r="J508" s="4" t="s">
        <v>865</v>
      </c>
      <c r="K508">
        <v>240</v>
      </c>
      <c r="L508">
        <v>250</v>
      </c>
      <c r="M508" s="1">
        <v>3.9224537037037037E-2</v>
      </c>
      <c r="N508" s="25">
        <v>1078.57869407567</v>
      </c>
      <c r="O508" s="25">
        <v>3397.5228863383604</v>
      </c>
      <c r="P508" s="25">
        <v>2.53409121516937</v>
      </c>
      <c r="Q508" s="25">
        <v>0.90600603574566496</v>
      </c>
      <c r="R508" s="25">
        <v>1334.20176304662</v>
      </c>
      <c r="S508" s="25">
        <v>14.764463361125101</v>
      </c>
      <c r="T508" s="25">
        <v>1.1328501920099301</v>
      </c>
      <c r="U508" s="25">
        <v>0</v>
      </c>
      <c r="V508" s="25">
        <v>0</v>
      </c>
      <c r="W508" s="25">
        <v>0</v>
      </c>
      <c r="X508" s="25"/>
      <c r="Y508" s="25"/>
      <c r="Z508"/>
    </row>
    <row r="509" spans="1:26" x14ac:dyDescent="0.25">
      <c r="A509" t="s">
        <v>1919</v>
      </c>
      <c r="B509" t="s">
        <v>19</v>
      </c>
      <c r="C509" t="s">
        <v>189</v>
      </c>
      <c r="D509" t="s">
        <v>180</v>
      </c>
      <c r="E509" t="s">
        <v>1029</v>
      </c>
      <c r="F509" t="s">
        <v>951</v>
      </c>
      <c r="G509" t="s">
        <v>1907</v>
      </c>
      <c r="H509" t="s">
        <v>918</v>
      </c>
      <c r="I509" t="s">
        <v>179</v>
      </c>
      <c r="J509" s="4" t="s">
        <v>865</v>
      </c>
      <c r="K509">
        <v>240</v>
      </c>
      <c r="L509">
        <v>500</v>
      </c>
      <c r="M509" s="1">
        <v>7.3692129629629635E-2</v>
      </c>
      <c r="N509" s="25">
        <v>2093.2764385579699</v>
      </c>
      <c r="O509" s="25">
        <v>6593.8207814576053</v>
      </c>
      <c r="P509" s="25">
        <v>5.1104710746306399</v>
      </c>
      <c r="Q509" s="25">
        <v>1.7583519694763301</v>
      </c>
      <c r="R509" s="25">
        <v>2589.3830321427199</v>
      </c>
      <c r="S509" s="25">
        <v>25.604115238333801</v>
      </c>
      <c r="T509" s="25">
        <v>1.6168973363185</v>
      </c>
      <c r="U509" s="25">
        <v>0</v>
      </c>
      <c r="V509" s="25">
        <v>0</v>
      </c>
      <c r="W509" s="25">
        <v>0</v>
      </c>
      <c r="X509" s="25"/>
      <c r="Y509" s="25"/>
      <c r="Z509"/>
    </row>
    <row r="510" spans="1:26" x14ac:dyDescent="0.25">
      <c r="A510" t="s">
        <v>1919</v>
      </c>
      <c r="B510" t="s">
        <v>19</v>
      </c>
      <c r="C510" t="s">
        <v>189</v>
      </c>
      <c r="D510" t="s">
        <v>180</v>
      </c>
      <c r="E510" t="s">
        <v>1029</v>
      </c>
      <c r="F510" t="s">
        <v>951</v>
      </c>
      <c r="G510" t="s">
        <v>1907</v>
      </c>
      <c r="H510" t="s">
        <v>918</v>
      </c>
      <c r="I510" t="s">
        <v>179</v>
      </c>
      <c r="J510" s="4" t="s">
        <v>865</v>
      </c>
      <c r="K510">
        <v>240</v>
      </c>
      <c r="L510">
        <v>750</v>
      </c>
      <c r="M510" s="1">
        <v>0.10856481481481482</v>
      </c>
      <c r="N510" s="25">
        <v>3133.6123526075899</v>
      </c>
      <c r="O510" s="25">
        <v>9870.8789107139073</v>
      </c>
      <c r="P510" s="25">
        <v>7.7600799208064499</v>
      </c>
      <c r="Q510" s="25">
        <v>2.6322345599632699</v>
      </c>
      <c r="R510" s="25">
        <v>3876.2786586550301</v>
      </c>
      <c r="S510" s="25">
        <v>36.643259917390303</v>
      </c>
      <c r="T510" s="25">
        <v>2.1102379482479998</v>
      </c>
      <c r="U510" s="25">
        <v>0</v>
      </c>
      <c r="V510" s="25">
        <v>0</v>
      </c>
      <c r="W510" s="25">
        <v>0</v>
      </c>
      <c r="X510" s="25"/>
      <c r="Y510" s="25"/>
      <c r="Z510"/>
    </row>
    <row r="511" spans="1:26" x14ac:dyDescent="0.25">
      <c r="A511" t="s">
        <v>1919</v>
      </c>
      <c r="B511" t="s">
        <v>19</v>
      </c>
      <c r="C511" t="s">
        <v>189</v>
      </c>
      <c r="D511" t="s">
        <v>180</v>
      </c>
      <c r="E511" t="s">
        <v>1029</v>
      </c>
      <c r="F511" t="s">
        <v>951</v>
      </c>
      <c r="G511" t="s">
        <v>1907</v>
      </c>
      <c r="H511" t="s">
        <v>918</v>
      </c>
      <c r="I511" t="s">
        <v>179</v>
      </c>
      <c r="J511" s="4" t="s">
        <v>865</v>
      </c>
      <c r="K511">
        <v>240</v>
      </c>
      <c r="L511">
        <v>1000</v>
      </c>
      <c r="M511" s="1">
        <v>0.14303240740740741</v>
      </c>
      <c r="N511" s="25">
        <v>4147.9209877078501</v>
      </c>
      <c r="O511" s="25">
        <v>13065.951111279728</v>
      </c>
      <c r="P511" s="25">
        <v>10.3366587445667</v>
      </c>
      <c r="Q511" s="25">
        <v>3.4842534177879099</v>
      </c>
      <c r="R511" s="25">
        <v>5130.9786474883404</v>
      </c>
      <c r="S511" s="25">
        <v>47.454970034570501</v>
      </c>
      <c r="T511" s="25">
        <v>2.5891468216906102</v>
      </c>
      <c r="U511" s="25">
        <v>0</v>
      </c>
      <c r="V511" s="25">
        <v>0</v>
      </c>
      <c r="W511" s="25">
        <v>0</v>
      </c>
      <c r="X511" s="25"/>
      <c r="Y511" s="25"/>
      <c r="Z511"/>
    </row>
    <row r="512" spans="1:26" x14ac:dyDescent="0.25">
      <c r="A512" t="s">
        <v>1919</v>
      </c>
      <c r="B512" t="s">
        <v>19</v>
      </c>
      <c r="C512" t="s">
        <v>189</v>
      </c>
      <c r="D512" t="s">
        <v>180</v>
      </c>
      <c r="E512" t="s">
        <v>1029</v>
      </c>
      <c r="F512" t="s">
        <v>951</v>
      </c>
      <c r="G512" t="s">
        <v>1907</v>
      </c>
      <c r="H512" t="s">
        <v>918</v>
      </c>
      <c r="I512" t="s">
        <v>179</v>
      </c>
      <c r="J512" s="4" t="s">
        <v>832</v>
      </c>
      <c r="K512">
        <v>180</v>
      </c>
      <c r="L512">
        <v>125</v>
      </c>
      <c r="M512" s="1">
        <v>2.2847222222222224E-2</v>
      </c>
      <c r="N512" s="25">
        <v>227.25057000000001</v>
      </c>
      <c r="O512" s="25">
        <v>715.83929550000005</v>
      </c>
      <c r="P512" s="25">
        <v>0.29545741999999903</v>
      </c>
      <c r="Q512" s="25">
        <v>0.19089048</v>
      </c>
      <c r="R512" s="25">
        <v>281.10890000000001</v>
      </c>
      <c r="S512" s="25">
        <v>41.271096200000002</v>
      </c>
      <c r="T512" s="25">
        <v>31.861191479999999</v>
      </c>
      <c r="U512" s="25">
        <v>0</v>
      </c>
      <c r="V512" s="25">
        <v>0</v>
      </c>
      <c r="W512" s="25">
        <v>0</v>
      </c>
      <c r="X512" s="25"/>
      <c r="Y512" s="25"/>
      <c r="Z512"/>
    </row>
    <row r="513" spans="1:26" x14ac:dyDescent="0.25">
      <c r="A513" t="s">
        <v>1919</v>
      </c>
      <c r="B513" t="s">
        <v>19</v>
      </c>
      <c r="C513" t="s">
        <v>189</v>
      </c>
      <c r="D513" t="s">
        <v>180</v>
      </c>
      <c r="E513" t="s">
        <v>1029</v>
      </c>
      <c r="F513" t="s">
        <v>951</v>
      </c>
      <c r="G513" t="s">
        <v>1907</v>
      </c>
      <c r="H513" t="s">
        <v>918</v>
      </c>
      <c r="I513" t="s">
        <v>179</v>
      </c>
      <c r="J513" s="4" t="s">
        <v>864</v>
      </c>
      <c r="K513">
        <v>180</v>
      </c>
      <c r="L513">
        <v>125</v>
      </c>
      <c r="M513" s="1">
        <v>1.9259259259259261E-2</v>
      </c>
      <c r="N513" s="25">
        <v>204.92687980769199</v>
      </c>
      <c r="O513" s="25">
        <v>645.5196713942297</v>
      </c>
      <c r="P513" s="25">
        <v>0.28082541999999999</v>
      </c>
      <c r="Q513" s="25">
        <v>0.17213857999999899</v>
      </c>
      <c r="R513" s="25">
        <v>253.494505384615</v>
      </c>
      <c r="S513" s="25">
        <v>33.5242935717948</v>
      </c>
      <c r="T513" s="25">
        <v>25.5940520376923</v>
      </c>
      <c r="U513" s="25">
        <v>0</v>
      </c>
      <c r="V513" s="25">
        <v>0</v>
      </c>
      <c r="W513" s="25">
        <v>0</v>
      </c>
      <c r="X513" s="25"/>
      <c r="Y513" s="25"/>
      <c r="Z513"/>
    </row>
    <row r="514" spans="1:26" x14ac:dyDescent="0.25">
      <c r="A514" t="s">
        <v>1919</v>
      </c>
      <c r="B514" t="s">
        <v>20</v>
      </c>
      <c r="C514" t="s">
        <v>190</v>
      </c>
      <c r="D514" t="s">
        <v>180</v>
      </c>
      <c r="E514" t="s">
        <v>1033</v>
      </c>
      <c r="F514" t="s">
        <v>951</v>
      </c>
      <c r="G514" t="s">
        <v>952</v>
      </c>
      <c r="H514" t="s">
        <v>918</v>
      </c>
      <c r="I514" t="s">
        <v>191</v>
      </c>
      <c r="J514" s="4" t="s">
        <v>865</v>
      </c>
      <c r="K514">
        <v>160</v>
      </c>
      <c r="L514">
        <v>125</v>
      </c>
      <c r="M514" s="1">
        <v>1.6331018518518519E-2</v>
      </c>
      <c r="N514" s="25">
        <v>711.22058770367903</v>
      </c>
      <c r="O514" s="25">
        <v>2240.3448512665891</v>
      </c>
      <c r="P514" s="25">
        <v>11.8128718003763</v>
      </c>
      <c r="Q514" s="25">
        <v>0.59742530041990005</v>
      </c>
      <c r="R514" s="25">
        <v>879.77992702408505</v>
      </c>
      <c r="S514" s="25">
        <v>0.142614660951181</v>
      </c>
      <c r="T514" s="25">
        <v>3.0670651635156001E-5</v>
      </c>
      <c r="U514" s="25">
        <v>4.3459494647046397E-2</v>
      </c>
      <c r="V514" s="25">
        <v>1.50075484407148E-2</v>
      </c>
      <c r="W514" s="25">
        <v>5.8467043087761197E-2</v>
      </c>
      <c r="X514" s="25"/>
      <c r="Y514" s="25"/>
      <c r="Z514"/>
    </row>
    <row r="515" spans="1:26" x14ac:dyDescent="0.25">
      <c r="A515" t="s">
        <v>1919</v>
      </c>
      <c r="B515" t="s">
        <v>20</v>
      </c>
      <c r="C515" t="s">
        <v>190</v>
      </c>
      <c r="D515" t="s">
        <v>180</v>
      </c>
      <c r="E515" t="s">
        <v>1033</v>
      </c>
      <c r="F515" t="s">
        <v>951</v>
      </c>
      <c r="G515" t="s">
        <v>952</v>
      </c>
      <c r="H515" t="s">
        <v>918</v>
      </c>
      <c r="I515" t="s">
        <v>191</v>
      </c>
      <c r="J515" s="4" t="s">
        <v>865</v>
      </c>
      <c r="K515">
        <v>240</v>
      </c>
      <c r="L515">
        <v>200</v>
      </c>
      <c r="M515" s="1">
        <v>2.344907407407407E-2</v>
      </c>
      <c r="N515" s="25">
        <v>1033.3516402561499</v>
      </c>
      <c r="O515" s="25">
        <v>3255.057666806872</v>
      </c>
      <c r="P515" s="25">
        <v>18.1478737547999</v>
      </c>
      <c r="Q515" s="25">
        <v>0.868015346620159</v>
      </c>
      <c r="R515" s="25">
        <v>1278.2559788993799</v>
      </c>
      <c r="S515" s="25">
        <v>0.250274852427608</v>
      </c>
      <c r="T515" s="25">
        <v>5.4613283136399499E-5</v>
      </c>
      <c r="U515" s="25">
        <v>5.5193840833416802E-2</v>
      </c>
      <c r="V515" s="25">
        <v>2.6725507661290199E-2</v>
      </c>
      <c r="W515" s="25">
        <v>8.1919348494707001E-2</v>
      </c>
      <c r="X515" s="25"/>
      <c r="Y515" s="25"/>
      <c r="Z515"/>
    </row>
    <row r="516" spans="1:26" x14ac:dyDescent="0.25">
      <c r="B516" t="s">
        <v>20</v>
      </c>
      <c r="C516" t="s">
        <v>190</v>
      </c>
      <c r="D516" t="s">
        <v>180</v>
      </c>
      <c r="E516" t="s">
        <v>1033</v>
      </c>
      <c r="F516" t="s">
        <v>951</v>
      </c>
      <c r="G516" t="s">
        <v>952</v>
      </c>
      <c r="H516" t="s">
        <v>918</v>
      </c>
      <c r="I516" t="s">
        <v>191</v>
      </c>
      <c r="J516" s="4" t="s">
        <v>865</v>
      </c>
      <c r="K516">
        <v>260</v>
      </c>
      <c r="L516">
        <v>250</v>
      </c>
      <c r="M516" s="1">
        <v>2.8206018518518519E-2</v>
      </c>
      <c r="N516" s="25">
        <v>1277.8010258578599</v>
      </c>
      <c r="O516" s="25">
        <v>4025.0732314522588</v>
      </c>
      <c r="P516" s="25">
        <v>22.385308154638899</v>
      </c>
      <c r="Q516" s="25">
        <v>1.0733528577709099</v>
      </c>
      <c r="R516" s="25">
        <v>1580.63985940818</v>
      </c>
      <c r="S516" s="25">
        <v>0.28791316194930899</v>
      </c>
      <c r="T516" s="25">
        <v>6.2964417340301995E-5</v>
      </c>
      <c r="U516" s="25">
        <v>6.5679303179699403E-2</v>
      </c>
      <c r="V516" s="25">
        <v>3.0812637248925401E-2</v>
      </c>
      <c r="W516" s="25">
        <v>9.6491940428624801E-2</v>
      </c>
      <c r="X516" s="25"/>
      <c r="Y516" s="25"/>
      <c r="Z516"/>
    </row>
    <row r="517" spans="1:26" x14ac:dyDescent="0.25">
      <c r="B517" t="s">
        <v>20</v>
      </c>
      <c r="C517" t="s">
        <v>190</v>
      </c>
      <c r="D517" t="s">
        <v>180</v>
      </c>
      <c r="E517" t="s">
        <v>1033</v>
      </c>
      <c r="F517" t="s">
        <v>951</v>
      </c>
      <c r="G517" t="s">
        <v>952</v>
      </c>
      <c r="H517" t="s">
        <v>918</v>
      </c>
      <c r="I517" t="s">
        <v>191</v>
      </c>
      <c r="J517" s="4" t="s">
        <v>865</v>
      </c>
      <c r="K517">
        <v>260</v>
      </c>
      <c r="L517">
        <v>500</v>
      </c>
      <c r="M517" s="1">
        <v>5.3564814814814815E-2</v>
      </c>
      <c r="N517" s="25">
        <v>2529.3127702747202</v>
      </c>
      <c r="O517" s="25">
        <v>7967.3352263653678</v>
      </c>
      <c r="P517" s="25">
        <v>42.079584625199402</v>
      </c>
      <c r="Q517" s="25">
        <v>2.1246226554285199</v>
      </c>
      <c r="R517" s="25">
        <v>3128.7599941889998</v>
      </c>
      <c r="S517" s="25">
        <v>0.28998719849336702</v>
      </c>
      <c r="T517" s="25">
        <v>6.3418037853118895E-5</v>
      </c>
      <c r="U517" s="25">
        <v>0.12609327502197701</v>
      </c>
      <c r="V517" s="25">
        <v>3.1034629923076099E-2</v>
      </c>
      <c r="W517" s="25">
        <v>0.1571279049450531</v>
      </c>
      <c r="X517" s="25"/>
      <c r="Y517" s="25"/>
      <c r="Z517"/>
    </row>
    <row r="518" spans="1:26" x14ac:dyDescent="0.25">
      <c r="B518" t="s">
        <v>20</v>
      </c>
      <c r="C518" t="s">
        <v>190</v>
      </c>
      <c r="D518" t="s">
        <v>180</v>
      </c>
      <c r="E518" t="s">
        <v>1033</v>
      </c>
      <c r="F518" t="s">
        <v>951</v>
      </c>
      <c r="G518" t="s">
        <v>952</v>
      </c>
      <c r="H518" t="s">
        <v>918</v>
      </c>
      <c r="I518" t="s">
        <v>191</v>
      </c>
      <c r="J518" s="4" t="s">
        <v>865</v>
      </c>
      <c r="K518">
        <v>320</v>
      </c>
      <c r="L518">
        <v>750</v>
      </c>
      <c r="M518" s="1">
        <v>7.9155092592592582E-2</v>
      </c>
      <c r="N518" s="25">
        <v>3437.4506307131801</v>
      </c>
      <c r="O518" s="25">
        <v>10827.969486746517</v>
      </c>
      <c r="P518" s="25">
        <v>53.348794604731602</v>
      </c>
      <c r="Q518" s="25">
        <v>2.8874586853570099</v>
      </c>
      <c r="R518" s="25">
        <v>4252.1258052680996</v>
      </c>
      <c r="S518" s="25">
        <v>0.41527817190405403</v>
      </c>
      <c r="T518" s="25">
        <v>9.1201475713550606E-5</v>
      </c>
      <c r="U518" s="25">
        <v>0.14515361474775801</v>
      </c>
      <c r="V518" s="25">
        <v>4.46320891527065E-2</v>
      </c>
      <c r="W518" s="25">
        <v>0.18978570390046451</v>
      </c>
      <c r="X518" s="25"/>
      <c r="Y518" s="25"/>
      <c r="Z518"/>
    </row>
    <row r="519" spans="1:26" x14ac:dyDescent="0.25">
      <c r="B519" t="s">
        <v>20</v>
      </c>
      <c r="C519" t="s">
        <v>190</v>
      </c>
      <c r="D519" t="s">
        <v>180</v>
      </c>
      <c r="E519" t="s">
        <v>1033</v>
      </c>
      <c r="F519" t="s">
        <v>951</v>
      </c>
      <c r="G519" t="s">
        <v>952</v>
      </c>
      <c r="H519" t="s">
        <v>918</v>
      </c>
      <c r="I519" t="s">
        <v>191</v>
      </c>
      <c r="J519" s="4" t="s">
        <v>865</v>
      </c>
      <c r="K519">
        <v>280</v>
      </c>
      <c r="L519">
        <v>1000</v>
      </c>
      <c r="M519" s="1">
        <v>0.10319444444444444</v>
      </c>
      <c r="N519" s="25">
        <v>4908.1397902581502</v>
      </c>
      <c r="O519" s="25">
        <v>15460.640339313173</v>
      </c>
      <c r="P519" s="25">
        <v>79.484604335310095</v>
      </c>
      <c r="Q519" s="25">
        <v>4.1228369486433101</v>
      </c>
      <c r="R519" s="25">
        <v>6071.36891376114</v>
      </c>
      <c r="S519" s="25">
        <v>0.34932682423844502</v>
      </c>
      <c r="T519" s="25">
        <v>7.6544408147974E-5</v>
      </c>
      <c r="U519" s="25">
        <v>0.22948594061115701</v>
      </c>
      <c r="V519" s="25">
        <v>3.74586910506641E-2</v>
      </c>
      <c r="W519" s="25">
        <v>0.26694463166182114</v>
      </c>
      <c r="X519" s="25"/>
      <c r="Y519" s="25"/>
      <c r="Z519"/>
    </row>
    <row r="520" spans="1:26" x14ac:dyDescent="0.25">
      <c r="B520" t="s">
        <v>20</v>
      </c>
      <c r="C520" t="s">
        <v>190</v>
      </c>
      <c r="D520" t="s">
        <v>180</v>
      </c>
      <c r="E520" t="s">
        <v>1033</v>
      </c>
      <c r="F520" t="s">
        <v>951</v>
      </c>
      <c r="G520" t="s">
        <v>952</v>
      </c>
      <c r="H520" t="s">
        <v>918</v>
      </c>
      <c r="I520" t="s">
        <v>191</v>
      </c>
      <c r="J520" s="4" t="s">
        <v>865</v>
      </c>
      <c r="K520">
        <v>340</v>
      </c>
      <c r="L520">
        <v>1500</v>
      </c>
      <c r="M520" s="1">
        <v>0.15679398148148146</v>
      </c>
      <c r="N520" s="25">
        <v>6599.0729081586696</v>
      </c>
      <c r="O520" s="25">
        <v>20787.079660699808</v>
      </c>
      <c r="P520" s="25">
        <v>96.525073252214</v>
      </c>
      <c r="Q520" s="25">
        <v>5.5432209989472998</v>
      </c>
      <c r="R520" s="25">
        <v>8163.0524534751703</v>
      </c>
      <c r="S520" s="25">
        <v>0.48994024665264402</v>
      </c>
      <c r="T520" s="25">
        <v>1.07691688946195E-4</v>
      </c>
      <c r="U520" s="25">
        <v>0.25306568679423602</v>
      </c>
      <c r="V520" s="25">
        <v>5.2702359962923898E-2</v>
      </c>
      <c r="W520" s="25">
        <v>0.30576804675715991</v>
      </c>
      <c r="X520" s="25"/>
      <c r="Y520" s="25"/>
      <c r="Z520"/>
    </row>
    <row r="521" spans="1:26" x14ac:dyDescent="0.25">
      <c r="B521" t="s">
        <v>20</v>
      </c>
      <c r="C521" t="s">
        <v>190</v>
      </c>
      <c r="D521" t="s">
        <v>180</v>
      </c>
      <c r="E521" t="s">
        <v>1033</v>
      </c>
      <c r="F521" t="s">
        <v>951</v>
      </c>
      <c r="G521" t="s">
        <v>952</v>
      </c>
      <c r="H521" t="s">
        <v>918</v>
      </c>
      <c r="I521" t="s">
        <v>191</v>
      </c>
      <c r="J521" s="4" t="s">
        <v>865</v>
      </c>
      <c r="K521">
        <v>320</v>
      </c>
      <c r="L521">
        <v>2000</v>
      </c>
      <c r="M521" s="1">
        <v>0.2065740740740741</v>
      </c>
      <c r="N521" s="25">
        <v>9026.6961003383803</v>
      </c>
      <c r="O521" s="25">
        <v>28434.092716065898</v>
      </c>
      <c r="P521" s="25">
        <v>133.924225737992</v>
      </c>
      <c r="Q521" s="25">
        <v>7.5824250843118604</v>
      </c>
      <c r="R521" s="25">
        <v>11166.01944634</v>
      </c>
      <c r="S521" s="25">
        <v>0.45100720488081603</v>
      </c>
      <c r="T521" s="25">
        <v>9.9039389094246404E-5</v>
      </c>
      <c r="U521" s="25">
        <v>0.36491096188828298</v>
      </c>
      <c r="V521" s="25">
        <v>4.8467772697263503E-2</v>
      </c>
      <c r="W521" s="25">
        <v>0.41337873458554647</v>
      </c>
      <c r="X521" s="25"/>
      <c r="Y521" s="25"/>
      <c r="Z521"/>
    </row>
    <row r="522" spans="1:26" x14ac:dyDescent="0.25">
      <c r="B522" t="s">
        <v>20</v>
      </c>
      <c r="C522" t="s">
        <v>190</v>
      </c>
      <c r="D522" t="s">
        <v>180</v>
      </c>
      <c r="E522" t="s">
        <v>1033</v>
      </c>
      <c r="F522" t="s">
        <v>951</v>
      </c>
      <c r="G522" t="s">
        <v>952</v>
      </c>
      <c r="H522" t="s">
        <v>918</v>
      </c>
      <c r="I522" t="s">
        <v>191</v>
      </c>
      <c r="J522" s="4" t="s">
        <v>832</v>
      </c>
      <c r="K522">
        <v>160</v>
      </c>
      <c r="L522">
        <v>125</v>
      </c>
      <c r="M522" s="1">
        <v>2.2847222222222224E-2</v>
      </c>
      <c r="N522" s="25">
        <v>295.24799999999999</v>
      </c>
      <c r="O522" s="25">
        <v>930.0311999999999</v>
      </c>
      <c r="P522" s="25">
        <v>5.3918400000000002</v>
      </c>
      <c r="Q522" s="25">
        <v>0.24800833999999999</v>
      </c>
      <c r="R522" s="25">
        <v>365.22172999999998</v>
      </c>
      <c r="S522" s="25">
        <v>0.35636879999999999</v>
      </c>
      <c r="T522" s="25">
        <v>1.206768E-4</v>
      </c>
      <c r="U522" s="25">
        <v>2.2897199999999999E-2</v>
      </c>
      <c r="V522" s="25">
        <v>1.444579356E-2</v>
      </c>
      <c r="W522" s="25">
        <v>3.7342993559999996E-2</v>
      </c>
      <c r="X522" s="25"/>
      <c r="Y522" s="25"/>
      <c r="Z522"/>
    </row>
    <row r="523" spans="1:26" x14ac:dyDescent="0.25">
      <c r="B523" t="s">
        <v>20</v>
      </c>
      <c r="C523" t="s">
        <v>190</v>
      </c>
      <c r="D523" t="s">
        <v>180</v>
      </c>
      <c r="E523" t="s">
        <v>1033</v>
      </c>
      <c r="F523" t="s">
        <v>951</v>
      </c>
      <c r="G523" t="s">
        <v>952</v>
      </c>
      <c r="H523" t="s">
        <v>918</v>
      </c>
      <c r="I523" t="s">
        <v>191</v>
      </c>
      <c r="J523" s="4" t="s">
        <v>864</v>
      </c>
      <c r="K523">
        <v>160</v>
      </c>
      <c r="L523">
        <v>125</v>
      </c>
      <c r="M523" s="1">
        <v>1.9259259259259261E-2</v>
      </c>
      <c r="N523" s="25">
        <v>295.24799999999999</v>
      </c>
      <c r="O523" s="25">
        <v>930.0311999999999</v>
      </c>
      <c r="P523" s="25">
        <v>5.3918400000000002</v>
      </c>
      <c r="Q523" s="25">
        <v>0.24800833999999999</v>
      </c>
      <c r="R523" s="25">
        <v>365.22172999999998</v>
      </c>
      <c r="S523" s="25">
        <v>0.35636879999999999</v>
      </c>
      <c r="T523" s="25">
        <v>1.206768E-4</v>
      </c>
      <c r="U523" s="25">
        <v>2.2897199999999999E-2</v>
      </c>
      <c r="V523" s="25">
        <v>1.444579356E-2</v>
      </c>
      <c r="W523" s="25">
        <v>3.7342993559999996E-2</v>
      </c>
      <c r="X523" s="25"/>
      <c r="Y523" s="25"/>
      <c r="Z523"/>
    </row>
    <row r="524" spans="1:26" x14ac:dyDescent="0.25">
      <c r="B524" t="s">
        <v>109</v>
      </c>
      <c r="C524" t="s">
        <v>326</v>
      </c>
      <c r="D524" t="s">
        <v>461</v>
      </c>
      <c r="E524" t="s">
        <v>1044</v>
      </c>
      <c r="F524" t="s">
        <v>951</v>
      </c>
      <c r="G524" t="s">
        <v>952</v>
      </c>
      <c r="H524" t="s">
        <v>918</v>
      </c>
      <c r="I524" t="s">
        <v>329</v>
      </c>
      <c r="J524" s="4" t="s">
        <v>865</v>
      </c>
      <c r="K524">
        <v>240</v>
      </c>
      <c r="L524">
        <v>125</v>
      </c>
      <c r="M524" s="1">
        <v>1.6979166666666667E-2</v>
      </c>
      <c r="N524" s="25">
        <v>291.61012792360901</v>
      </c>
      <c r="O524" s="25">
        <v>918.57190295936834</v>
      </c>
      <c r="P524" s="25">
        <v>4.7130732526719203</v>
      </c>
      <c r="Q524" s="25">
        <v>0.244952505039331</v>
      </c>
      <c r="R524" s="25">
        <v>360.72175862900701</v>
      </c>
      <c r="S524" s="25">
        <v>2.5696673051438501</v>
      </c>
      <c r="T524" s="25">
        <v>0.38938075639772302</v>
      </c>
      <c r="U524" s="25">
        <v>2.1281967511044199E-2</v>
      </c>
      <c r="V524" s="25">
        <v>2.3180921370645199E-2</v>
      </c>
      <c r="W524" s="25">
        <v>4.4462888881689394E-2</v>
      </c>
      <c r="X524" s="25"/>
      <c r="Y524" s="25"/>
      <c r="Z524"/>
    </row>
    <row r="525" spans="1:26" x14ac:dyDescent="0.25">
      <c r="B525" t="s">
        <v>109</v>
      </c>
      <c r="C525" t="s">
        <v>326</v>
      </c>
      <c r="D525" t="s">
        <v>461</v>
      </c>
      <c r="E525" t="s">
        <v>1044</v>
      </c>
      <c r="F525" t="s">
        <v>951</v>
      </c>
      <c r="G525" t="s">
        <v>952</v>
      </c>
      <c r="H525" t="s">
        <v>918</v>
      </c>
      <c r="I525" t="s">
        <v>329</v>
      </c>
      <c r="J525" s="4" t="s">
        <v>865</v>
      </c>
      <c r="K525">
        <v>280</v>
      </c>
      <c r="L525">
        <v>200</v>
      </c>
      <c r="M525" s="1">
        <v>2.431712962962963E-2</v>
      </c>
      <c r="N525" s="25">
        <v>431.39627356840799</v>
      </c>
      <c r="O525" s="25">
        <v>1358.8982617404852</v>
      </c>
      <c r="P525" s="25">
        <v>6.8360038355326198</v>
      </c>
      <c r="Q525" s="25">
        <v>0.36237285431439697</v>
      </c>
      <c r="R525" s="25">
        <v>533.63725136373102</v>
      </c>
      <c r="S525" s="25">
        <v>3.12729628571417</v>
      </c>
      <c r="T525" s="25">
        <v>0.44253781844343298</v>
      </c>
      <c r="U525" s="25">
        <v>2.7983020733785599E-2</v>
      </c>
      <c r="V525" s="25">
        <v>3.5910644347396797E-2</v>
      </c>
      <c r="W525" s="25">
        <v>6.3893665081182396E-2</v>
      </c>
      <c r="X525" s="25"/>
      <c r="Y525" s="25"/>
      <c r="Z525"/>
    </row>
    <row r="526" spans="1:26" x14ac:dyDescent="0.25">
      <c r="B526" t="s">
        <v>109</v>
      </c>
      <c r="C526" t="s">
        <v>326</v>
      </c>
      <c r="D526" t="s">
        <v>461</v>
      </c>
      <c r="E526" t="s">
        <v>1044</v>
      </c>
      <c r="F526" t="s">
        <v>951</v>
      </c>
      <c r="G526" t="s">
        <v>952</v>
      </c>
      <c r="H526" t="s">
        <v>918</v>
      </c>
      <c r="I526" t="s">
        <v>329</v>
      </c>
      <c r="J526" s="4" t="s">
        <v>865</v>
      </c>
      <c r="K526">
        <v>300</v>
      </c>
      <c r="L526">
        <v>250</v>
      </c>
      <c r="M526" s="1">
        <v>2.8981481481481483E-2</v>
      </c>
      <c r="N526" s="25">
        <v>520.03356091761896</v>
      </c>
      <c r="O526" s="25">
        <v>1638.1057168904997</v>
      </c>
      <c r="P526" s="25">
        <v>8.1262782701669192</v>
      </c>
      <c r="Q526" s="25">
        <v>0.43682820548900497</v>
      </c>
      <c r="R526" s="25">
        <v>643.28150632383199</v>
      </c>
      <c r="S526" s="25">
        <v>3.4855601520572601</v>
      </c>
      <c r="T526" s="25">
        <v>0.47414276977169301</v>
      </c>
      <c r="U526" s="25">
        <v>3.1609930958928702E-2</v>
      </c>
      <c r="V526" s="25">
        <v>4.4524542073283303E-2</v>
      </c>
      <c r="W526" s="25">
        <v>7.6134473032212005E-2</v>
      </c>
      <c r="X526" s="25"/>
      <c r="Y526" s="25"/>
      <c r="Z526"/>
    </row>
    <row r="527" spans="1:26" x14ac:dyDescent="0.25">
      <c r="B527" t="s">
        <v>109</v>
      </c>
      <c r="C527" t="s">
        <v>326</v>
      </c>
      <c r="D527" t="s">
        <v>461</v>
      </c>
      <c r="E527" t="s">
        <v>1044</v>
      </c>
      <c r="F527" t="s">
        <v>951</v>
      </c>
      <c r="G527" t="s">
        <v>952</v>
      </c>
      <c r="H527" t="s">
        <v>918</v>
      </c>
      <c r="I527" t="s">
        <v>329</v>
      </c>
      <c r="J527" s="4" t="s">
        <v>865</v>
      </c>
      <c r="K527">
        <v>380</v>
      </c>
      <c r="L527">
        <v>500</v>
      </c>
      <c r="M527" s="1">
        <v>5.2916666666666667E-2</v>
      </c>
      <c r="N527" s="25">
        <v>854.14722977804695</v>
      </c>
      <c r="O527" s="25">
        <v>2690.5637738008477</v>
      </c>
      <c r="P527" s="25">
        <v>11.8120982078044</v>
      </c>
      <c r="Q527" s="25">
        <v>0.71748370894018798</v>
      </c>
      <c r="R527" s="25">
        <v>1056.58023380962</v>
      </c>
      <c r="S527" s="25">
        <v>5.2764417606844196</v>
      </c>
      <c r="T527" s="25">
        <v>0.61145360743057497</v>
      </c>
      <c r="U527" s="25">
        <v>4.0010689729050503E-2</v>
      </c>
      <c r="V527" s="25">
        <v>8.6250808493864697E-2</v>
      </c>
      <c r="W527" s="25">
        <v>0.12626149822291521</v>
      </c>
      <c r="X527" s="25"/>
      <c r="Y527" s="25"/>
      <c r="Z527"/>
    </row>
    <row r="528" spans="1:26" x14ac:dyDescent="0.25">
      <c r="B528" t="s">
        <v>109</v>
      </c>
      <c r="C528" t="s">
        <v>326</v>
      </c>
      <c r="D528" t="s">
        <v>461</v>
      </c>
      <c r="E528" t="s">
        <v>1044</v>
      </c>
      <c r="F528" t="s">
        <v>951</v>
      </c>
      <c r="G528" t="s">
        <v>952</v>
      </c>
      <c r="H528" t="s">
        <v>918</v>
      </c>
      <c r="I528" t="s">
        <v>329</v>
      </c>
      <c r="J528" s="4" t="s">
        <v>865</v>
      </c>
      <c r="K528">
        <v>400</v>
      </c>
      <c r="L528">
        <v>750</v>
      </c>
      <c r="M528" s="1">
        <v>7.6296296296296293E-2</v>
      </c>
      <c r="N528" s="25">
        <v>1183.8683435855301</v>
      </c>
      <c r="O528" s="25">
        <v>3729.1852822944197</v>
      </c>
      <c r="P528" s="25">
        <v>15.6531225016788</v>
      </c>
      <c r="Q528" s="25">
        <v>0.99444941540621801</v>
      </c>
      <c r="R528" s="25">
        <v>1464.4451142774601</v>
      </c>
      <c r="S528" s="25">
        <v>6.4918752281092802</v>
      </c>
      <c r="T528" s="25">
        <v>0.67838347652803699</v>
      </c>
      <c r="U528" s="25">
        <v>4.7426199315994601E-2</v>
      </c>
      <c r="V528" s="25">
        <v>0.13082293887889701</v>
      </c>
      <c r="W528" s="25">
        <v>0.1782491381948916</v>
      </c>
      <c r="X528" s="25"/>
      <c r="Y528" s="25"/>
      <c r="Z528"/>
    </row>
    <row r="529" spans="2:26" x14ac:dyDescent="0.25">
      <c r="B529" t="s">
        <v>109</v>
      </c>
      <c r="C529" t="s">
        <v>326</v>
      </c>
      <c r="D529" t="s">
        <v>461</v>
      </c>
      <c r="E529" t="s">
        <v>1044</v>
      </c>
      <c r="F529" t="s">
        <v>951</v>
      </c>
      <c r="G529" t="s">
        <v>952</v>
      </c>
      <c r="H529" t="s">
        <v>918</v>
      </c>
      <c r="I529" t="s">
        <v>329</v>
      </c>
      <c r="J529" s="4" t="s">
        <v>865</v>
      </c>
      <c r="K529">
        <v>400</v>
      </c>
      <c r="L529">
        <v>1000</v>
      </c>
      <c r="M529" s="1">
        <v>9.959490740740741E-2</v>
      </c>
      <c r="N529" s="25">
        <v>1536.9236621872101</v>
      </c>
      <c r="O529" s="25">
        <v>4841.3095358897117</v>
      </c>
      <c r="P529" s="25">
        <v>19.814638762072299</v>
      </c>
      <c r="Q529" s="25">
        <v>1.2910158602409301</v>
      </c>
      <c r="R529" s="25">
        <v>1901.17421340745</v>
      </c>
      <c r="S529" s="25">
        <v>7.6710332288346796</v>
      </c>
      <c r="T529" s="25">
        <v>0.73767927596705196</v>
      </c>
      <c r="U529" s="25">
        <v>5.7084341629836798E-2</v>
      </c>
      <c r="V529" s="25">
        <v>0.17393388260853601</v>
      </c>
      <c r="W529" s="25">
        <v>0.23101822423837282</v>
      </c>
      <c r="X529" s="25"/>
      <c r="Y529" s="25"/>
      <c r="Z529"/>
    </row>
    <row r="530" spans="2:26" x14ac:dyDescent="0.25">
      <c r="B530" t="s">
        <v>109</v>
      </c>
      <c r="C530" t="s">
        <v>326</v>
      </c>
      <c r="D530" t="s">
        <v>461</v>
      </c>
      <c r="E530" t="s">
        <v>1044</v>
      </c>
      <c r="F530" t="s">
        <v>951</v>
      </c>
      <c r="G530" t="s">
        <v>952</v>
      </c>
      <c r="H530" t="s">
        <v>918</v>
      </c>
      <c r="I530" t="s">
        <v>329</v>
      </c>
      <c r="J530" s="4" t="s">
        <v>865</v>
      </c>
      <c r="K530">
        <v>400</v>
      </c>
      <c r="L530">
        <v>1500</v>
      </c>
      <c r="M530" s="1">
        <v>0.14616898148148147</v>
      </c>
      <c r="N530" s="25">
        <v>2242.7263096826</v>
      </c>
      <c r="O530" s="25">
        <v>7064.5878755001895</v>
      </c>
      <c r="P530" s="25">
        <v>28.131791459247498</v>
      </c>
      <c r="Q530" s="25">
        <v>1.88389011373821</v>
      </c>
      <c r="R530" s="25">
        <v>2774.2527369109098</v>
      </c>
      <c r="S530" s="25">
        <v>10.0215110976568</v>
      </c>
      <c r="T530" s="25">
        <v>0.85481222178630401</v>
      </c>
      <c r="U530" s="25">
        <v>7.6377414633249693E-2</v>
      </c>
      <c r="V530" s="25">
        <v>0.26012942704714598</v>
      </c>
      <c r="W530" s="25">
        <v>0.33650684168039569</v>
      </c>
      <c r="X530" s="25"/>
      <c r="Y530" s="25"/>
      <c r="Z530"/>
    </row>
    <row r="531" spans="2:26" x14ac:dyDescent="0.25">
      <c r="B531" t="s">
        <v>109</v>
      </c>
      <c r="C531" t="s">
        <v>326</v>
      </c>
      <c r="D531" t="s">
        <v>461</v>
      </c>
      <c r="E531" t="s">
        <v>1044</v>
      </c>
      <c r="F531" t="s">
        <v>951</v>
      </c>
      <c r="G531" t="s">
        <v>952</v>
      </c>
      <c r="H531" t="s">
        <v>918</v>
      </c>
      <c r="I531" t="s">
        <v>329</v>
      </c>
      <c r="J531" s="4" t="s">
        <v>865</v>
      </c>
      <c r="K531">
        <v>400</v>
      </c>
      <c r="L531">
        <v>2000</v>
      </c>
      <c r="M531" s="1">
        <v>0.19274305555555557</v>
      </c>
      <c r="N531" s="25">
        <v>2948.34179295384</v>
      </c>
      <c r="O531" s="25">
        <v>9287.276647804596</v>
      </c>
      <c r="P531" s="25">
        <v>36.446212314868497</v>
      </c>
      <c r="Q531" s="25">
        <v>2.4766071409032202</v>
      </c>
      <c r="R531" s="25">
        <v>3647.0983667514702</v>
      </c>
      <c r="S531" s="25">
        <v>12.373030932650799</v>
      </c>
      <c r="T531" s="25">
        <v>0.97208843810270995</v>
      </c>
      <c r="U531" s="25">
        <v>9.5660285299376396E-2</v>
      </c>
      <c r="V531" s="25">
        <v>0.34631174819901001</v>
      </c>
      <c r="W531" s="25">
        <v>0.44197203349838643</v>
      </c>
      <c r="X531" s="25"/>
      <c r="Y531" s="25"/>
      <c r="Z531"/>
    </row>
    <row r="532" spans="2:26" x14ac:dyDescent="0.25">
      <c r="B532" t="s">
        <v>109</v>
      </c>
      <c r="C532" t="s">
        <v>326</v>
      </c>
      <c r="D532" t="s">
        <v>461</v>
      </c>
      <c r="E532" t="s">
        <v>1044</v>
      </c>
      <c r="F532" t="s">
        <v>951</v>
      </c>
      <c r="G532" t="s">
        <v>952</v>
      </c>
      <c r="H532" t="s">
        <v>918</v>
      </c>
      <c r="I532" t="s">
        <v>329</v>
      </c>
      <c r="J532" s="4" t="s">
        <v>865</v>
      </c>
      <c r="K532">
        <v>420</v>
      </c>
      <c r="L532">
        <v>2500</v>
      </c>
      <c r="M532" s="1">
        <v>0.23945601851851853</v>
      </c>
      <c r="N532" s="25">
        <v>3489.1056711401102</v>
      </c>
      <c r="O532" s="25">
        <v>10990.682864091346</v>
      </c>
      <c r="P532" s="25">
        <v>42.450466037587503</v>
      </c>
      <c r="Q532" s="25">
        <v>2.9308477721781299</v>
      </c>
      <c r="R532" s="25">
        <v>4316.0233039369896</v>
      </c>
      <c r="S532" s="25">
        <v>14.190691180829701</v>
      </c>
      <c r="T532" s="25">
        <v>1.05637518681887</v>
      </c>
      <c r="U532" s="25">
        <v>9.9863994675878295E-2</v>
      </c>
      <c r="V532" s="25">
        <v>0.445019787876753</v>
      </c>
      <c r="W532" s="25">
        <v>0.54488378255263126</v>
      </c>
      <c r="X532" s="25"/>
      <c r="Y532" s="25"/>
      <c r="Z532"/>
    </row>
    <row r="533" spans="2:26" x14ac:dyDescent="0.25">
      <c r="B533" t="s">
        <v>109</v>
      </c>
      <c r="C533" t="s">
        <v>326</v>
      </c>
      <c r="D533" t="s">
        <v>461</v>
      </c>
      <c r="E533" t="s">
        <v>1044</v>
      </c>
      <c r="F533" t="s">
        <v>951</v>
      </c>
      <c r="G533" t="s">
        <v>952</v>
      </c>
      <c r="H533" t="s">
        <v>918</v>
      </c>
      <c r="I533" t="s">
        <v>329</v>
      </c>
      <c r="J533" s="4" t="s">
        <v>865</v>
      </c>
      <c r="K533">
        <v>420</v>
      </c>
      <c r="L533">
        <v>3000</v>
      </c>
      <c r="M533" s="1">
        <v>0.28604166666666669</v>
      </c>
      <c r="N533" s="25">
        <v>4157.5159566849497</v>
      </c>
      <c r="O533" s="25">
        <v>13096.175263557592</v>
      </c>
      <c r="P533" s="25">
        <v>50.236360237557697</v>
      </c>
      <c r="Q533" s="25">
        <v>3.4923131045524598</v>
      </c>
      <c r="R533" s="25">
        <v>5142.8463347849502</v>
      </c>
      <c r="S533" s="25">
        <v>16.4012814371054</v>
      </c>
      <c r="T533" s="25">
        <v>1.1641254166867001</v>
      </c>
      <c r="U533" s="25">
        <v>0.11576575911878099</v>
      </c>
      <c r="V533" s="25">
        <v>0.53386377339090696</v>
      </c>
      <c r="W533" s="25">
        <v>0.64962953250968791</v>
      </c>
      <c r="X533" s="25"/>
      <c r="Y533" s="25"/>
      <c r="Z533"/>
    </row>
    <row r="534" spans="2:26" x14ac:dyDescent="0.25">
      <c r="B534" t="s">
        <v>109</v>
      </c>
      <c r="C534" t="s">
        <v>326</v>
      </c>
      <c r="D534" t="s">
        <v>461</v>
      </c>
      <c r="E534" t="s">
        <v>1044</v>
      </c>
      <c r="F534" t="s">
        <v>951</v>
      </c>
      <c r="G534" t="s">
        <v>952</v>
      </c>
      <c r="H534" t="s">
        <v>918</v>
      </c>
      <c r="I534" t="s">
        <v>329</v>
      </c>
      <c r="J534" s="4" t="s">
        <v>832</v>
      </c>
      <c r="K534">
        <v>240</v>
      </c>
      <c r="L534">
        <v>125</v>
      </c>
      <c r="M534" s="1">
        <v>2.2847222222222224E-2</v>
      </c>
      <c r="N534" s="25">
        <v>183.684</v>
      </c>
      <c r="O534" s="25">
        <v>578.6046</v>
      </c>
      <c r="P534" s="25">
        <v>1.68950269999999</v>
      </c>
      <c r="Q534" s="25">
        <v>0.154294559999999</v>
      </c>
      <c r="R534" s="25">
        <v>227.21710999999999</v>
      </c>
      <c r="S534" s="25">
        <v>4.5080830799999996</v>
      </c>
      <c r="T534" s="25">
        <v>0.78676379999999901</v>
      </c>
      <c r="U534" s="25">
        <v>1.6428000000000002E-2</v>
      </c>
      <c r="V534" s="25">
        <v>1.6655664000000001E-2</v>
      </c>
      <c r="W534" s="25">
        <v>3.3083663999999999E-2</v>
      </c>
      <c r="X534" s="25"/>
      <c r="Y534" s="25"/>
      <c r="Z534"/>
    </row>
    <row r="535" spans="2:26" x14ac:dyDescent="0.25">
      <c r="B535" t="s">
        <v>109</v>
      </c>
      <c r="C535" t="s">
        <v>326</v>
      </c>
      <c r="D535" t="s">
        <v>461</v>
      </c>
      <c r="E535" t="s">
        <v>1044</v>
      </c>
      <c r="F535" t="s">
        <v>951</v>
      </c>
      <c r="G535" t="s">
        <v>952</v>
      </c>
      <c r="H535" t="s">
        <v>918</v>
      </c>
      <c r="I535" t="s">
        <v>329</v>
      </c>
      <c r="J535" s="4" t="s">
        <v>864</v>
      </c>
      <c r="K535">
        <v>240</v>
      </c>
      <c r="L535">
        <v>125</v>
      </c>
      <c r="M535" s="1">
        <v>1.9259259259259261E-2</v>
      </c>
      <c r="N535" s="25">
        <v>167.56399999999999</v>
      </c>
      <c r="O535" s="25">
        <v>527.82659999999998</v>
      </c>
      <c r="P535" s="25">
        <v>1.6295362999999901</v>
      </c>
      <c r="Q535" s="25">
        <v>0.14075376000000001</v>
      </c>
      <c r="R535" s="25">
        <v>207.276669999999</v>
      </c>
      <c r="S535" s="25">
        <v>3.7391590799999999</v>
      </c>
      <c r="T535" s="25">
        <v>0.64103900000000003</v>
      </c>
      <c r="U535" s="25">
        <v>1.49958E-2</v>
      </c>
      <c r="V535" s="25">
        <v>1.4969263999999999E-2</v>
      </c>
      <c r="W535" s="25">
        <v>2.9965064E-2</v>
      </c>
      <c r="X535" s="25"/>
      <c r="Y535" s="25"/>
      <c r="Z535"/>
    </row>
    <row r="536" spans="2:26" x14ac:dyDescent="0.25">
      <c r="B536" t="s">
        <v>22</v>
      </c>
      <c r="C536" t="s">
        <v>194</v>
      </c>
      <c r="D536" t="s">
        <v>486</v>
      </c>
      <c r="E536" t="s">
        <v>487</v>
      </c>
      <c r="F536" t="s">
        <v>951</v>
      </c>
      <c r="G536" t="s">
        <v>1907</v>
      </c>
      <c r="H536" t="s">
        <v>918</v>
      </c>
      <c r="I536" t="s">
        <v>179</v>
      </c>
      <c r="J536" s="4" t="s">
        <v>865</v>
      </c>
      <c r="K536">
        <v>140</v>
      </c>
      <c r="L536">
        <v>125</v>
      </c>
      <c r="M536" s="1">
        <v>2.3217592592592592E-2</v>
      </c>
      <c r="N536" s="25">
        <v>280.825507286495</v>
      </c>
      <c r="O536" s="25">
        <v>884.60034795245917</v>
      </c>
      <c r="P536" s="25">
        <v>2.8728859849598898</v>
      </c>
      <c r="Q536" s="25">
        <v>0.235893398324549</v>
      </c>
      <c r="R536" s="25">
        <v>347.38107145796101</v>
      </c>
      <c r="S536" s="25">
        <v>1.28143358484786</v>
      </c>
      <c r="T536" s="25">
        <v>3.30782447543147E-5</v>
      </c>
      <c r="U536" s="25">
        <v>0</v>
      </c>
      <c r="V536" s="25">
        <v>0</v>
      </c>
      <c r="W536" s="25">
        <v>0</v>
      </c>
      <c r="X536" s="25"/>
      <c r="Y536" s="25"/>
      <c r="Z536"/>
    </row>
    <row r="537" spans="2:26" x14ac:dyDescent="0.25">
      <c r="B537" t="s">
        <v>22</v>
      </c>
      <c r="C537" t="s">
        <v>194</v>
      </c>
      <c r="D537" t="s">
        <v>486</v>
      </c>
      <c r="E537" t="s">
        <v>487</v>
      </c>
      <c r="F537" t="s">
        <v>951</v>
      </c>
      <c r="G537" t="s">
        <v>1907</v>
      </c>
      <c r="H537" t="s">
        <v>918</v>
      </c>
      <c r="I537" t="s">
        <v>179</v>
      </c>
      <c r="J537" s="4" t="s">
        <v>865</v>
      </c>
      <c r="K537">
        <v>180</v>
      </c>
      <c r="L537">
        <v>200</v>
      </c>
      <c r="M537" s="1">
        <v>3.4525462962962966E-2</v>
      </c>
      <c r="N537" s="25">
        <v>424.036674434247</v>
      </c>
      <c r="O537" s="25">
        <v>1335.7155244678779</v>
      </c>
      <c r="P537" s="25">
        <v>4.44819972969223</v>
      </c>
      <c r="Q537" s="25">
        <v>0.35619079826406902</v>
      </c>
      <c r="R537" s="25">
        <v>524.53330666045497</v>
      </c>
      <c r="S537" s="25">
        <v>1.7473491245571999</v>
      </c>
      <c r="T537" s="25">
        <v>5.2853392373465198E-5</v>
      </c>
      <c r="U537" s="25">
        <v>0</v>
      </c>
      <c r="V537" s="25">
        <v>0</v>
      </c>
      <c r="W537" s="25">
        <v>0</v>
      </c>
      <c r="X537" s="25"/>
      <c r="Y537" s="25"/>
      <c r="Z537"/>
    </row>
    <row r="538" spans="2:26" x14ac:dyDescent="0.25">
      <c r="B538" t="s">
        <v>22</v>
      </c>
      <c r="C538" t="s">
        <v>194</v>
      </c>
      <c r="D538" t="s">
        <v>486</v>
      </c>
      <c r="E538" t="s">
        <v>487</v>
      </c>
      <c r="F538" t="s">
        <v>951</v>
      </c>
      <c r="G538" t="s">
        <v>1907</v>
      </c>
      <c r="H538" t="s">
        <v>918</v>
      </c>
      <c r="I538" t="s">
        <v>179</v>
      </c>
      <c r="J538" s="4" t="s">
        <v>865</v>
      </c>
      <c r="K538">
        <v>180</v>
      </c>
      <c r="L538">
        <v>250</v>
      </c>
      <c r="M538" s="1">
        <v>4.2083333333333334E-2</v>
      </c>
      <c r="N538" s="25">
        <v>514.28670318185596</v>
      </c>
      <c r="O538" s="25">
        <v>1620.0031150228463</v>
      </c>
      <c r="P538" s="25">
        <v>5.4379475544774403</v>
      </c>
      <c r="Q538" s="25">
        <v>0.43200085770987001</v>
      </c>
      <c r="R538" s="25">
        <v>636.17275312856202</v>
      </c>
      <c r="S538" s="25">
        <v>2.0012067396658799</v>
      </c>
      <c r="T538" s="25">
        <v>6.4729869825810401E-5</v>
      </c>
      <c r="U538" s="25">
        <v>0</v>
      </c>
      <c r="V538" s="25">
        <v>0</v>
      </c>
      <c r="W538" s="25">
        <v>0</v>
      </c>
      <c r="X538" s="25"/>
      <c r="Y538" s="25"/>
      <c r="Z538"/>
    </row>
    <row r="539" spans="2:26" x14ac:dyDescent="0.25">
      <c r="B539" t="s">
        <v>22</v>
      </c>
      <c r="C539" t="s">
        <v>194</v>
      </c>
      <c r="D539" t="s">
        <v>486</v>
      </c>
      <c r="E539" t="s">
        <v>487</v>
      </c>
      <c r="F539" t="s">
        <v>951</v>
      </c>
      <c r="G539" t="s">
        <v>1907</v>
      </c>
      <c r="H539" t="s">
        <v>918</v>
      </c>
      <c r="I539" t="s">
        <v>179</v>
      </c>
      <c r="J539" s="4" t="s">
        <v>832</v>
      </c>
      <c r="K539">
        <v>140</v>
      </c>
      <c r="L539">
        <v>125</v>
      </c>
      <c r="M539" s="1">
        <v>2.2847222222222224E-2</v>
      </c>
      <c r="N539" s="25">
        <v>157.85352</v>
      </c>
      <c r="O539" s="25">
        <v>497.23858799999999</v>
      </c>
      <c r="P539" s="25">
        <v>1.1373709999999999</v>
      </c>
      <c r="Q539" s="25">
        <v>0.13259695399999999</v>
      </c>
      <c r="R539" s="25">
        <v>195.26480000000001</v>
      </c>
      <c r="S539" s="25">
        <v>3.15180924</v>
      </c>
      <c r="T539" s="25">
        <v>1.5763199999999998E-5</v>
      </c>
      <c r="U539" s="25">
        <v>0</v>
      </c>
      <c r="V539" s="25">
        <v>0</v>
      </c>
      <c r="W539" s="25">
        <v>0</v>
      </c>
      <c r="X539" s="25"/>
      <c r="Y539" s="25"/>
      <c r="Z539"/>
    </row>
    <row r="540" spans="2:26" x14ac:dyDescent="0.25">
      <c r="B540" t="s">
        <v>22</v>
      </c>
      <c r="C540" t="s">
        <v>194</v>
      </c>
      <c r="D540" t="s">
        <v>486</v>
      </c>
      <c r="E540" t="s">
        <v>487</v>
      </c>
      <c r="F540" t="s">
        <v>951</v>
      </c>
      <c r="G540" t="s">
        <v>1907</v>
      </c>
      <c r="H540" t="s">
        <v>918</v>
      </c>
      <c r="I540" t="s">
        <v>179</v>
      </c>
      <c r="J540" s="4" t="s">
        <v>864</v>
      </c>
      <c r="K540">
        <v>140</v>
      </c>
      <c r="L540">
        <v>125</v>
      </c>
      <c r="M540" s="1">
        <v>1.9259259259259261E-2</v>
      </c>
      <c r="N540" s="25">
        <v>140.72516153846101</v>
      </c>
      <c r="O540" s="25">
        <v>443.28425884615217</v>
      </c>
      <c r="P540" s="25">
        <v>1.0667282</v>
      </c>
      <c r="Q540" s="25">
        <v>0.118209132653846</v>
      </c>
      <c r="R540" s="25">
        <v>174.077021346153</v>
      </c>
      <c r="S540" s="25">
        <v>2.57765144384615</v>
      </c>
      <c r="T540" s="25">
        <v>1.4052E-5</v>
      </c>
      <c r="U540" s="25">
        <v>0</v>
      </c>
      <c r="V540" s="25">
        <v>0</v>
      </c>
      <c r="W540" s="25">
        <v>0</v>
      </c>
      <c r="X540" s="25"/>
      <c r="Y540" s="25"/>
      <c r="Z540"/>
    </row>
    <row r="541" spans="2:26" x14ac:dyDescent="0.25">
      <c r="B541" t="s">
        <v>1930</v>
      </c>
      <c r="C541" t="s">
        <v>490</v>
      </c>
      <c r="D541" t="s">
        <v>486</v>
      </c>
      <c r="E541" t="s">
        <v>1045</v>
      </c>
      <c r="F541" t="s">
        <v>951</v>
      </c>
      <c r="G541" t="s">
        <v>1907</v>
      </c>
      <c r="H541" t="s">
        <v>918</v>
      </c>
      <c r="I541" t="s">
        <v>179</v>
      </c>
      <c r="J541" s="4" t="s">
        <v>865</v>
      </c>
      <c r="K541">
        <v>160</v>
      </c>
      <c r="L541">
        <v>125</v>
      </c>
      <c r="M541" s="1">
        <v>2.2789351851851852E-2</v>
      </c>
      <c r="N541" s="25">
        <v>311.21200286086997</v>
      </c>
      <c r="O541" s="25">
        <v>980.31780901174034</v>
      </c>
      <c r="P541" s="25">
        <v>3.71615007972638</v>
      </c>
      <c r="Q541" s="25">
        <v>0.26141808677109102</v>
      </c>
      <c r="R541" s="25">
        <v>384.96921072890899</v>
      </c>
      <c r="S541" s="25">
        <v>1.4740465089543</v>
      </c>
      <c r="T541" s="25">
        <v>3.7359862750448197E-5</v>
      </c>
      <c r="U541" s="25">
        <v>0</v>
      </c>
      <c r="V541" s="25">
        <v>0</v>
      </c>
      <c r="W541" s="25">
        <v>0</v>
      </c>
      <c r="X541" s="25"/>
      <c r="Y541" s="25"/>
      <c r="Z541"/>
    </row>
    <row r="542" spans="2:26" x14ac:dyDescent="0.25">
      <c r="B542" t="s">
        <v>1930</v>
      </c>
      <c r="C542" t="s">
        <v>490</v>
      </c>
      <c r="D542" t="s">
        <v>486</v>
      </c>
      <c r="E542" t="s">
        <v>1045</v>
      </c>
      <c r="F542" t="s">
        <v>951</v>
      </c>
      <c r="G542" t="s">
        <v>1907</v>
      </c>
      <c r="H542" t="s">
        <v>918</v>
      </c>
      <c r="I542" t="s">
        <v>179</v>
      </c>
      <c r="J542" s="4" t="s">
        <v>865</v>
      </c>
      <c r="K542">
        <v>180</v>
      </c>
      <c r="L542">
        <v>200</v>
      </c>
      <c r="M542" s="1">
        <v>3.4247685185185187E-2</v>
      </c>
      <c r="N542" s="25">
        <v>476.26451715156298</v>
      </c>
      <c r="O542" s="25">
        <v>1500.2332290274232</v>
      </c>
      <c r="P542" s="25">
        <v>5.7259415742316202</v>
      </c>
      <c r="Q542" s="25">
        <v>0.40006217749254902</v>
      </c>
      <c r="R542" s="25">
        <v>589.139196200676</v>
      </c>
      <c r="S542" s="25">
        <v>2.0121046083551799</v>
      </c>
      <c r="T542" s="25">
        <v>5.9559599434195203E-5</v>
      </c>
      <c r="U542" s="25">
        <v>0</v>
      </c>
      <c r="V542" s="25">
        <v>0</v>
      </c>
      <c r="W542" s="25">
        <v>0</v>
      </c>
      <c r="X542" s="25"/>
      <c r="Y542" s="25"/>
      <c r="Z542"/>
    </row>
    <row r="543" spans="2:26" x14ac:dyDescent="0.25">
      <c r="B543" t="s">
        <v>1930</v>
      </c>
      <c r="C543" t="s">
        <v>490</v>
      </c>
      <c r="D543" t="s">
        <v>486</v>
      </c>
      <c r="E543" t="s">
        <v>1045</v>
      </c>
      <c r="F543" t="s">
        <v>951</v>
      </c>
      <c r="G543" t="s">
        <v>1907</v>
      </c>
      <c r="H543" t="s">
        <v>918</v>
      </c>
      <c r="I543" t="s">
        <v>179</v>
      </c>
      <c r="J543" s="4" t="s">
        <v>865</v>
      </c>
      <c r="K543">
        <v>190</v>
      </c>
      <c r="L543">
        <v>250</v>
      </c>
      <c r="M543" s="1">
        <v>4.1712962962962959E-2</v>
      </c>
      <c r="N543" s="25">
        <v>568.38445562470201</v>
      </c>
      <c r="O543" s="25">
        <v>1790.4110352178113</v>
      </c>
      <c r="P543" s="25">
        <v>6.7902818456238103</v>
      </c>
      <c r="Q543" s="25">
        <v>0.47744295933325998</v>
      </c>
      <c r="R543" s="25">
        <v>703.09159981325695</v>
      </c>
      <c r="S543" s="25">
        <v>2.3044187612229798</v>
      </c>
      <c r="T543" s="25">
        <v>7.2490710135481796E-5</v>
      </c>
      <c r="U543" s="25">
        <v>0</v>
      </c>
      <c r="V543" s="25">
        <v>0</v>
      </c>
      <c r="W543" s="25">
        <v>0</v>
      </c>
      <c r="X543" s="25"/>
      <c r="Y543" s="25"/>
      <c r="Z543"/>
    </row>
    <row r="544" spans="2:26" x14ac:dyDescent="0.25">
      <c r="B544" t="s">
        <v>1930</v>
      </c>
      <c r="C544" t="s">
        <v>490</v>
      </c>
      <c r="D544" t="s">
        <v>486</v>
      </c>
      <c r="E544" t="s">
        <v>1045</v>
      </c>
      <c r="F544" t="s">
        <v>951</v>
      </c>
      <c r="G544" t="s">
        <v>1907</v>
      </c>
      <c r="H544" t="s">
        <v>918</v>
      </c>
      <c r="I544" t="s">
        <v>179</v>
      </c>
      <c r="J544" s="4" t="s">
        <v>865</v>
      </c>
      <c r="K544">
        <v>200</v>
      </c>
      <c r="L544">
        <v>500</v>
      </c>
      <c r="M544" s="1">
        <v>7.9571759259259259E-2</v>
      </c>
      <c r="N544" s="25">
        <v>1135.05990936015</v>
      </c>
      <c r="O544" s="25">
        <v>3575.4387144844723</v>
      </c>
      <c r="P544" s="25">
        <v>13.494793108756999</v>
      </c>
      <c r="Q544" s="25">
        <v>0.95345027892168599</v>
      </c>
      <c r="R544" s="25">
        <v>1404.0687187623701</v>
      </c>
      <c r="S544" s="25">
        <v>3.9413530222603002</v>
      </c>
      <c r="T544" s="25">
        <v>1.5003563421380899E-4</v>
      </c>
      <c r="U544" s="25">
        <v>0</v>
      </c>
      <c r="V544" s="25">
        <v>0</v>
      </c>
      <c r="W544" s="25">
        <v>0</v>
      </c>
      <c r="X544" s="25"/>
      <c r="Y544" s="25"/>
      <c r="Z544"/>
    </row>
    <row r="545" spans="2:26" x14ac:dyDescent="0.25">
      <c r="B545" t="s">
        <v>1930</v>
      </c>
      <c r="C545" t="s">
        <v>490</v>
      </c>
      <c r="D545" t="s">
        <v>486</v>
      </c>
      <c r="E545" t="s">
        <v>1045</v>
      </c>
      <c r="F545" t="s">
        <v>951</v>
      </c>
      <c r="G545" t="s">
        <v>1907</v>
      </c>
      <c r="H545" t="s">
        <v>918</v>
      </c>
      <c r="I545" t="s">
        <v>179</v>
      </c>
      <c r="J545" s="4" t="s">
        <v>865</v>
      </c>
      <c r="K545">
        <v>200</v>
      </c>
      <c r="L545">
        <v>750</v>
      </c>
      <c r="M545" s="1">
        <v>0.11737268518518518</v>
      </c>
      <c r="N545" s="25">
        <v>1694.0691676280601</v>
      </c>
      <c r="O545" s="25">
        <v>5336.3178780283888</v>
      </c>
      <c r="P545" s="25">
        <v>20.151358151843201</v>
      </c>
      <c r="Q545" s="25">
        <v>1.4230183164932999</v>
      </c>
      <c r="R545" s="25">
        <v>2095.5640071463099</v>
      </c>
      <c r="S545" s="25">
        <v>5.5271865290682696</v>
      </c>
      <c r="T545" s="25">
        <v>2.2576111576973499E-4</v>
      </c>
      <c r="U545" s="25">
        <v>0</v>
      </c>
      <c r="V545" s="25">
        <v>0</v>
      </c>
      <c r="W545" s="25">
        <v>0</v>
      </c>
      <c r="X545" s="25"/>
      <c r="Y545" s="25"/>
      <c r="Z545"/>
    </row>
    <row r="546" spans="2:26" x14ac:dyDescent="0.25">
      <c r="B546" t="s">
        <v>1930</v>
      </c>
      <c r="C546" t="s">
        <v>490</v>
      </c>
      <c r="D546" t="s">
        <v>486</v>
      </c>
      <c r="E546" t="s">
        <v>1045</v>
      </c>
      <c r="F546" t="s">
        <v>951</v>
      </c>
      <c r="G546" t="s">
        <v>1907</v>
      </c>
      <c r="H546" t="s">
        <v>918</v>
      </c>
      <c r="I546" t="s">
        <v>179</v>
      </c>
      <c r="J546" s="4" t="s">
        <v>832</v>
      </c>
      <c r="K546">
        <v>160</v>
      </c>
      <c r="L546">
        <v>125</v>
      </c>
      <c r="M546" s="1">
        <v>2.2847222222222224E-2</v>
      </c>
      <c r="N546" s="25">
        <v>170.09678</v>
      </c>
      <c r="O546" s="25">
        <v>535.80485699999997</v>
      </c>
      <c r="P546" s="25">
        <v>1.309509</v>
      </c>
      <c r="Q546" s="25">
        <v>0.14288129799999999</v>
      </c>
      <c r="R546" s="25">
        <v>210.409718</v>
      </c>
      <c r="S546" s="25">
        <v>2.9366143199999999</v>
      </c>
      <c r="T546" s="25">
        <v>1.69968E-5</v>
      </c>
      <c r="U546" s="25">
        <v>0</v>
      </c>
      <c r="V546" s="25">
        <v>0</v>
      </c>
      <c r="W546" s="25">
        <v>0</v>
      </c>
      <c r="X546" s="25"/>
      <c r="Y546" s="25"/>
      <c r="Z546"/>
    </row>
    <row r="547" spans="2:26" x14ac:dyDescent="0.25">
      <c r="B547" t="s">
        <v>1930</v>
      </c>
      <c r="C547" t="s">
        <v>490</v>
      </c>
      <c r="D547" t="s">
        <v>486</v>
      </c>
      <c r="E547" t="s">
        <v>1045</v>
      </c>
      <c r="F547" t="s">
        <v>951</v>
      </c>
      <c r="G547" t="s">
        <v>1907</v>
      </c>
      <c r="H547" t="s">
        <v>918</v>
      </c>
      <c r="I547" t="s">
        <v>179</v>
      </c>
      <c r="J547" s="4" t="s">
        <v>864</v>
      </c>
      <c r="K547">
        <v>160</v>
      </c>
      <c r="L547">
        <v>125</v>
      </c>
      <c r="M547" s="1">
        <v>1.9259259259259261E-2</v>
      </c>
      <c r="N547" s="25">
        <v>151.669589102564</v>
      </c>
      <c r="O547" s="25">
        <v>477.75920567307662</v>
      </c>
      <c r="P547" s="25">
        <v>1.2298904480769199</v>
      </c>
      <c r="Q547" s="25">
        <v>0.12740245748717899</v>
      </c>
      <c r="R547" s="25">
        <v>187.61528287179399</v>
      </c>
      <c r="S547" s="25">
        <v>2.4024223199999999</v>
      </c>
      <c r="T547" s="25">
        <v>1.5155400000000001E-5</v>
      </c>
      <c r="U547" s="25">
        <v>0</v>
      </c>
      <c r="V547" s="25">
        <v>0</v>
      </c>
      <c r="W547" s="25">
        <v>0</v>
      </c>
      <c r="X547" s="25"/>
      <c r="Y547" s="25"/>
      <c r="Z547"/>
    </row>
    <row r="548" spans="2:26" x14ac:dyDescent="0.25">
      <c r="B548" t="s">
        <v>791</v>
      </c>
      <c r="C548" t="s">
        <v>491</v>
      </c>
      <c r="D548" t="s">
        <v>486</v>
      </c>
      <c r="E548" t="s">
        <v>1047</v>
      </c>
      <c r="F548" t="s">
        <v>951</v>
      </c>
      <c r="G548" t="s">
        <v>1907</v>
      </c>
      <c r="H548" t="s">
        <v>918</v>
      </c>
      <c r="I548" t="s">
        <v>179</v>
      </c>
      <c r="J548" s="4" t="s">
        <v>865</v>
      </c>
      <c r="K548">
        <v>160</v>
      </c>
      <c r="L548">
        <v>125</v>
      </c>
      <c r="M548" s="1">
        <v>2.2569444444444444E-2</v>
      </c>
      <c r="N548" s="25">
        <v>305.01497995733899</v>
      </c>
      <c r="O548" s="25">
        <v>960.79718686561785</v>
      </c>
      <c r="P548" s="25">
        <v>3.81858826368632</v>
      </c>
      <c r="Q548" s="25">
        <v>0.25621260063600299</v>
      </c>
      <c r="R548" s="25">
        <v>377.303520955095</v>
      </c>
      <c r="S548" s="25">
        <v>1.4006828542510099</v>
      </c>
      <c r="T548" s="25">
        <v>3.6640825115837798E-5</v>
      </c>
      <c r="U548" s="25">
        <v>0</v>
      </c>
      <c r="V548" s="25">
        <v>0</v>
      </c>
      <c r="W548" s="25">
        <v>0</v>
      </c>
      <c r="X548" s="25"/>
      <c r="Y548" s="25"/>
      <c r="Z548"/>
    </row>
    <row r="549" spans="2:26" x14ac:dyDescent="0.25">
      <c r="B549" t="s">
        <v>791</v>
      </c>
      <c r="C549" t="s">
        <v>491</v>
      </c>
      <c r="D549" t="s">
        <v>486</v>
      </c>
      <c r="E549" t="s">
        <v>1047</v>
      </c>
      <c r="F549" t="s">
        <v>951</v>
      </c>
      <c r="G549" t="s">
        <v>1907</v>
      </c>
      <c r="H549" t="s">
        <v>918</v>
      </c>
      <c r="I549" t="s">
        <v>179</v>
      </c>
      <c r="J549" s="4" t="s">
        <v>865</v>
      </c>
      <c r="K549">
        <v>180</v>
      </c>
      <c r="L549">
        <v>200</v>
      </c>
      <c r="M549" s="1">
        <v>3.3680555555555554E-2</v>
      </c>
      <c r="N549" s="25">
        <v>464.82847467963302</v>
      </c>
      <c r="O549" s="25">
        <v>1464.209695240844</v>
      </c>
      <c r="P549" s="25">
        <v>5.8870294280065503</v>
      </c>
      <c r="Q549" s="25">
        <v>0.39045588962176297</v>
      </c>
      <c r="R549" s="25">
        <v>574.99283814630496</v>
      </c>
      <c r="S549" s="25">
        <v>1.89004186881059</v>
      </c>
      <c r="T549" s="25">
        <v>5.8187956631941397E-5</v>
      </c>
      <c r="U549" s="25">
        <v>0</v>
      </c>
      <c r="V549" s="25">
        <v>0</v>
      </c>
      <c r="W549" s="25">
        <v>0</v>
      </c>
      <c r="X549" s="25"/>
      <c r="Y549" s="25"/>
      <c r="Z549"/>
    </row>
    <row r="550" spans="2:26" x14ac:dyDescent="0.25">
      <c r="B550" t="s">
        <v>791</v>
      </c>
      <c r="C550" t="s">
        <v>491</v>
      </c>
      <c r="D550" t="s">
        <v>486</v>
      </c>
      <c r="E550" t="s">
        <v>1047</v>
      </c>
      <c r="F550" t="s">
        <v>951</v>
      </c>
      <c r="G550" t="s">
        <v>1907</v>
      </c>
      <c r="H550" t="s">
        <v>918</v>
      </c>
      <c r="I550" t="s">
        <v>179</v>
      </c>
      <c r="J550" s="4" t="s">
        <v>865</v>
      </c>
      <c r="K550">
        <v>200</v>
      </c>
      <c r="L550">
        <v>250</v>
      </c>
      <c r="M550" s="1">
        <v>4.1099537037037039E-2</v>
      </c>
      <c r="N550" s="25">
        <v>545.06877099747896</v>
      </c>
      <c r="O550" s="25">
        <v>1716.9666286420586</v>
      </c>
      <c r="P550" s="25">
        <v>6.7764176977838702</v>
      </c>
      <c r="Q550" s="25">
        <v>0.457857836003149</v>
      </c>
      <c r="R550" s="25">
        <v>674.25005107793095</v>
      </c>
      <c r="S550" s="25">
        <v>2.1968330744085698</v>
      </c>
      <c r="T550" s="25">
        <v>7.0310360235942594E-5</v>
      </c>
      <c r="U550" s="25">
        <v>0</v>
      </c>
      <c r="V550" s="25">
        <v>0</v>
      </c>
      <c r="W550" s="25">
        <v>0</v>
      </c>
      <c r="X550" s="25"/>
      <c r="Y550" s="25"/>
      <c r="Z550"/>
    </row>
    <row r="551" spans="2:26" x14ac:dyDescent="0.25">
      <c r="B551" t="s">
        <v>791</v>
      </c>
      <c r="C551" t="s">
        <v>491</v>
      </c>
      <c r="D551" t="s">
        <v>486</v>
      </c>
      <c r="E551" t="s">
        <v>1047</v>
      </c>
      <c r="F551" t="s">
        <v>951</v>
      </c>
      <c r="G551" t="s">
        <v>1907</v>
      </c>
      <c r="H551" t="s">
        <v>918</v>
      </c>
      <c r="I551" t="s">
        <v>179</v>
      </c>
      <c r="J551" s="4" t="s">
        <v>865</v>
      </c>
      <c r="K551">
        <v>190</v>
      </c>
      <c r="L551">
        <v>500</v>
      </c>
      <c r="M551" s="1">
        <v>7.8495370370370368E-2</v>
      </c>
      <c r="N551" s="25">
        <v>1134.2415308427301</v>
      </c>
      <c r="O551" s="25">
        <v>3572.8608221545996</v>
      </c>
      <c r="P551" s="25">
        <v>14.3737917548937</v>
      </c>
      <c r="Q551" s="25">
        <v>0.95276289465744202</v>
      </c>
      <c r="R551" s="25">
        <v>1403.0570653105999</v>
      </c>
      <c r="S551" s="25">
        <v>3.6565948992496802</v>
      </c>
      <c r="T551" s="25">
        <v>1.47976257989254E-4</v>
      </c>
      <c r="U551" s="25">
        <v>0</v>
      </c>
      <c r="V551" s="25">
        <v>0</v>
      </c>
      <c r="W551" s="25">
        <v>0</v>
      </c>
      <c r="X551" s="25"/>
      <c r="Y551" s="25"/>
      <c r="Z551"/>
    </row>
    <row r="552" spans="2:26" x14ac:dyDescent="0.25">
      <c r="B552" t="s">
        <v>791</v>
      </c>
      <c r="C552" t="s">
        <v>491</v>
      </c>
      <c r="D552" t="s">
        <v>486</v>
      </c>
      <c r="E552" t="s">
        <v>1047</v>
      </c>
      <c r="F552" t="s">
        <v>951</v>
      </c>
      <c r="G552" t="s">
        <v>1907</v>
      </c>
      <c r="H552" t="s">
        <v>918</v>
      </c>
      <c r="I552" t="s">
        <v>179</v>
      </c>
      <c r="J552" s="4" t="s">
        <v>832</v>
      </c>
      <c r="K552">
        <v>160</v>
      </c>
      <c r="L552">
        <v>125</v>
      </c>
      <c r="M552" s="1">
        <v>2.2847222222222224E-2</v>
      </c>
      <c r="N552" s="25">
        <v>189.26623999999899</v>
      </c>
      <c r="O552" s="25">
        <v>596.18865599999674</v>
      </c>
      <c r="P552" s="25">
        <v>1.6318963</v>
      </c>
      <c r="Q552" s="25">
        <v>0.15898364000000001</v>
      </c>
      <c r="R552" s="25">
        <v>234.122335999999</v>
      </c>
      <c r="S552" s="25">
        <v>2.4594616</v>
      </c>
      <c r="T552" s="25">
        <v>1.8912000000000001E-5</v>
      </c>
      <c r="U552" s="25">
        <v>0</v>
      </c>
      <c r="V552" s="25">
        <v>0</v>
      </c>
      <c r="W552" s="25">
        <v>0</v>
      </c>
      <c r="X552" s="25"/>
      <c r="Y552" s="25"/>
      <c r="Z552"/>
    </row>
    <row r="553" spans="2:26" x14ac:dyDescent="0.25">
      <c r="B553" t="s">
        <v>791</v>
      </c>
      <c r="C553" t="s">
        <v>491</v>
      </c>
      <c r="D553" t="s">
        <v>486</v>
      </c>
      <c r="E553" t="s">
        <v>1047</v>
      </c>
      <c r="F553" t="s">
        <v>951</v>
      </c>
      <c r="G553" t="s">
        <v>1907</v>
      </c>
      <c r="H553" t="s">
        <v>918</v>
      </c>
      <c r="I553" t="s">
        <v>179</v>
      </c>
      <c r="J553" s="4" t="s">
        <v>864</v>
      </c>
      <c r="K553">
        <v>160</v>
      </c>
      <c r="L553">
        <v>125</v>
      </c>
      <c r="M553" s="1">
        <v>1.9259259259259261E-2</v>
      </c>
      <c r="N553" s="25">
        <v>168.60667948717901</v>
      </c>
      <c r="O553" s="25">
        <v>531.11104038461383</v>
      </c>
      <c r="P553" s="25">
        <v>1.53316501602564</v>
      </c>
      <c r="Q553" s="25">
        <v>0.14162960948717901</v>
      </c>
      <c r="R553" s="25">
        <v>208.56646061538399</v>
      </c>
      <c r="S553" s="25">
        <v>2.01699291666666</v>
      </c>
      <c r="T553" s="25">
        <v>1.6847399999999899E-5</v>
      </c>
      <c r="U553" s="25">
        <v>0</v>
      </c>
      <c r="V553" s="25">
        <v>0</v>
      </c>
      <c r="W553" s="25">
        <v>0</v>
      </c>
      <c r="X553" s="25"/>
      <c r="Y553" s="25"/>
      <c r="Z553"/>
    </row>
    <row r="554" spans="2:26" x14ac:dyDescent="0.25">
      <c r="B554" t="s">
        <v>792</v>
      </c>
      <c r="C554" t="s">
        <v>494</v>
      </c>
      <c r="D554" t="s">
        <v>486</v>
      </c>
      <c r="E554" t="s">
        <v>493</v>
      </c>
      <c r="F554" t="s">
        <v>951</v>
      </c>
      <c r="G554" t="s">
        <v>1907</v>
      </c>
      <c r="H554" t="s">
        <v>918</v>
      </c>
      <c r="I554" t="s">
        <v>179</v>
      </c>
      <c r="J554" s="4" t="s">
        <v>865</v>
      </c>
      <c r="K554">
        <v>140</v>
      </c>
      <c r="L554">
        <v>125</v>
      </c>
      <c r="M554" s="1">
        <v>2.2847222222222224E-2</v>
      </c>
      <c r="N554" s="25">
        <v>313.83836516324999</v>
      </c>
      <c r="O554" s="25">
        <v>988.59085026423747</v>
      </c>
      <c r="P554" s="25">
        <v>3.9377366416577102</v>
      </c>
      <c r="Q554" s="25">
        <v>0.26362422197208302</v>
      </c>
      <c r="R554" s="25">
        <v>388.21805632706298</v>
      </c>
      <c r="S554" s="25">
        <v>1.34890495053821</v>
      </c>
      <c r="T554" s="25">
        <v>3.7077363672704301E-5</v>
      </c>
      <c r="U554" s="25">
        <v>0</v>
      </c>
      <c r="V554" s="25">
        <v>0</v>
      </c>
      <c r="W554" s="25">
        <v>0</v>
      </c>
      <c r="X554" s="25"/>
      <c r="Y554" s="25"/>
      <c r="Z554"/>
    </row>
    <row r="555" spans="2:26" x14ac:dyDescent="0.25">
      <c r="B555" t="s">
        <v>792</v>
      </c>
      <c r="C555" t="s">
        <v>494</v>
      </c>
      <c r="D555" t="s">
        <v>486</v>
      </c>
      <c r="E555" t="s">
        <v>493</v>
      </c>
      <c r="F555" t="s">
        <v>951</v>
      </c>
      <c r="G555" t="s">
        <v>1907</v>
      </c>
      <c r="H555" t="s">
        <v>918</v>
      </c>
      <c r="I555" t="s">
        <v>179</v>
      </c>
      <c r="J555" s="4" t="s">
        <v>865</v>
      </c>
      <c r="K555">
        <v>160</v>
      </c>
      <c r="L555">
        <v>200</v>
      </c>
      <c r="M555" s="1">
        <v>3.4328703703703702E-2</v>
      </c>
      <c r="N555" s="25">
        <v>478.54359711124499</v>
      </c>
      <c r="O555" s="25">
        <v>1507.4123309004217</v>
      </c>
      <c r="P555" s="25">
        <v>6.0660038878585301</v>
      </c>
      <c r="Q555" s="25">
        <v>0.401976655402974</v>
      </c>
      <c r="R555" s="25">
        <v>591.958536248629</v>
      </c>
      <c r="S555" s="25">
        <v>1.82979168494387</v>
      </c>
      <c r="T555" s="25">
        <v>5.8698406146361103E-5</v>
      </c>
      <c r="U555" s="25">
        <v>0</v>
      </c>
      <c r="V555" s="25">
        <v>0</v>
      </c>
      <c r="W555" s="25">
        <v>0</v>
      </c>
      <c r="X555" s="25"/>
      <c r="Y555" s="25"/>
      <c r="Z555"/>
    </row>
    <row r="556" spans="2:26" x14ac:dyDescent="0.25">
      <c r="B556" t="s">
        <v>792</v>
      </c>
      <c r="C556" t="s">
        <v>494</v>
      </c>
      <c r="D556" t="s">
        <v>486</v>
      </c>
      <c r="E556" t="s">
        <v>493</v>
      </c>
      <c r="F556" t="s">
        <v>951</v>
      </c>
      <c r="G556" t="s">
        <v>1907</v>
      </c>
      <c r="H556" t="s">
        <v>918</v>
      </c>
      <c r="I556" t="s">
        <v>179</v>
      </c>
      <c r="J556" s="4" t="s">
        <v>865</v>
      </c>
      <c r="K556">
        <v>180</v>
      </c>
      <c r="L556">
        <v>250</v>
      </c>
      <c r="M556" s="1">
        <v>4.1261574074074069E-2</v>
      </c>
      <c r="N556" s="25">
        <v>569.33256986711001</v>
      </c>
      <c r="O556" s="25">
        <v>1793.3975950813965</v>
      </c>
      <c r="P556" s="25">
        <v>7.2900743377262396</v>
      </c>
      <c r="Q556" s="25">
        <v>0.47823941469381698</v>
      </c>
      <c r="R556" s="25">
        <v>704.26446969898495</v>
      </c>
      <c r="S556" s="25">
        <v>2.15632143941068</v>
      </c>
      <c r="T556" s="25">
        <v>7.1939941970402602E-5</v>
      </c>
      <c r="U556" s="25">
        <v>0</v>
      </c>
      <c r="V556" s="25">
        <v>0</v>
      </c>
      <c r="W556" s="25">
        <v>0</v>
      </c>
      <c r="X556" s="25"/>
      <c r="Y556" s="25"/>
      <c r="Z556"/>
    </row>
    <row r="557" spans="2:26" x14ac:dyDescent="0.25">
      <c r="B557" t="s">
        <v>792</v>
      </c>
      <c r="C557" t="s">
        <v>494</v>
      </c>
      <c r="D557" t="s">
        <v>486</v>
      </c>
      <c r="E557" t="s">
        <v>493</v>
      </c>
      <c r="F557" t="s">
        <v>951</v>
      </c>
      <c r="G557" t="s">
        <v>1907</v>
      </c>
      <c r="H557" t="s">
        <v>918</v>
      </c>
      <c r="I557" t="s">
        <v>179</v>
      </c>
      <c r="J557" s="4" t="s">
        <v>865</v>
      </c>
      <c r="K557">
        <v>220</v>
      </c>
      <c r="L557">
        <v>500</v>
      </c>
      <c r="M557" s="1">
        <v>7.947916666666667E-2</v>
      </c>
      <c r="N557" s="25">
        <v>1067.7500665313401</v>
      </c>
      <c r="O557" s="25">
        <v>3363.4127095737213</v>
      </c>
      <c r="P557" s="25">
        <v>12.939603160789099</v>
      </c>
      <c r="Q557" s="25">
        <v>0.89691009207762995</v>
      </c>
      <c r="R557" s="25">
        <v>1320.8066854162701</v>
      </c>
      <c r="S557" s="25">
        <v>3.7965327420814701</v>
      </c>
      <c r="T557" s="25">
        <v>1.4492229777299999E-4</v>
      </c>
      <c r="U557" s="25">
        <v>0</v>
      </c>
      <c r="V557" s="25">
        <v>0</v>
      </c>
      <c r="W557" s="25">
        <v>0</v>
      </c>
      <c r="X557" s="25"/>
      <c r="Y557" s="25"/>
      <c r="Z557"/>
    </row>
    <row r="558" spans="2:26" x14ac:dyDescent="0.25">
      <c r="B558" t="s">
        <v>792</v>
      </c>
      <c r="C558" t="s">
        <v>494</v>
      </c>
      <c r="D558" t="s">
        <v>486</v>
      </c>
      <c r="E558" t="s">
        <v>493</v>
      </c>
      <c r="F558" t="s">
        <v>951</v>
      </c>
      <c r="G558" t="s">
        <v>1907</v>
      </c>
      <c r="H558" t="s">
        <v>918</v>
      </c>
      <c r="I558" t="s">
        <v>179</v>
      </c>
      <c r="J558" s="4" t="s">
        <v>865</v>
      </c>
      <c r="K558">
        <v>220</v>
      </c>
      <c r="L558">
        <v>750</v>
      </c>
      <c r="M558" s="1">
        <v>0.11758101851851853</v>
      </c>
      <c r="N558" s="25">
        <v>1600.4497920578201</v>
      </c>
      <c r="O558" s="25">
        <v>5041.4168449821336</v>
      </c>
      <c r="P558" s="25">
        <v>19.393546466077801</v>
      </c>
      <c r="Q558" s="25">
        <v>1.3443780055318</v>
      </c>
      <c r="R558" s="25">
        <v>1979.7564111546601</v>
      </c>
      <c r="S558" s="25">
        <v>5.2719163951398604</v>
      </c>
      <c r="T558" s="25">
        <v>2.1951372906649301E-4</v>
      </c>
      <c r="U558" s="25">
        <v>0</v>
      </c>
      <c r="V558" s="25">
        <v>0</v>
      </c>
      <c r="W558" s="25">
        <v>0</v>
      </c>
      <c r="X558" s="25"/>
      <c r="Y558" s="25"/>
      <c r="Z558"/>
    </row>
    <row r="559" spans="2:26" x14ac:dyDescent="0.25">
      <c r="B559" t="s">
        <v>792</v>
      </c>
      <c r="C559" t="s">
        <v>494</v>
      </c>
      <c r="D559" t="s">
        <v>486</v>
      </c>
      <c r="E559" t="s">
        <v>493</v>
      </c>
      <c r="F559" t="s">
        <v>951</v>
      </c>
      <c r="G559" t="s">
        <v>1907</v>
      </c>
      <c r="H559" t="s">
        <v>918</v>
      </c>
      <c r="I559" t="s">
        <v>179</v>
      </c>
      <c r="J559" s="4" t="s">
        <v>832</v>
      </c>
      <c r="K559">
        <v>140</v>
      </c>
      <c r="L559">
        <v>125</v>
      </c>
      <c r="M559" s="1">
        <v>2.2847222222222224E-2</v>
      </c>
      <c r="N559" s="25">
        <v>199.38747999999899</v>
      </c>
      <c r="O559" s="25">
        <v>628.07056199999681</v>
      </c>
      <c r="P559" s="25">
        <v>1.8594576</v>
      </c>
      <c r="Q559" s="25">
        <v>0.16748547</v>
      </c>
      <c r="R559" s="25">
        <v>246.64229800000001</v>
      </c>
      <c r="S559" s="25">
        <v>2.3361750400000001</v>
      </c>
      <c r="T559" s="25">
        <v>1.9934399999999898E-5</v>
      </c>
      <c r="U559" s="25">
        <v>0</v>
      </c>
      <c r="V559" s="25">
        <v>0</v>
      </c>
      <c r="W559" s="25">
        <v>0</v>
      </c>
      <c r="X559" s="25"/>
      <c r="Y559" s="25"/>
      <c r="Z559"/>
    </row>
    <row r="560" spans="2:26" x14ac:dyDescent="0.25">
      <c r="B560" t="s">
        <v>792</v>
      </c>
      <c r="C560" t="s">
        <v>494</v>
      </c>
      <c r="D560" t="s">
        <v>486</v>
      </c>
      <c r="E560" t="s">
        <v>493</v>
      </c>
      <c r="F560" t="s">
        <v>951</v>
      </c>
      <c r="G560" t="s">
        <v>1907</v>
      </c>
      <c r="H560" t="s">
        <v>918</v>
      </c>
      <c r="I560" t="s">
        <v>179</v>
      </c>
      <c r="J560" s="4" t="s">
        <v>864</v>
      </c>
      <c r="K560">
        <v>140</v>
      </c>
      <c r="L560">
        <v>125</v>
      </c>
      <c r="M560" s="1">
        <v>1.9259259259259261E-2</v>
      </c>
      <c r="N560" s="25">
        <v>178.07850128205101</v>
      </c>
      <c r="O560" s="25">
        <v>560.94727903846069</v>
      </c>
      <c r="P560" s="25">
        <v>1.7548325999999901</v>
      </c>
      <c r="Q560" s="25">
        <v>0.14958592891025599</v>
      </c>
      <c r="R560" s="25">
        <v>220.283093384615</v>
      </c>
      <c r="S560" s="25">
        <v>1.91871107589743</v>
      </c>
      <c r="T560" s="25">
        <v>1.7801599999999999E-5</v>
      </c>
      <c r="U560" s="25">
        <v>0</v>
      </c>
      <c r="V560" s="25">
        <v>0</v>
      </c>
      <c r="W560" s="25">
        <v>0</v>
      </c>
      <c r="X560" s="25"/>
      <c r="Y560" s="25"/>
      <c r="Z560"/>
    </row>
    <row r="561" spans="2:26" x14ac:dyDescent="0.25">
      <c r="B561" t="s">
        <v>23</v>
      </c>
      <c r="C561" t="s">
        <v>195</v>
      </c>
      <c r="D561" t="s">
        <v>486</v>
      </c>
      <c r="E561" t="s">
        <v>909</v>
      </c>
      <c r="F561" t="s">
        <v>951</v>
      </c>
      <c r="G561" t="s">
        <v>1907</v>
      </c>
      <c r="H561" t="s">
        <v>918</v>
      </c>
      <c r="I561" t="s">
        <v>179</v>
      </c>
      <c r="J561" s="4" t="s">
        <v>865</v>
      </c>
      <c r="K561">
        <v>160</v>
      </c>
      <c r="L561">
        <v>125</v>
      </c>
      <c r="M561" s="1">
        <v>2.2152777777777775E-2</v>
      </c>
      <c r="N561" s="25">
        <v>344.32000533304</v>
      </c>
      <c r="O561" s="25">
        <v>1084.608016799076</v>
      </c>
      <c r="P561" s="25">
        <v>4.83601690714878</v>
      </c>
      <c r="Q561" s="25">
        <v>0.28922879653800898</v>
      </c>
      <c r="R561" s="25">
        <v>425.92384570352402</v>
      </c>
      <c r="S561" s="25">
        <v>1.1525224879637599</v>
      </c>
      <c r="T561" s="25">
        <v>4.1346362530771598E-5</v>
      </c>
      <c r="U561" s="25">
        <v>0</v>
      </c>
      <c r="V561" s="25">
        <v>0</v>
      </c>
      <c r="W561" s="25">
        <v>0</v>
      </c>
      <c r="X561" s="25"/>
      <c r="Y561" s="25"/>
      <c r="Z561"/>
    </row>
    <row r="562" spans="2:26" x14ac:dyDescent="0.25">
      <c r="B562" t="s">
        <v>23</v>
      </c>
      <c r="C562" t="s">
        <v>195</v>
      </c>
      <c r="D562" t="s">
        <v>486</v>
      </c>
      <c r="E562" t="s">
        <v>909</v>
      </c>
      <c r="F562" t="s">
        <v>951</v>
      </c>
      <c r="G562" t="s">
        <v>1907</v>
      </c>
      <c r="H562" t="s">
        <v>918</v>
      </c>
      <c r="I562" t="s">
        <v>179</v>
      </c>
      <c r="J562" s="4" t="s">
        <v>865</v>
      </c>
      <c r="K562">
        <v>160</v>
      </c>
      <c r="L562">
        <v>200</v>
      </c>
      <c r="M562" s="1">
        <v>3.3391203703703708E-2</v>
      </c>
      <c r="N562" s="25">
        <v>544.67275256602102</v>
      </c>
      <c r="O562" s="25">
        <v>1715.7191705829662</v>
      </c>
      <c r="P562" s="25">
        <v>7.9263817933884502</v>
      </c>
      <c r="Q562" s="25">
        <v>0.45752513418398699</v>
      </c>
      <c r="R562" s="25">
        <v>673.76022375794003</v>
      </c>
      <c r="S562" s="25">
        <v>1.64704280309583</v>
      </c>
      <c r="T562" s="25">
        <v>6.6781768358539998E-5</v>
      </c>
      <c r="U562" s="25">
        <v>0</v>
      </c>
      <c r="V562" s="25">
        <v>0</v>
      </c>
      <c r="W562" s="25">
        <v>0</v>
      </c>
      <c r="X562" s="25"/>
      <c r="Y562" s="25"/>
      <c r="Z562"/>
    </row>
    <row r="563" spans="2:26" x14ac:dyDescent="0.25">
      <c r="B563" t="s">
        <v>23</v>
      </c>
      <c r="C563" t="s">
        <v>195</v>
      </c>
      <c r="D563" t="s">
        <v>486</v>
      </c>
      <c r="E563" t="s">
        <v>909</v>
      </c>
      <c r="F563" t="s">
        <v>951</v>
      </c>
      <c r="G563" t="s">
        <v>1907</v>
      </c>
      <c r="H563" t="s">
        <v>918</v>
      </c>
      <c r="I563" t="s">
        <v>179</v>
      </c>
      <c r="J563" s="4" t="s">
        <v>865</v>
      </c>
      <c r="K563">
        <v>200</v>
      </c>
      <c r="L563">
        <v>250</v>
      </c>
      <c r="M563" s="1">
        <v>4.1122685185185186E-2</v>
      </c>
      <c r="N563" s="25">
        <v>608.85629048406702</v>
      </c>
      <c r="O563" s="25">
        <v>1917.897315024811</v>
      </c>
      <c r="P563" s="25">
        <v>8.3605078833302908</v>
      </c>
      <c r="Q563" s="25">
        <v>0.51143925117583799</v>
      </c>
      <c r="R563" s="25">
        <v>753.15523668793196</v>
      </c>
      <c r="S563" s="25">
        <v>1.9549390000667299</v>
      </c>
      <c r="T563" s="25">
        <v>7.8465871467627406E-5</v>
      </c>
      <c r="U563" s="25">
        <v>0</v>
      </c>
      <c r="V563" s="25">
        <v>0</v>
      </c>
      <c r="W563" s="25">
        <v>0</v>
      </c>
      <c r="X563" s="25"/>
      <c r="Y563" s="25"/>
      <c r="Z563"/>
    </row>
    <row r="564" spans="2:26" x14ac:dyDescent="0.25">
      <c r="B564" t="s">
        <v>23</v>
      </c>
      <c r="C564" t="s">
        <v>195</v>
      </c>
      <c r="D564" t="s">
        <v>486</v>
      </c>
      <c r="E564" t="s">
        <v>909</v>
      </c>
      <c r="F564" t="s">
        <v>951</v>
      </c>
      <c r="G564" t="s">
        <v>1907</v>
      </c>
      <c r="H564" t="s">
        <v>918</v>
      </c>
      <c r="I564" t="s">
        <v>179</v>
      </c>
      <c r="J564" s="4" t="s">
        <v>865</v>
      </c>
      <c r="K564">
        <v>200</v>
      </c>
      <c r="L564">
        <v>500</v>
      </c>
      <c r="M564" s="1">
        <v>7.8807870370370361E-2</v>
      </c>
      <c r="N564" s="25">
        <v>1252.53512360326</v>
      </c>
      <c r="O564" s="25">
        <v>3945.4856393502687</v>
      </c>
      <c r="P564" s="25">
        <v>17.6027994178394</v>
      </c>
      <c r="Q564" s="25">
        <v>1.05212922264817</v>
      </c>
      <c r="R564" s="25">
        <v>1549.3851057137199</v>
      </c>
      <c r="S564" s="25">
        <v>3.6700522893313701</v>
      </c>
      <c r="T564" s="25">
        <v>1.6546555890502E-4</v>
      </c>
      <c r="U564" s="25">
        <v>0</v>
      </c>
      <c r="V564" s="25">
        <v>0</v>
      </c>
      <c r="W564" s="25">
        <v>0</v>
      </c>
      <c r="X564" s="25"/>
      <c r="Y564" s="25"/>
      <c r="Z564"/>
    </row>
    <row r="565" spans="2:26" x14ac:dyDescent="0.25">
      <c r="B565" t="s">
        <v>23</v>
      </c>
      <c r="C565" t="s">
        <v>195</v>
      </c>
      <c r="D565" t="s">
        <v>486</v>
      </c>
      <c r="E565" t="s">
        <v>909</v>
      </c>
      <c r="F565" t="s">
        <v>951</v>
      </c>
      <c r="G565" t="s">
        <v>1907</v>
      </c>
      <c r="H565" t="s">
        <v>918</v>
      </c>
      <c r="I565" t="s">
        <v>179</v>
      </c>
      <c r="J565" s="4" t="s">
        <v>865</v>
      </c>
      <c r="K565">
        <v>200</v>
      </c>
      <c r="L565">
        <v>750</v>
      </c>
      <c r="M565" s="1">
        <v>0.11625000000000001</v>
      </c>
      <c r="N565" s="25">
        <v>1877.5121033548801</v>
      </c>
      <c r="O565" s="25">
        <v>5914.1631255678722</v>
      </c>
      <c r="P565" s="25">
        <v>26.579513709053401</v>
      </c>
      <c r="Q565" s="25">
        <v>1.57711003246304</v>
      </c>
      <c r="R565" s="25">
        <v>2322.4830064396301</v>
      </c>
      <c r="S565" s="25">
        <v>5.3318217041716398</v>
      </c>
      <c r="T565" s="25">
        <v>2.5000408015472201E-4</v>
      </c>
      <c r="U565" s="25">
        <v>0</v>
      </c>
      <c r="V565" s="25">
        <v>0</v>
      </c>
      <c r="W565" s="25">
        <v>0</v>
      </c>
      <c r="X565" s="25"/>
      <c r="Y565" s="25"/>
      <c r="Z565"/>
    </row>
    <row r="566" spans="2:26" x14ac:dyDescent="0.25">
      <c r="B566" t="s">
        <v>23</v>
      </c>
      <c r="C566" t="s">
        <v>195</v>
      </c>
      <c r="D566" t="s">
        <v>486</v>
      </c>
      <c r="E566" t="s">
        <v>909</v>
      </c>
      <c r="F566" t="s">
        <v>951</v>
      </c>
      <c r="G566" t="s">
        <v>1907</v>
      </c>
      <c r="H566" t="s">
        <v>918</v>
      </c>
      <c r="I566" t="s">
        <v>179</v>
      </c>
      <c r="J566" s="4" t="s">
        <v>832</v>
      </c>
      <c r="K566">
        <v>160</v>
      </c>
      <c r="L566">
        <v>125</v>
      </c>
      <c r="M566" s="1">
        <v>2.2847222222222224E-2</v>
      </c>
      <c r="N566" s="25">
        <v>187.81328999999999</v>
      </c>
      <c r="O566" s="25">
        <v>591.61186349999991</v>
      </c>
      <c r="P566" s="25">
        <v>1.6570118999999901</v>
      </c>
      <c r="Q566" s="25">
        <v>0.15776316000000001</v>
      </c>
      <c r="R566" s="25">
        <v>232.32503800000001</v>
      </c>
      <c r="S566" s="25">
        <v>2.26198028</v>
      </c>
      <c r="T566" s="25">
        <v>1.8774E-5</v>
      </c>
      <c r="U566" s="25">
        <v>0</v>
      </c>
      <c r="V566" s="25">
        <v>0</v>
      </c>
      <c r="W566" s="25">
        <v>0</v>
      </c>
      <c r="X566" s="25"/>
      <c r="Y566" s="25"/>
      <c r="Z566"/>
    </row>
    <row r="567" spans="2:26" x14ac:dyDescent="0.25">
      <c r="B567" t="s">
        <v>23</v>
      </c>
      <c r="C567" t="s">
        <v>195</v>
      </c>
      <c r="D567" t="s">
        <v>486</v>
      </c>
      <c r="E567" t="s">
        <v>909</v>
      </c>
      <c r="F567" t="s">
        <v>951</v>
      </c>
      <c r="G567" t="s">
        <v>1907</v>
      </c>
      <c r="H567" t="s">
        <v>918</v>
      </c>
      <c r="I567" t="s">
        <v>179</v>
      </c>
      <c r="J567" s="4" t="s">
        <v>864</v>
      </c>
      <c r="K567">
        <v>160</v>
      </c>
      <c r="L567">
        <v>125</v>
      </c>
      <c r="M567" s="1">
        <v>1.9259259259259261E-2</v>
      </c>
      <c r="N567" s="25">
        <v>167.11314134615299</v>
      </c>
      <c r="O567" s="25">
        <v>526.40639524038193</v>
      </c>
      <c r="P567" s="25">
        <v>1.55537591602564</v>
      </c>
      <c r="Q567" s="25">
        <v>0.14037503544871699</v>
      </c>
      <c r="R567" s="25">
        <v>206.71895453846099</v>
      </c>
      <c r="S567" s="25">
        <v>1.8564439633333301</v>
      </c>
      <c r="T567" s="25">
        <v>1.67032E-5</v>
      </c>
      <c r="U567" s="25">
        <v>0</v>
      </c>
      <c r="V567" s="25">
        <v>0</v>
      </c>
      <c r="W567" s="25">
        <v>0</v>
      </c>
      <c r="X567" s="25"/>
      <c r="Y567" s="25"/>
      <c r="Z567"/>
    </row>
    <row r="568" spans="2:26" x14ac:dyDescent="0.25">
      <c r="B568" t="s">
        <v>793</v>
      </c>
      <c r="C568" t="s">
        <v>495</v>
      </c>
      <c r="D568" t="s">
        <v>486</v>
      </c>
      <c r="E568" t="s">
        <v>908</v>
      </c>
      <c r="F568" t="s">
        <v>951</v>
      </c>
      <c r="G568" t="s">
        <v>1907</v>
      </c>
      <c r="H568" t="s">
        <v>918</v>
      </c>
      <c r="I568" t="s">
        <v>179</v>
      </c>
      <c r="J568" s="4" t="s">
        <v>865</v>
      </c>
      <c r="K568">
        <v>150</v>
      </c>
      <c r="L568">
        <v>125</v>
      </c>
      <c r="M568" s="1">
        <v>2.3240740740740742E-2</v>
      </c>
      <c r="N568" s="25">
        <v>404.92383865759803</v>
      </c>
      <c r="O568" s="25">
        <v>1275.5100917714337</v>
      </c>
      <c r="P568" s="25">
        <v>5.8456025445863897</v>
      </c>
      <c r="Q568" s="25">
        <v>0.34013601385199299</v>
      </c>
      <c r="R568" s="25">
        <v>500.89075653785801</v>
      </c>
      <c r="S568" s="25">
        <v>1.26173346708923</v>
      </c>
      <c r="T568" s="25">
        <v>4.7608397858596202E-5</v>
      </c>
      <c r="U568" s="25">
        <v>0</v>
      </c>
      <c r="V568" s="25">
        <v>0</v>
      </c>
      <c r="W568" s="25">
        <v>0</v>
      </c>
      <c r="X568" s="25"/>
      <c r="Y568" s="25"/>
      <c r="Z568"/>
    </row>
    <row r="569" spans="2:26" x14ac:dyDescent="0.25">
      <c r="B569" t="s">
        <v>793</v>
      </c>
      <c r="C569" t="s">
        <v>495</v>
      </c>
      <c r="D569" t="s">
        <v>486</v>
      </c>
      <c r="E569" t="s">
        <v>908</v>
      </c>
      <c r="F569" t="s">
        <v>951</v>
      </c>
      <c r="G569" t="s">
        <v>1907</v>
      </c>
      <c r="H569" t="s">
        <v>918</v>
      </c>
      <c r="I569" t="s">
        <v>179</v>
      </c>
      <c r="J569" s="4" t="s">
        <v>865</v>
      </c>
      <c r="K569">
        <v>180</v>
      </c>
      <c r="L569">
        <v>200</v>
      </c>
      <c r="M569" s="1">
        <v>3.5011574074074077E-2</v>
      </c>
      <c r="N569" s="25">
        <v>594.699840379948</v>
      </c>
      <c r="O569" s="25">
        <v>1873.3044971968361</v>
      </c>
      <c r="P569" s="25">
        <v>8.5641479671263401</v>
      </c>
      <c r="Q569" s="25">
        <v>0.49954791676647797</v>
      </c>
      <c r="R569" s="25">
        <v>735.64373051602297</v>
      </c>
      <c r="S569" s="25">
        <v>1.82064709432156</v>
      </c>
      <c r="T569" s="25">
        <v>7.3218527188420498E-5</v>
      </c>
      <c r="U569" s="25">
        <v>0</v>
      </c>
      <c r="V569" s="25">
        <v>0</v>
      </c>
      <c r="W569" s="25">
        <v>0</v>
      </c>
      <c r="X569" s="25"/>
      <c r="Y569" s="25"/>
      <c r="Z569"/>
    </row>
    <row r="570" spans="2:26" x14ac:dyDescent="0.25">
      <c r="B570" t="s">
        <v>793</v>
      </c>
      <c r="C570" t="s">
        <v>495</v>
      </c>
      <c r="D570" t="s">
        <v>486</v>
      </c>
      <c r="E570" t="s">
        <v>908</v>
      </c>
      <c r="F570" t="s">
        <v>951</v>
      </c>
      <c r="G570" t="s">
        <v>1907</v>
      </c>
      <c r="H570" t="s">
        <v>918</v>
      </c>
      <c r="I570" t="s">
        <v>179</v>
      </c>
      <c r="J570" s="4" t="s">
        <v>865</v>
      </c>
      <c r="K570">
        <v>190</v>
      </c>
      <c r="L570">
        <v>250</v>
      </c>
      <c r="M570" s="1">
        <v>4.282407407407407E-2</v>
      </c>
      <c r="N570" s="25">
        <v>721.77557084985301</v>
      </c>
      <c r="O570" s="25">
        <v>2273.593048177037</v>
      </c>
      <c r="P570" s="25">
        <v>10.316703422199801</v>
      </c>
      <c r="Q570" s="25">
        <v>0.60629143907045002</v>
      </c>
      <c r="R570" s="25">
        <v>892.83638842909397</v>
      </c>
      <c r="S570" s="25">
        <v>2.1869623639600699</v>
      </c>
      <c r="T570" s="25">
        <v>9.0671879474617102E-5</v>
      </c>
      <c r="U570" s="25">
        <v>0</v>
      </c>
      <c r="V570" s="25">
        <v>0</v>
      </c>
      <c r="W570" s="25">
        <v>0</v>
      </c>
      <c r="X570" s="25"/>
      <c r="Y570" s="25"/>
      <c r="Z570"/>
    </row>
    <row r="571" spans="2:26" x14ac:dyDescent="0.25">
      <c r="B571" t="s">
        <v>793</v>
      </c>
      <c r="C571" t="s">
        <v>495</v>
      </c>
      <c r="D571" t="s">
        <v>486</v>
      </c>
      <c r="E571" t="s">
        <v>908</v>
      </c>
      <c r="F571" t="s">
        <v>951</v>
      </c>
      <c r="G571" t="s">
        <v>1907</v>
      </c>
      <c r="H571" t="s">
        <v>918</v>
      </c>
      <c r="I571" t="s">
        <v>179</v>
      </c>
      <c r="J571" s="4" t="s">
        <v>865</v>
      </c>
      <c r="K571">
        <v>170</v>
      </c>
      <c r="L571">
        <v>500</v>
      </c>
      <c r="M571" s="1">
        <v>7.947916666666667E-2</v>
      </c>
      <c r="N571" s="25">
        <v>1452.91439666829</v>
      </c>
      <c r="O571" s="25">
        <v>4576.6803495051136</v>
      </c>
      <c r="P571" s="25">
        <v>21.970599865241098</v>
      </c>
      <c r="Q571" s="25">
        <v>1.2204480711715999</v>
      </c>
      <c r="R571" s="25">
        <v>1797.25474083173</v>
      </c>
      <c r="S571" s="25">
        <v>3.9573423587210401</v>
      </c>
      <c r="T571" s="25">
        <v>1.8324037161131601E-4</v>
      </c>
      <c r="U571" s="25">
        <v>0</v>
      </c>
      <c r="V571" s="25">
        <v>0</v>
      </c>
      <c r="W571" s="25">
        <v>0</v>
      </c>
      <c r="X571" s="25"/>
      <c r="Y571" s="25"/>
      <c r="Z571"/>
    </row>
    <row r="572" spans="2:26" x14ac:dyDescent="0.25">
      <c r="B572" t="s">
        <v>793</v>
      </c>
      <c r="C572" t="s">
        <v>495</v>
      </c>
      <c r="D572" t="s">
        <v>486</v>
      </c>
      <c r="E572" t="s">
        <v>908</v>
      </c>
      <c r="F572" t="s">
        <v>951</v>
      </c>
      <c r="G572" t="s">
        <v>1907</v>
      </c>
      <c r="H572" t="s">
        <v>918</v>
      </c>
      <c r="I572" t="s">
        <v>179</v>
      </c>
      <c r="J572" s="4" t="s">
        <v>865</v>
      </c>
      <c r="K572">
        <v>200</v>
      </c>
      <c r="L572">
        <v>750</v>
      </c>
      <c r="M572" s="1">
        <v>0.11843749999999999</v>
      </c>
      <c r="N572" s="25">
        <v>2035.57127529687</v>
      </c>
      <c r="O572" s="25">
        <v>6412.0495171851408</v>
      </c>
      <c r="P572" s="25">
        <v>29.3428730046789</v>
      </c>
      <c r="Q572" s="25">
        <v>1.7098793637218801</v>
      </c>
      <c r="R572" s="25">
        <v>2518.0007620042402</v>
      </c>
      <c r="S572" s="25">
        <v>5.6989022152529003</v>
      </c>
      <c r="T572" s="25">
        <v>2.6930740091955899E-4</v>
      </c>
      <c r="U572" s="25">
        <v>0</v>
      </c>
      <c r="V572" s="25">
        <v>0</v>
      </c>
      <c r="W572" s="25">
        <v>0</v>
      </c>
      <c r="X572" s="25"/>
      <c r="Y572" s="25"/>
      <c r="Z572"/>
    </row>
    <row r="573" spans="2:26" x14ac:dyDescent="0.25">
      <c r="B573" t="s">
        <v>793</v>
      </c>
      <c r="C573" t="s">
        <v>495</v>
      </c>
      <c r="D573" t="s">
        <v>486</v>
      </c>
      <c r="E573" t="s">
        <v>908</v>
      </c>
      <c r="F573" t="s">
        <v>951</v>
      </c>
      <c r="G573" t="s">
        <v>1907</v>
      </c>
      <c r="H573" t="s">
        <v>918</v>
      </c>
      <c r="I573" t="s">
        <v>179</v>
      </c>
      <c r="J573" s="4" t="s">
        <v>832</v>
      </c>
      <c r="K573">
        <v>150</v>
      </c>
      <c r="L573">
        <v>125</v>
      </c>
      <c r="M573" s="1">
        <v>2.2847222222222224E-2</v>
      </c>
      <c r="N573" s="25">
        <v>199.38747999999899</v>
      </c>
      <c r="O573" s="25">
        <v>628.07056199999681</v>
      </c>
      <c r="P573" s="25">
        <v>1.8594576</v>
      </c>
      <c r="Q573" s="25">
        <v>0.16748547</v>
      </c>
      <c r="R573" s="25">
        <v>246.64229800000001</v>
      </c>
      <c r="S573" s="25">
        <v>2.3361750400000001</v>
      </c>
      <c r="T573" s="25">
        <v>1.9934399999999898E-5</v>
      </c>
      <c r="U573" s="25">
        <v>0</v>
      </c>
      <c r="V573" s="25">
        <v>0</v>
      </c>
      <c r="W573" s="25">
        <v>0</v>
      </c>
      <c r="X573" s="25"/>
      <c r="Y573" s="25"/>
      <c r="Z573"/>
    </row>
    <row r="574" spans="2:26" x14ac:dyDescent="0.25">
      <c r="B574" t="s">
        <v>793</v>
      </c>
      <c r="C574" t="s">
        <v>495</v>
      </c>
      <c r="D574" t="s">
        <v>486</v>
      </c>
      <c r="E574" t="s">
        <v>908</v>
      </c>
      <c r="F574" t="s">
        <v>951</v>
      </c>
      <c r="G574" t="s">
        <v>1907</v>
      </c>
      <c r="H574" t="s">
        <v>918</v>
      </c>
      <c r="I574" t="s">
        <v>179</v>
      </c>
      <c r="J574" s="4" t="s">
        <v>864</v>
      </c>
      <c r="K574">
        <v>150</v>
      </c>
      <c r="L574">
        <v>125</v>
      </c>
      <c r="M574" s="1">
        <v>1.9259259259259261E-2</v>
      </c>
      <c r="N574" s="25">
        <v>178.07850128205101</v>
      </c>
      <c r="O574" s="25">
        <v>560.94727903846069</v>
      </c>
      <c r="P574" s="25">
        <v>1.7548325999999901</v>
      </c>
      <c r="Q574" s="25">
        <v>0.14958592891025599</v>
      </c>
      <c r="R574" s="25">
        <v>220.283093384615</v>
      </c>
      <c r="S574" s="25">
        <v>1.91871107589743</v>
      </c>
      <c r="T574" s="25">
        <v>1.7801599999999999E-5</v>
      </c>
      <c r="U574" s="25">
        <v>0</v>
      </c>
      <c r="V574" s="25">
        <v>0</v>
      </c>
      <c r="W574" s="25">
        <v>0</v>
      </c>
      <c r="X574" s="25"/>
      <c r="Y574" s="25"/>
      <c r="Z574"/>
    </row>
    <row r="575" spans="2:26" x14ac:dyDescent="0.25">
      <c r="B575" t="s">
        <v>794</v>
      </c>
      <c r="C575" t="s">
        <v>497</v>
      </c>
      <c r="D575" t="s">
        <v>486</v>
      </c>
      <c r="E575" t="s">
        <v>906</v>
      </c>
      <c r="F575" t="s">
        <v>951</v>
      </c>
      <c r="G575" t="s">
        <v>1907</v>
      </c>
      <c r="H575" t="s">
        <v>918</v>
      </c>
      <c r="I575" t="s">
        <v>179</v>
      </c>
      <c r="J575" s="4" t="s">
        <v>865</v>
      </c>
      <c r="K575">
        <v>120</v>
      </c>
      <c r="L575">
        <v>125</v>
      </c>
      <c r="M575" s="1">
        <v>2.3113425925925926E-2</v>
      </c>
      <c r="N575" s="25">
        <v>411.83333101590898</v>
      </c>
      <c r="O575" s="25">
        <v>1297.2749927001132</v>
      </c>
      <c r="P575" s="25">
        <v>6.2319254253927303</v>
      </c>
      <c r="Q575" s="25">
        <v>0.34594001561785398</v>
      </c>
      <c r="R575" s="25">
        <v>509.43785161555098</v>
      </c>
      <c r="S575" s="25">
        <v>1.19294439028681</v>
      </c>
      <c r="T575" s="25">
        <v>4.7489735434834903E-5</v>
      </c>
      <c r="U575" s="25">
        <v>0</v>
      </c>
      <c r="V575" s="25">
        <v>0</v>
      </c>
      <c r="W575" s="25">
        <v>0</v>
      </c>
      <c r="X575" s="25"/>
      <c r="Y575" s="25"/>
      <c r="Z575"/>
    </row>
    <row r="576" spans="2:26" x14ac:dyDescent="0.25">
      <c r="B576" t="s">
        <v>794</v>
      </c>
      <c r="C576" t="s">
        <v>497</v>
      </c>
      <c r="D576" t="s">
        <v>486</v>
      </c>
      <c r="E576" t="s">
        <v>906</v>
      </c>
      <c r="F576" t="s">
        <v>951</v>
      </c>
      <c r="G576" t="s">
        <v>1907</v>
      </c>
      <c r="H576" t="s">
        <v>918</v>
      </c>
      <c r="I576" t="s">
        <v>179</v>
      </c>
      <c r="J576" s="4" t="s">
        <v>865</v>
      </c>
      <c r="K576">
        <v>170</v>
      </c>
      <c r="L576">
        <v>200</v>
      </c>
      <c r="M576" s="1">
        <v>3.4664351851851849E-2</v>
      </c>
      <c r="N576" s="25">
        <v>608.28795622790301</v>
      </c>
      <c r="O576" s="25">
        <v>1916.1070621178944</v>
      </c>
      <c r="P576" s="25">
        <v>9.4522907216215302</v>
      </c>
      <c r="Q576" s="25">
        <v>0.51096191926497303</v>
      </c>
      <c r="R576" s="25">
        <v>752.45227347056596</v>
      </c>
      <c r="S576" s="25">
        <v>1.8218956563020099</v>
      </c>
      <c r="T576" s="25">
        <v>7.4465288493062501E-5</v>
      </c>
      <c r="U576" s="25">
        <v>0</v>
      </c>
      <c r="V576" s="25">
        <v>0</v>
      </c>
      <c r="W576" s="25">
        <v>0</v>
      </c>
      <c r="X576" s="25"/>
      <c r="Y576" s="25"/>
      <c r="Z576"/>
    </row>
    <row r="577" spans="2:26" x14ac:dyDescent="0.25">
      <c r="B577" t="s">
        <v>794</v>
      </c>
      <c r="C577" t="s">
        <v>497</v>
      </c>
      <c r="D577" t="s">
        <v>486</v>
      </c>
      <c r="E577" t="s">
        <v>906</v>
      </c>
      <c r="F577" t="s">
        <v>951</v>
      </c>
      <c r="G577" t="s">
        <v>1907</v>
      </c>
      <c r="H577" t="s">
        <v>918</v>
      </c>
      <c r="I577" t="s">
        <v>179</v>
      </c>
      <c r="J577" s="4" t="s">
        <v>865</v>
      </c>
      <c r="K577">
        <v>170</v>
      </c>
      <c r="L577">
        <v>250</v>
      </c>
      <c r="M577" s="1">
        <v>4.2141203703703702E-2</v>
      </c>
      <c r="N577" s="25">
        <v>748.97232352621995</v>
      </c>
      <c r="O577" s="25">
        <v>2359.2628191075928</v>
      </c>
      <c r="P577" s="25">
        <v>11.7491888620357</v>
      </c>
      <c r="Q577" s="25">
        <v>0.62913669930569904</v>
      </c>
      <c r="R577" s="25">
        <v>926.47881218345401</v>
      </c>
      <c r="S577" s="25">
        <v>2.19083171870294</v>
      </c>
      <c r="T577" s="25">
        <v>9.2556683294027004E-5</v>
      </c>
      <c r="U577" s="25">
        <v>0</v>
      </c>
      <c r="V577" s="25">
        <v>0</v>
      </c>
      <c r="W577" s="25">
        <v>0</v>
      </c>
      <c r="X577" s="25"/>
      <c r="Y577" s="25"/>
      <c r="Z577"/>
    </row>
    <row r="578" spans="2:26" x14ac:dyDescent="0.25">
      <c r="B578" t="s">
        <v>794</v>
      </c>
      <c r="C578" t="s">
        <v>497</v>
      </c>
      <c r="D578" t="s">
        <v>486</v>
      </c>
      <c r="E578" t="s">
        <v>906</v>
      </c>
      <c r="F578" t="s">
        <v>951</v>
      </c>
      <c r="G578" t="s">
        <v>1907</v>
      </c>
      <c r="H578" t="s">
        <v>918</v>
      </c>
      <c r="I578" t="s">
        <v>179</v>
      </c>
      <c r="J578" s="4" t="s">
        <v>865</v>
      </c>
      <c r="K578">
        <v>200</v>
      </c>
      <c r="L578">
        <v>500</v>
      </c>
      <c r="M578" s="1">
        <v>8.0590277777777775E-2</v>
      </c>
      <c r="N578" s="25">
        <v>1391.0340207951999</v>
      </c>
      <c r="O578" s="25">
        <v>4381.7571655048796</v>
      </c>
      <c r="P578" s="25">
        <v>21.184861497076099</v>
      </c>
      <c r="Q578" s="25">
        <v>1.1684686107128801</v>
      </c>
      <c r="R578" s="25">
        <v>1720.70873275953</v>
      </c>
      <c r="S578" s="25">
        <v>3.99510828742349</v>
      </c>
      <c r="T578" s="25">
        <v>1.82245218551887E-4</v>
      </c>
      <c r="U578" s="25">
        <v>0</v>
      </c>
      <c r="V578" s="25">
        <v>0</v>
      </c>
      <c r="W578" s="25">
        <v>0</v>
      </c>
      <c r="X578" s="25"/>
      <c r="Y578" s="25"/>
      <c r="Z578"/>
    </row>
    <row r="579" spans="2:26" x14ac:dyDescent="0.25">
      <c r="B579" t="s">
        <v>794</v>
      </c>
      <c r="C579" t="s">
        <v>497</v>
      </c>
      <c r="D579" t="s">
        <v>486</v>
      </c>
      <c r="E579" t="s">
        <v>906</v>
      </c>
      <c r="F579" t="s">
        <v>951</v>
      </c>
      <c r="G579" t="s">
        <v>1907</v>
      </c>
      <c r="H579" t="s">
        <v>918</v>
      </c>
      <c r="I579" t="s">
        <v>179</v>
      </c>
      <c r="J579" s="4" t="s">
        <v>865</v>
      </c>
      <c r="K579">
        <v>220</v>
      </c>
      <c r="L579">
        <v>750</v>
      </c>
      <c r="M579" s="1">
        <v>0.11931712962962963</v>
      </c>
      <c r="N579" s="25">
        <v>1988.70153561352</v>
      </c>
      <c r="O579" s="25">
        <v>6264.4098371825876</v>
      </c>
      <c r="P579" s="25">
        <v>29.393416291809199</v>
      </c>
      <c r="Q579" s="25">
        <v>1.6705094737788999</v>
      </c>
      <c r="R579" s="25">
        <v>2460.0241625542499</v>
      </c>
      <c r="S579" s="25">
        <v>5.7616852150825801</v>
      </c>
      <c r="T579" s="25">
        <v>2.7042332082185698E-4</v>
      </c>
      <c r="U579" s="25">
        <v>0</v>
      </c>
      <c r="V579" s="25">
        <v>0</v>
      </c>
      <c r="W579" s="25">
        <v>0</v>
      </c>
      <c r="X579" s="25"/>
      <c r="Y579" s="25"/>
      <c r="Z579"/>
    </row>
    <row r="580" spans="2:26" x14ac:dyDescent="0.25">
      <c r="B580" t="s">
        <v>794</v>
      </c>
      <c r="C580" t="s">
        <v>497</v>
      </c>
      <c r="D580" t="s">
        <v>486</v>
      </c>
      <c r="E580" t="s">
        <v>906</v>
      </c>
      <c r="F580" t="s">
        <v>951</v>
      </c>
      <c r="G580" t="s">
        <v>1907</v>
      </c>
      <c r="H580" t="s">
        <v>918</v>
      </c>
      <c r="I580" t="s">
        <v>179</v>
      </c>
      <c r="J580" s="4" t="s">
        <v>832</v>
      </c>
      <c r="K580">
        <v>120</v>
      </c>
      <c r="L580">
        <v>125</v>
      </c>
      <c r="M580" s="1">
        <v>2.2847222222222224E-2</v>
      </c>
      <c r="N580" s="25">
        <v>196.90588</v>
      </c>
      <c r="O580" s="25">
        <v>620.25352199999998</v>
      </c>
      <c r="P580" s="25">
        <v>1.8175185999999901</v>
      </c>
      <c r="Q580" s="25">
        <v>0.16540093</v>
      </c>
      <c r="R580" s="25">
        <v>243.57255799999999</v>
      </c>
      <c r="S580" s="25">
        <v>2.3314599999999999</v>
      </c>
      <c r="T580" s="25">
        <v>1.9696799999999899E-5</v>
      </c>
      <c r="U580" s="25">
        <v>0</v>
      </c>
      <c r="V580" s="25">
        <v>0</v>
      </c>
      <c r="W580" s="25">
        <v>0</v>
      </c>
      <c r="X580" s="25"/>
      <c r="Y580" s="25"/>
      <c r="Z580"/>
    </row>
    <row r="581" spans="2:26" x14ac:dyDescent="0.25">
      <c r="B581" t="s">
        <v>794</v>
      </c>
      <c r="C581" t="s">
        <v>497</v>
      </c>
      <c r="D581" t="s">
        <v>486</v>
      </c>
      <c r="E581" t="s">
        <v>906</v>
      </c>
      <c r="F581" t="s">
        <v>951</v>
      </c>
      <c r="G581" t="s">
        <v>1907</v>
      </c>
      <c r="H581" t="s">
        <v>918</v>
      </c>
      <c r="I581" t="s">
        <v>179</v>
      </c>
      <c r="J581" s="4" t="s">
        <v>864</v>
      </c>
      <c r="K581">
        <v>120</v>
      </c>
      <c r="L581">
        <v>125</v>
      </c>
      <c r="M581" s="1">
        <v>1.9259259259259261E-2</v>
      </c>
      <c r="N581" s="25">
        <v>175.59690128205099</v>
      </c>
      <c r="O581" s="25">
        <v>553.13023903846056</v>
      </c>
      <c r="P581" s="25">
        <v>1.7128935999999999</v>
      </c>
      <c r="Q581" s="25">
        <v>0.14750138891025599</v>
      </c>
      <c r="R581" s="25">
        <v>217.213353384615</v>
      </c>
      <c r="S581" s="25">
        <v>1.9139960358974299</v>
      </c>
      <c r="T581" s="25">
        <v>1.7563999999999902E-5</v>
      </c>
      <c r="U581" s="25">
        <v>0</v>
      </c>
      <c r="V581" s="25">
        <v>0</v>
      </c>
      <c r="W581" s="25">
        <v>0</v>
      </c>
      <c r="X581" s="25"/>
      <c r="Y581" s="25"/>
      <c r="Z581"/>
    </row>
    <row r="582" spans="2:26" x14ac:dyDescent="0.25">
      <c r="B582" t="s">
        <v>795</v>
      </c>
      <c r="C582" t="s">
        <v>499</v>
      </c>
      <c r="D582" t="s">
        <v>486</v>
      </c>
      <c r="E582" t="s">
        <v>1931</v>
      </c>
      <c r="F582" t="s">
        <v>951</v>
      </c>
      <c r="G582" t="s">
        <v>1907</v>
      </c>
      <c r="H582" t="s">
        <v>918</v>
      </c>
      <c r="I582" t="s">
        <v>179</v>
      </c>
      <c r="J582" s="4" t="s">
        <v>865</v>
      </c>
      <c r="K582">
        <v>120</v>
      </c>
      <c r="L582">
        <v>125</v>
      </c>
      <c r="M582" s="1">
        <v>2.1782407407407407E-2</v>
      </c>
      <c r="N582" s="25">
        <v>383.44175649478302</v>
      </c>
      <c r="O582" s="25">
        <v>1207.8415329585664</v>
      </c>
      <c r="P582" s="25">
        <v>5.5841824328758998</v>
      </c>
      <c r="Q582" s="25">
        <v>0.32209105856669001</v>
      </c>
      <c r="R582" s="25">
        <v>474.31735578329602</v>
      </c>
      <c r="S582" s="25">
        <v>1.1065720800405501</v>
      </c>
      <c r="T582" s="25">
        <v>4.4281039803977102E-5</v>
      </c>
      <c r="U582" s="25">
        <v>0</v>
      </c>
      <c r="V582" s="25">
        <v>0</v>
      </c>
      <c r="W582" s="25">
        <v>0</v>
      </c>
      <c r="X582" s="25"/>
      <c r="Y582" s="25"/>
      <c r="Z582"/>
    </row>
    <row r="583" spans="2:26" x14ac:dyDescent="0.25">
      <c r="B583" t="s">
        <v>795</v>
      </c>
      <c r="C583" t="s">
        <v>499</v>
      </c>
      <c r="D583" t="s">
        <v>486</v>
      </c>
      <c r="E583" t="s">
        <v>1931</v>
      </c>
      <c r="F583" t="s">
        <v>951</v>
      </c>
      <c r="G583" t="s">
        <v>1907</v>
      </c>
      <c r="H583" t="s">
        <v>918</v>
      </c>
      <c r="I583" t="s">
        <v>179</v>
      </c>
      <c r="J583" s="4" t="s">
        <v>865</v>
      </c>
      <c r="K583">
        <v>160</v>
      </c>
      <c r="L583">
        <v>200</v>
      </c>
      <c r="M583" s="1">
        <v>3.3101851851851848E-2</v>
      </c>
      <c r="N583" s="25">
        <v>590.40269040652902</v>
      </c>
      <c r="O583" s="25">
        <v>1859.7684747805663</v>
      </c>
      <c r="P583" s="25">
        <v>8.9334153741622107</v>
      </c>
      <c r="Q583" s="25">
        <v>0.495938237351077</v>
      </c>
      <c r="R583" s="25">
        <v>730.32813839672099</v>
      </c>
      <c r="S583" s="25">
        <v>1.7316238716419701</v>
      </c>
      <c r="T583" s="25">
        <v>7.1915971849400006E-5</v>
      </c>
      <c r="U583" s="25">
        <v>0</v>
      </c>
      <c r="V583" s="25">
        <v>0</v>
      </c>
      <c r="W583" s="25">
        <v>0</v>
      </c>
      <c r="X583" s="25"/>
      <c r="Y583" s="25"/>
      <c r="Z583"/>
    </row>
    <row r="584" spans="2:26" x14ac:dyDescent="0.25">
      <c r="B584" t="s">
        <v>795</v>
      </c>
      <c r="C584" t="s">
        <v>499</v>
      </c>
      <c r="D584" t="s">
        <v>486</v>
      </c>
      <c r="E584" t="s">
        <v>1931</v>
      </c>
      <c r="F584" t="s">
        <v>951</v>
      </c>
      <c r="G584" t="s">
        <v>1907</v>
      </c>
      <c r="H584" t="s">
        <v>918</v>
      </c>
      <c r="I584" t="s">
        <v>179</v>
      </c>
      <c r="J584" s="4" t="s">
        <v>865</v>
      </c>
      <c r="K584">
        <v>180</v>
      </c>
      <c r="L584">
        <v>250</v>
      </c>
      <c r="M584" s="1">
        <v>4.0879629629629634E-2</v>
      </c>
      <c r="N584" s="25">
        <v>715.81501249207201</v>
      </c>
      <c r="O584" s="25">
        <v>2254.8172893500268</v>
      </c>
      <c r="P584" s="25">
        <v>10.664400244025799</v>
      </c>
      <c r="Q584" s="25">
        <v>0.60128460135813699</v>
      </c>
      <c r="R584" s="25">
        <v>885.46319620999304</v>
      </c>
      <c r="S584" s="25">
        <v>2.12255067636604</v>
      </c>
      <c r="T584" s="25">
        <v>8.9692241450782702E-5</v>
      </c>
      <c r="U584" s="25">
        <v>0</v>
      </c>
      <c r="V584" s="25">
        <v>0</v>
      </c>
      <c r="W584" s="25">
        <v>0</v>
      </c>
      <c r="X584" s="25"/>
      <c r="Y584" s="25"/>
      <c r="Z584"/>
    </row>
    <row r="585" spans="2:26" x14ac:dyDescent="0.25">
      <c r="B585" t="s">
        <v>795</v>
      </c>
      <c r="C585" t="s">
        <v>499</v>
      </c>
      <c r="D585" t="s">
        <v>486</v>
      </c>
      <c r="E585" t="s">
        <v>1931</v>
      </c>
      <c r="F585" t="s">
        <v>951</v>
      </c>
      <c r="G585" t="s">
        <v>1907</v>
      </c>
      <c r="H585" t="s">
        <v>918</v>
      </c>
      <c r="I585" t="s">
        <v>179</v>
      </c>
      <c r="J585" s="4" t="s">
        <v>865</v>
      </c>
      <c r="K585">
        <v>180</v>
      </c>
      <c r="L585">
        <v>500</v>
      </c>
      <c r="M585" s="1">
        <v>7.8263888888888897E-2</v>
      </c>
      <c r="N585" s="25">
        <v>1438.08186444785</v>
      </c>
      <c r="O585" s="25">
        <v>4529.9578730107269</v>
      </c>
      <c r="P585" s="25">
        <v>22.0172097349156</v>
      </c>
      <c r="Q585" s="25">
        <v>1.2079890661165</v>
      </c>
      <c r="R585" s="25">
        <v>1778.90756843647</v>
      </c>
      <c r="S585" s="25">
        <v>3.9737735828979299</v>
      </c>
      <c r="T585" s="25">
        <v>1.84283496873298E-4</v>
      </c>
      <c r="U585" s="25">
        <v>0</v>
      </c>
      <c r="V585" s="25">
        <v>0</v>
      </c>
      <c r="W585" s="25">
        <v>0</v>
      </c>
      <c r="X585" s="25"/>
      <c r="Y585" s="25"/>
      <c r="Z585"/>
    </row>
    <row r="586" spans="2:26" x14ac:dyDescent="0.25">
      <c r="B586" t="s">
        <v>795</v>
      </c>
      <c r="C586" t="s">
        <v>499</v>
      </c>
      <c r="D586" t="s">
        <v>486</v>
      </c>
      <c r="E586" t="s">
        <v>1931</v>
      </c>
      <c r="F586" t="s">
        <v>951</v>
      </c>
      <c r="G586" t="s">
        <v>1907</v>
      </c>
      <c r="H586" t="s">
        <v>918</v>
      </c>
      <c r="I586" t="s">
        <v>179</v>
      </c>
      <c r="J586" s="4" t="s">
        <v>865</v>
      </c>
      <c r="K586">
        <v>220</v>
      </c>
      <c r="L586">
        <v>750</v>
      </c>
      <c r="M586" s="1">
        <v>0.11763888888888889</v>
      </c>
      <c r="N586" s="25">
        <v>2042.13487378634</v>
      </c>
      <c r="O586" s="25">
        <v>6432.7248524269708</v>
      </c>
      <c r="P586" s="25">
        <v>29.826104948631802</v>
      </c>
      <c r="Q586" s="25">
        <v>1.7153937562150601</v>
      </c>
      <c r="R586" s="25">
        <v>2526.12123280269</v>
      </c>
      <c r="S586" s="25">
        <v>5.7963343055297596</v>
      </c>
      <c r="T586" s="25">
        <v>2.7419151757642401E-4</v>
      </c>
      <c r="U586" s="25">
        <v>0</v>
      </c>
      <c r="V586" s="25">
        <v>0</v>
      </c>
      <c r="W586" s="25">
        <v>0</v>
      </c>
      <c r="X586" s="25"/>
      <c r="Y586" s="25"/>
      <c r="Z586"/>
    </row>
    <row r="587" spans="2:26" x14ac:dyDescent="0.25">
      <c r="B587" t="s">
        <v>795</v>
      </c>
      <c r="C587" t="s">
        <v>499</v>
      </c>
      <c r="D587" t="s">
        <v>486</v>
      </c>
      <c r="E587" t="s">
        <v>1931</v>
      </c>
      <c r="F587" t="s">
        <v>951</v>
      </c>
      <c r="G587" t="s">
        <v>1907</v>
      </c>
      <c r="H587" t="s">
        <v>918</v>
      </c>
      <c r="I587" t="s">
        <v>179</v>
      </c>
      <c r="J587" s="4" t="s">
        <v>832</v>
      </c>
      <c r="K587">
        <v>120</v>
      </c>
      <c r="L587">
        <v>125</v>
      </c>
      <c r="M587" s="1">
        <v>2.2847222222222224E-2</v>
      </c>
      <c r="N587" s="25">
        <v>199.38747999999899</v>
      </c>
      <c r="O587" s="25">
        <v>628.07056199999681</v>
      </c>
      <c r="P587" s="25">
        <v>1.8594576</v>
      </c>
      <c r="Q587" s="25">
        <v>0.16748547</v>
      </c>
      <c r="R587" s="25">
        <v>246.64229800000001</v>
      </c>
      <c r="S587" s="25">
        <v>2.3361750400000001</v>
      </c>
      <c r="T587" s="25">
        <v>1.9934399999999898E-5</v>
      </c>
      <c r="U587" s="25">
        <v>0</v>
      </c>
      <c r="V587" s="25">
        <v>0</v>
      </c>
      <c r="W587" s="25">
        <v>0</v>
      </c>
      <c r="X587" s="25"/>
      <c r="Y587" s="25"/>
      <c r="Z587"/>
    </row>
    <row r="588" spans="2:26" x14ac:dyDescent="0.25">
      <c r="B588" t="s">
        <v>795</v>
      </c>
      <c r="C588" t="s">
        <v>499</v>
      </c>
      <c r="D588" t="s">
        <v>486</v>
      </c>
      <c r="E588" t="s">
        <v>1931</v>
      </c>
      <c r="F588" t="s">
        <v>951</v>
      </c>
      <c r="G588" t="s">
        <v>1907</v>
      </c>
      <c r="H588" t="s">
        <v>918</v>
      </c>
      <c r="I588" t="s">
        <v>179</v>
      </c>
      <c r="J588" s="4" t="s">
        <v>864</v>
      </c>
      <c r="K588">
        <v>120</v>
      </c>
      <c r="L588">
        <v>125</v>
      </c>
      <c r="M588" s="1">
        <v>1.9259259259259261E-2</v>
      </c>
      <c r="N588" s="25">
        <v>178.07850128205101</v>
      </c>
      <c r="O588" s="25">
        <v>560.94727903846069</v>
      </c>
      <c r="P588" s="25">
        <v>1.7548325999999901</v>
      </c>
      <c r="Q588" s="25">
        <v>0.14958592891025599</v>
      </c>
      <c r="R588" s="25">
        <v>220.283093384615</v>
      </c>
      <c r="S588" s="25">
        <v>1.91871107589743</v>
      </c>
      <c r="T588" s="25">
        <v>1.7801599999999999E-5</v>
      </c>
      <c r="U588" s="25">
        <v>0</v>
      </c>
      <c r="V588" s="25">
        <v>0</v>
      </c>
      <c r="W588" s="25">
        <v>0</v>
      </c>
      <c r="X588" s="25"/>
      <c r="Y588" s="25"/>
      <c r="Z588"/>
    </row>
    <row r="589" spans="2:26" x14ac:dyDescent="0.25">
      <c r="B589" t="s">
        <v>21</v>
      </c>
      <c r="C589" t="s">
        <v>192</v>
      </c>
      <c r="D589" t="s">
        <v>193</v>
      </c>
      <c r="E589" t="s">
        <v>192</v>
      </c>
      <c r="F589" t="s">
        <v>951</v>
      </c>
      <c r="G589" t="s">
        <v>1907</v>
      </c>
      <c r="H589" t="s">
        <v>918</v>
      </c>
      <c r="I589" t="s">
        <v>179</v>
      </c>
      <c r="J589" s="4" t="s">
        <v>865</v>
      </c>
      <c r="K589">
        <v>160</v>
      </c>
      <c r="L589">
        <v>125</v>
      </c>
      <c r="M589" s="1">
        <v>2.3344907407407408E-2</v>
      </c>
      <c r="N589" s="25">
        <v>343.76021159476602</v>
      </c>
      <c r="O589" s="25">
        <v>1082.8446665235128</v>
      </c>
      <c r="P589" s="25">
        <v>4.6403803622442599</v>
      </c>
      <c r="Q589" s="25">
        <v>0.28875863531725299</v>
      </c>
      <c r="R589" s="25">
        <v>425.23149431695799</v>
      </c>
      <c r="S589" s="25">
        <v>1.25852323937989</v>
      </c>
      <c r="T589" s="25">
        <v>4.1411227724338898E-5</v>
      </c>
      <c r="U589" s="25">
        <v>0</v>
      </c>
      <c r="V589" s="25">
        <v>0</v>
      </c>
      <c r="W589" s="25">
        <v>0</v>
      </c>
      <c r="X589" s="25"/>
      <c r="Y589" s="25"/>
      <c r="Z589"/>
    </row>
    <row r="590" spans="2:26" x14ac:dyDescent="0.25">
      <c r="B590" t="s">
        <v>21</v>
      </c>
      <c r="C590" t="s">
        <v>192</v>
      </c>
      <c r="D590" t="s">
        <v>193</v>
      </c>
      <c r="E590" t="s">
        <v>192</v>
      </c>
      <c r="F590" t="s">
        <v>951</v>
      </c>
      <c r="G590" t="s">
        <v>1907</v>
      </c>
      <c r="H590" t="s">
        <v>918</v>
      </c>
      <c r="I590" t="s">
        <v>179</v>
      </c>
      <c r="J590" s="4" t="s">
        <v>865</v>
      </c>
      <c r="K590">
        <v>180</v>
      </c>
      <c r="L590">
        <v>200</v>
      </c>
      <c r="M590" s="1">
        <v>3.577546296296296E-2</v>
      </c>
      <c r="N590" s="25">
        <v>517.40198309678101</v>
      </c>
      <c r="O590" s="25">
        <v>1629.8162467548602</v>
      </c>
      <c r="P590" s="25">
        <v>6.8649076695306999</v>
      </c>
      <c r="Q590" s="25">
        <v>0.43461768546962598</v>
      </c>
      <c r="R590" s="25">
        <v>640.02625407413404</v>
      </c>
      <c r="S590" s="25">
        <v>1.8023212229162</v>
      </c>
      <c r="T590" s="25">
        <v>6.4816422245538594E-5</v>
      </c>
      <c r="U590" s="25">
        <v>0</v>
      </c>
      <c r="V590" s="25">
        <v>0</v>
      </c>
      <c r="W590" s="25">
        <v>0</v>
      </c>
      <c r="X590" s="25"/>
      <c r="Y590" s="25"/>
      <c r="Z590"/>
    </row>
    <row r="591" spans="2:26" x14ac:dyDescent="0.25">
      <c r="B591" t="s">
        <v>21</v>
      </c>
      <c r="C591" t="s">
        <v>192</v>
      </c>
      <c r="D591" t="s">
        <v>193</v>
      </c>
      <c r="E591" t="s">
        <v>192</v>
      </c>
      <c r="F591" t="s">
        <v>951</v>
      </c>
      <c r="G591" t="s">
        <v>1907</v>
      </c>
      <c r="H591" t="s">
        <v>918</v>
      </c>
      <c r="I591" t="s">
        <v>179</v>
      </c>
      <c r="J591" s="4" t="s">
        <v>865</v>
      </c>
      <c r="K591">
        <v>180</v>
      </c>
      <c r="L591">
        <v>250</v>
      </c>
      <c r="M591" s="1">
        <v>4.4166666666666667E-2</v>
      </c>
      <c r="N591" s="25">
        <v>639.08846418462201</v>
      </c>
      <c r="O591" s="25">
        <v>2013.1286621815593</v>
      </c>
      <c r="P591" s="25">
        <v>8.5459633480747108</v>
      </c>
      <c r="Q591" s="25">
        <v>0.53683430219019301</v>
      </c>
      <c r="R591" s="25">
        <v>790.55238973727103</v>
      </c>
      <c r="S591" s="25">
        <v>2.1187566645996601</v>
      </c>
      <c r="T591" s="25">
        <v>8.0876169110766097E-5</v>
      </c>
      <c r="U591" s="25">
        <v>0</v>
      </c>
      <c r="V591" s="25">
        <v>0</v>
      </c>
      <c r="W591" s="25">
        <v>0</v>
      </c>
      <c r="X591" s="25"/>
      <c r="Y591" s="25"/>
      <c r="Z591"/>
    </row>
    <row r="592" spans="2:26" x14ac:dyDescent="0.25">
      <c r="B592" t="s">
        <v>21</v>
      </c>
      <c r="C592" t="s">
        <v>192</v>
      </c>
      <c r="D592" t="s">
        <v>193</v>
      </c>
      <c r="E592" t="s">
        <v>192</v>
      </c>
      <c r="F592" t="s">
        <v>951</v>
      </c>
      <c r="G592" t="s">
        <v>1907</v>
      </c>
      <c r="H592" t="s">
        <v>918</v>
      </c>
      <c r="I592" t="s">
        <v>179</v>
      </c>
      <c r="J592" s="4" t="s">
        <v>865</v>
      </c>
      <c r="K592">
        <v>200</v>
      </c>
      <c r="L592">
        <v>500</v>
      </c>
      <c r="M592" s="1">
        <v>8.6180555555555552E-2</v>
      </c>
      <c r="N592" s="25">
        <v>1255.4758483017299</v>
      </c>
      <c r="O592" s="25">
        <v>3954.7489221504493</v>
      </c>
      <c r="P592" s="25">
        <v>16.295873791943801</v>
      </c>
      <c r="Q592" s="25">
        <v>1.0545997085963901</v>
      </c>
      <c r="R592" s="25">
        <v>1553.0240248397999</v>
      </c>
      <c r="S592" s="25">
        <v>3.9281686583051298</v>
      </c>
      <c r="T592" s="25">
        <v>1.6617909162100299E-4</v>
      </c>
      <c r="U592" s="25">
        <v>0</v>
      </c>
      <c r="V592" s="25">
        <v>0</v>
      </c>
      <c r="W592" s="25">
        <v>0</v>
      </c>
      <c r="X592" s="25"/>
      <c r="Y592" s="25"/>
      <c r="Z592"/>
    </row>
    <row r="593" spans="2:26" x14ac:dyDescent="0.25">
      <c r="B593" t="s">
        <v>21</v>
      </c>
      <c r="C593" t="s">
        <v>192</v>
      </c>
      <c r="D593" t="s">
        <v>193</v>
      </c>
      <c r="E593" t="s">
        <v>192</v>
      </c>
      <c r="F593" t="s">
        <v>951</v>
      </c>
      <c r="G593" t="s">
        <v>1907</v>
      </c>
      <c r="H593" t="s">
        <v>918</v>
      </c>
      <c r="I593" t="s">
        <v>179</v>
      </c>
      <c r="J593" s="4" t="s">
        <v>865</v>
      </c>
      <c r="K593">
        <v>200</v>
      </c>
      <c r="L593">
        <v>750</v>
      </c>
      <c r="M593" s="1">
        <v>0.12850694444444444</v>
      </c>
      <c r="N593" s="25">
        <v>1897.17297391785</v>
      </c>
      <c r="O593" s="25">
        <v>5976.0948678412269</v>
      </c>
      <c r="P593" s="25">
        <v>24.697708343374799</v>
      </c>
      <c r="Q593" s="25">
        <v>1.59362531005139</v>
      </c>
      <c r="R593" s="25">
        <v>2346.80296783936</v>
      </c>
      <c r="S593" s="25">
        <v>5.7011077670904298</v>
      </c>
      <c r="T593" s="25">
        <v>2.5331375973597603E-4</v>
      </c>
      <c r="U593" s="25">
        <v>0</v>
      </c>
      <c r="V593" s="25">
        <v>0</v>
      </c>
      <c r="W593" s="25">
        <v>0</v>
      </c>
      <c r="X593" s="25"/>
      <c r="Y593" s="25"/>
      <c r="Z593"/>
    </row>
    <row r="594" spans="2:26" x14ac:dyDescent="0.25">
      <c r="B594" t="s">
        <v>21</v>
      </c>
      <c r="C594" t="s">
        <v>192</v>
      </c>
      <c r="D594" t="s">
        <v>193</v>
      </c>
      <c r="E594" t="s">
        <v>192</v>
      </c>
      <c r="F594" t="s">
        <v>951</v>
      </c>
      <c r="G594" t="s">
        <v>1907</v>
      </c>
      <c r="H594" t="s">
        <v>918</v>
      </c>
      <c r="I594" t="s">
        <v>179</v>
      </c>
      <c r="J594" s="4" t="s">
        <v>865</v>
      </c>
      <c r="K594">
        <v>220</v>
      </c>
      <c r="L594">
        <v>1000</v>
      </c>
      <c r="M594" s="1">
        <v>0.17055555555555557</v>
      </c>
      <c r="N594" s="25">
        <v>2396.7849384189199</v>
      </c>
      <c r="O594" s="25">
        <v>7549.8725560195971</v>
      </c>
      <c r="P594" s="25">
        <v>29.968552148244999</v>
      </c>
      <c r="Q594" s="25">
        <v>2.0132991606643</v>
      </c>
      <c r="R594" s="25">
        <v>2964.8224964123301</v>
      </c>
      <c r="S594" s="25">
        <v>7.3450273926588396</v>
      </c>
      <c r="T594" s="25">
        <v>3.30677285218921E-4</v>
      </c>
      <c r="U594" s="25">
        <v>0</v>
      </c>
      <c r="V594" s="25">
        <v>0</v>
      </c>
      <c r="W594" s="25">
        <v>0</v>
      </c>
      <c r="X594" s="25"/>
      <c r="Y594" s="25"/>
      <c r="Z594"/>
    </row>
    <row r="595" spans="2:26" x14ac:dyDescent="0.25">
      <c r="B595" t="s">
        <v>21</v>
      </c>
      <c r="C595" t="s">
        <v>192</v>
      </c>
      <c r="D595" t="s">
        <v>193</v>
      </c>
      <c r="E595" t="s">
        <v>192</v>
      </c>
      <c r="F595" t="s">
        <v>951</v>
      </c>
      <c r="G595" t="s">
        <v>1907</v>
      </c>
      <c r="H595" t="s">
        <v>918</v>
      </c>
      <c r="I595" t="s">
        <v>179</v>
      </c>
      <c r="J595" s="4" t="s">
        <v>832</v>
      </c>
      <c r="K595">
        <v>160</v>
      </c>
      <c r="L595">
        <v>125</v>
      </c>
      <c r="M595" s="1">
        <v>2.2847222222222224E-2</v>
      </c>
      <c r="N595" s="25">
        <v>185.26523999999901</v>
      </c>
      <c r="O595" s="25">
        <v>583.58550599999683</v>
      </c>
      <c r="P595" s="25">
        <v>1.6978837</v>
      </c>
      <c r="Q595" s="25">
        <v>0.15562278999999901</v>
      </c>
      <c r="R595" s="25">
        <v>229.17310599999999</v>
      </c>
      <c r="S595" s="25">
        <v>2.1393027099999999</v>
      </c>
      <c r="T595" s="25">
        <v>1.85484E-5</v>
      </c>
      <c r="U595" s="25">
        <v>0</v>
      </c>
      <c r="V595" s="25">
        <v>0</v>
      </c>
      <c r="W595" s="25">
        <v>0</v>
      </c>
      <c r="X595" s="25"/>
      <c r="Y595" s="25"/>
      <c r="Z595"/>
    </row>
    <row r="596" spans="2:26" x14ac:dyDescent="0.25">
      <c r="B596" t="s">
        <v>21</v>
      </c>
      <c r="C596" t="s">
        <v>192</v>
      </c>
      <c r="D596" t="s">
        <v>193</v>
      </c>
      <c r="E596" t="s">
        <v>192</v>
      </c>
      <c r="F596" t="s">
        <v>951</v>
      </c>
      <c r="G596" t="s">
        <v>1907</v>
      </c>
      <c r="H596" t="s">
        <v>918</v>
      </c>
      <c r="I596" t="s">
        <v>179</v>
      </c>
      <c r="J596" s="4" t="s">
        <v>864</v>
      </c>
      <c r="K596">
        <v>160</v>
      </c>
      <c r="L596">
        <v>125</v>
      </c>
      <c r="M596" s="1">
        <v>1.9259259259259261E-2</v>
      </c>
      <c r="N596" s="25">
        <v>165.82333365384599</v>
      </c>
      <c r="O596" s="25">
        <v>522.3435010096149</v>
      </c>
      <c r="P596" s="25">
        <v>1.60751685192307</v>
      </c>
      <c r="Q596" s="25">
        <v>0.139291590576923</v>
      </c>
      <c r="R596" s="25">
        <v>205.123468948717</v>
      </c>
      <c r="S596" s="25">
        <v>1.75955950615384</v>
      </c>
      <c r="T596" s="25">
        <v>1.66016E-5</v>
      </c>
      <c r="U596" s="25">
        <v>0</v>
      </c>
      <c r="V596" s="25">
        <v>0</v>
      </c>
      <c r="W596" s="25">
        <v>0</v>
      </c>
      <c r="X596" s="25"/>
      <c r="Y596" s="25"/>
      <c r="Z596"/>
    </row>
    <row r="597" spans="2:26" x14ac:dyDescent="0.25">
      <c r="B597" t="s">
        <v>50</v>
      </c>
      <c r="C597" t="s">
        <v>244</v>
      </c>
      <c r="D597" t="s">
        <v>503</v>
      </c>
      <c r="E597" t="s">
        <v>1050</v>
      </c>
      <c r="F597" t="s">
        <v>951</v>
      </c>
      <c r="G597" t="s">
        <v>1907</v>
      </c>
      <c r="H597" t="s">
        <v>918</v>
      </c>
      <c r="I597" t="s">
        <v>179</v>
      </c>
      <c r="J597" s="4" t="s">
        <v>865</v>
      </c>
      <c r="K597">
        <v>120</v>
      </c>
      <c r="L597">
        <v>125</v>
      </c>
      <c r="M597" s="1">
        <v>2.372685185185185E-2</v>
      </c>
      <c r="N597" s="25">
        <v>239.131346086207</v>
      </c>
      <c r="O597" s="25">
        <v>753.26374017155206</v>
      </c>
      <c r="P597" s="25">
        <v>1.4705085959273601</v>
      </c>
      <c r="Q597" s="25">
        <v>0.200870309163836</v>
      </c>
      <c r="R597" s="25">
        <v>295.80541362535701</v>
      </c>
      <c r="S597" s="25">
        <v>2.5921180767909902</v>
      </c>
      <c r="T597" s="25">
        <v>0.231557968588398</v>
      </c>
      <c r="U597" s="25">
        <v>0</v>
      </c>
      <c r="V597" s="25">
        <v>0</v>
      </c>
      <c r="W597" s="25">
        <v>0</v>
      </c>
      <c r="X597" s="25"/>
      <c r="Y597" s="25"/>
      <c r="Z597"/>
    </row>
    <row r="598" spans="2:26" x14ac:dyDescent="0.25">
      <c r="B598" t="s">
        <v>50</v>
      </c>
      <c r="C598" t="s">
        <v>244</v>
      </c>
      <c r="D598" t="s">
        <v>503</v>
      </c>
      <c r="E598" t="s">
        <v>1050</v>
      </c>
      <c r="F598" t="s">
        <v>951</v>
      </c>
      <c r="G598" t="s">
        <v>1907</v>
      </c>
      <c r="H598" t="s">
        <v>918</v>
      </c>
      <c r="I598" t="s">
        <v>179</v>
      </c>
      <c r="J598" s="4" t="s">
        <v>865</v>
      </c>
      <c r="K598">
        <v>180</v>
      </c>
      <c r="L598">
        <v>200</v>
      </c>
      <c r="M598" s="1">
        <v>3.6701388888888888E-2</v>
      </c>
      <c r="N598" s="25">
        <v>330.44607419657001</v>
      </c>
      <c r="O598" s="25">
        <v>1040.9051337191954</v>
      </c>
      <c r="P598" s="25">
        <v>1.92374637961251</v>
      </c>
      <c r="Q598" s="25">
        <v>0.27757471375777198</v>
      </c>
      <c r="R598" s="25">
        <v>408.761790459775</v>
      </c>
      <c r="S598" s="25">
        <v>4.2750859236592698</v>
      </c>
      <c r="T598" s="25">
        <v>0.40466624933210699</v>
      </c>
      <c r="U598" s="25">
        <v>0</v>
      </c>
      <c r="V598" s="25">
        <v>0</v>
      </c>
      <c r="W598" s="25">
        <v>0</v>
      </c>
      <c r="X598" s="25"/>
      <c r="Y598" s="25"/>
      <c r="Z598"/>
    </row>
    <row r="599" spans="2:26" x14ac:dyDescent="0.25">
      <c r="B599" t="s">
        <v>50</v>
      </c>
      <c r="C599" t="s">
        <v>244</v>
      </c>
      <c r="D599" t="s">
        <v>503</v>
      </c>
      <c r="E599" t="s">
        <v>1050</v>
      </c>
      <c r="F599" t="s">
        <v>951</v>
      </c>
      <c r="G599" t="s">
        <v>1907</v>
      </c>
      <c r="H599" t="s">
        <v>918</v>
      </c>
      <c r="I599" t="s">
        <v>179</v>
      </c>
      <c r="J599" s="4" t="s">
        <v>865</v>
      </c>
      <c r="K599">
        <v>200</v>
      </c>
      <c r="L599">
        <v>250</v>
      </c>
      <c r="M599" s="1">
        <v>4.5173611111111116E-2</v>
      </c>
      <c r="N599" s="25">
        <v>390.81487685364903</v>
      </c>
      <c r="O599" s="25">
        <v>1231.0668620889944</v>
      </c>
      <c r="P599" s="25">
        <v>2.2177561630779699</v>
      </c>
      <c r="Q599" s="25">
        <v>0.32828448548309602</v>
      </c>
      <c r="R599" s="25">
        <v>483.43796790361102</v>
      </c>
      <c r="S599" s="25">
        <v>5.4270016409367496</v>
      </c>
      <c r="T599" s="25">
        <v>0.51887410475810802</v>
      </c>
      <c r="U599" s="25">
        <v>0</v>
      </c>
      <c r="V599" s="25">
        <v>0</v>
      </c>
      <c r="W599" s="25">
        <v>0</v>
      </c>
      <c r="X599" s="25"/>
      <c r="Y599" s="25"/>
      <c r="Z599"/>
    </row>
    <row r="600" spans="2:26" x14ac:dyDescent="0.25">
      <c r="B600" t="s">
        <v>50</v>
      </c>
      <c r="C600" t="s">
        <v>244</v>
      </c>
      <c r="D600" t="s">
        <v>503</v>
      </c>
      <c r="E600" t="s">
        <v>1050</v>
      </c>
      <c r="F600" t="s">
        <v>951</v>
      </c>
      <c r="G600" t="s">
        <v>1907</v>
      </c>
      <c r="H600" t="s">
        <v>918</v>
      </c>
      <c r="I600" t="s">
        <v>179</v>
      </c>
      <c r="J600" s="4" t="s">
        <v>832</v>
      </c>
      <c r="K600">
        <v>120</v>
      </c>
      <c r="L600">
        <v>125</v>
      </c>
      <c r="M600" s="1">
        <v>2.2847222222222224E-2</v>
      </c>
      <c r="N600" s="25">
        <v>103.78151</v>
      </c>
      <c r="O600" s="25">
        <v>326.91175649999997</v>
      </c>
      <c r="P600" s="25">
        <v>0.3964512</v>
      </c>
      <c r="Q600" s="25">
        <v>8.7176459999999997E-2</v>
      </c>
      <c r="R600" s="25">
        <v>128.37772200000001</v>
      </c>
      <c r="S600" s="25">
        <v>10.0611698</v>
      </c>
      <c r="T600" s="25">
        <v>3.3233703999999902</v>
      </c>
      <c r="U600" s="25">
        <v>0</v>
      </c>
      <c r="V600" s="25">
        <v>0</v>
      </c>
      <c r="W600" s="25">
        <v>0</v>
      </c>
      <c r="X600" s="25"/>
      <c r="Y600" s="25"/>
      <c r="Z600"/>
    </row>
    <row r="601" spans="2:26" x14ac:dyDescent="0.25">
      <c r="B601" t="s">
        <v>50</v>
      </c>
      <c r="C601" t="s">
        <v>244</v>
      </c>
      <c r="D601" t="s">
        <v>503</v>
      </c>
      <c r="E601" t="s">
        <v>1050</v>
      </c>
      <c r="F601" t="s">
        <v>951</v>
      </c>
      <c r="G601" t="s">
        <v>1907</v>
      </c>
      <c r="H601" t="s">
        <v>918</v>
      </c>
      <c r="I601" t="s">
        <v>179</v>
      </c>
      <c r="J601" s="4" t="s">
        <v>864</v>
      </c>
      <c r="K601">
        <v>120</v>
      </c>
      <c r="L601">
        <v>125</v>
      </c>
      <c r="M601" s="1">
        <v>1.9259259259259261E-2</v>
      </c>
      <c r="N601" s="25">
        <v>93.228491987179396</v>
      </c>
      <c r="O601" s="25">
        <v>293.66974975961512</v>
      </c>
      <c r="P601" s="25">
        <v>0.37710719999999998</v>
      </c>
      <c r="Q601" s="25">
        <v>7.8311926538461502E-2</v>
      </c>
      <c r="R601" s="25">
        <v>115.32363988461501</v>
      </c>
      <c r="S601" s="25">
        <v>8.1798610756410195</v>
      </c>
      <c r="T601" s="25">
        <v>2.6775468435897398</v>
      </c>
      <c r="U601" s="25">
        <v>0</v>
      </c>
      <c r="V601" s="25">
        <v>0</v>
      </c>
      <c r="W601" s="25">
        <v>0</v>
      </c>
      <c r="X601" s="25"/>
      <c r="Y601" s="25"/>
      <c r="Z601"/>
    </row>
    <row r="602" spans="2:26" x14ac:dyDescent="0.25">
      <c r="B602" t="s">
        <v>796</v>
      </c>
      <c r="C602" t="s">
        <v>510</v>
      </c>
      <c r="D602" t="s">
        <v>241</v>
      </c>
      <c r="E602" t="s">
        <v>1051</v>
      </c>
      <c r="F602" t="s">
        <v>951</v>
      </c>
      <c r="G602" t="s">
        <v>1907</v>
      </c>
      <c r="H602" t="s">
        <v>918</v>
      </c>
      <c r="I602" t="s">
        <v>179</v>
      </c>
      <c r="J602" s="4" t="s">
        <v>865</v>
      </c>
      <c r="K602">
        <v>180</v>
      </c>
      <c r="L602">
        <v>125</v>
      </c>
      <c r="M602" s="1">
        <v>2.074074074074074E-2</v>
      </c>
      <c r="N602" s="25">
        <v>194.08817223471999</v>
      </c>
      <c r="O602" s="25">
        <v>611.377742539368</v>
      </c>
      <c r="P602" s="25">
        <v>1.13319875296531</v>
      </c>
      <c r="Q602" s="25">
        <v>0.163034072620243</v>
      </c>
      <c r="R602" s="25">
        <v>240.08707416770599</v>
      </c>
      <c r="S602" s="25">
        <v>1.24249828888223</v>
      </c>
      <c r="T602" s="25">
        <v>1.7135107617628799E-4</v>
      </c>
      <c r="U602" s="25">
        <v>0</v>
      </c>
      <c r="V602" s="25">
        <v>0</v>
      </c>
      <c r="W602" s="25">
        <v>0</v>
      </c>
      <c r="X602" s="25"/>
      <c r="Y602" s="25"/>
      <c r="Z602"/>
    </row>
    <row r="603" spans="2:26" x14ac:dyDescent="0.25">
      <c r="B603" t="s">
        <v>796</v>
      </c>
      <c r="C603" t="s">
        <v>510</v>
      </c>
      <c r="D603" t="s">
        <v>241</v>
      </c>
      <c r="E603" t="s">
        <v>1051</v>
      </c>
      <c r="F603" t="s">
        <v>951</v>
      </c>
      <c r="G603" t="s">
        <v>1907</v>
      </c>
      <c r="H603" t="s">
        <v>918</v>
      </c>
      <c r="I603" t="s">
        <v>179</v>
      </c>
      <c r="J603" s="4" t="s">
        <v>865</v>
      </c>
      <c r="K603">
        <v>200</v>
      </c>
      <c r="L603">
        <v>200</v>
      </c>
      <c r="M603" s="1">
        <v>3.1168981481481482E-2</v>
      </c>
      <c r="N603" s="25">
        <v>271.21951198654199</v>
      </c>
      <c r="O603" s="25">
        <v>854.34146275760725</v>
      </c>
      <c r="P603" s="25">
        <v>1.5423207231990099</v>
      </c>
      <c r="Q603" s="25">
        <v>0.22782438579282199</v>
      </c>
      <c r="R603" s="25">
        <v>335.498536648043</v>
      </c>
      <c r="S603" s="25">
        <v>1.8697559059075199</v>
      </c>
      <c r="T603" s="25">
        <v>2.2849952476829301E-4</v>
      </c>
      <c r="U603" s="25">
        <v>0</v>
      </c>
      <c r="V603" s="25">
        <v>0</v>
      </c>
      <c r="W603" s="25">
        <v>0</v>
      </c>
      <c r="X603" s="25"/>
      <c r="Y603" s="25"/>
      <c r="Z603"/>
    </row>
    <row r="604" spans="2:26" x14ac:dyDescent="0.25">
      <c r="B604" t="s">
        <v>796</v>
      </c>
      <c r="C604" t="s">
        <v>510</v>
      </c>
      <c r="D604" t="s">
        <v>241</v>
      </c>
      <c r="E604" t="s">
        <v>1051</v>
      </c>
      <c r="F604" t="s">
        <v>951</v>
      </c>
      <c r="G604" t="s">
        <v>1907</v>
      </c>
      <c r="H604" t="s">
        <v>918</v>
      </c>
      <c r="I604" t="s">
        <v>179</v>
      </c>
      <c r="J604" s="4" t="s">
        <v>865</v>
      </c>
      <c r="K604">
        <v>240</v>
      </c>
      <c r="L604">
        <v>250</v>
      </c>
      <c r="M604" s="1">
        <v>3.8460648148148147E-2</v>
      </c>
      <c r="N604" s="25">
        <v>313.86577253123602</v>
      </c>
      <c r="O604" s="25">
        <v>988.67718347339348</v>
      </c>
      <c r="P604" s="25">
        <v>1.7105200990167799</v>
      </c>
      <c r="Q604" s="25">
        <v>0.26364727931173398</v>
      </c>
      <c r="R604" s="25">
        <v>388.251941817648</v>
      </c>
      <c r="S604" s="25">
        <v>2.5521263077221699</v>
      </c>
      <c r="T604" s="25">
        <v>4.1756218838564401E-4</v>
      </c>
      <c r="U604" s="25">
        <v>0</v>
      </c>
      <c r="V604" s="25">
        <v>0</v>
      </c>
      <c r="W604" s="25">
        <v>0</v>
      </c>
      <c r="X604" s="25"/>
      <c r="Y604" s="25"/>
      <c r="Z604"/>
    </row>
    <row r="605" spans="2:26" x14ac:dyDescent="0.25">
      <c r="B605" t="s">
        <v>796</v>
      </c>
      <c r="C605" t="s">
        <v>510</v>
      </c>
      <c r="D605" t="s">
        <v>241</v>
      </c>
      <c r="E605" t="s">
        <v>1051</v>
      </c>
      <c r="F605" t="s">
        <v>951</v>
      </c>
      <c r="G605" t="s">
        <v>1907</v>
      </c>
      <c r="H605" t="s">
        <v>918</v>
      </c>
      <c r="I605" t="s">
        <v>179</v>
      </c>
      <c r="J605" s="4" t="s">
        <v>865</v>
      </c>
      <c r="K605">
        <v>280</v>
      </c>
      <c r="L605">
        <v>500</v>
      </c>
      <c r="M605" s="1">
        <v>7.407407407407407E-2</v>
      </c>
      <c r="N605" s="25">
        <v>539.331057396132</v>
      </c>
      <c r="O605" s="25">
        <v>1698.8928307978158</v>
      </c>
      <c r="P605" s="25">
        <v>2.7474331810293702</v>
      </c>
      <c r="Q605" s="25">
        <v>0.45303808065812901</v>
      </c>
      <c r="R605" s="25">
        <v>667.152406985835</v>
      </c>
      <c r="S605" s="25">
        <v>5.5549022464332198</v>
      </c>
      <c r="T605" s="25">
        <v>1.62339208272524E-3</v>
      </c>
      <c r="U605" s="25">
        <v>0</v>
      </c>
      <c r="V605" s="25">
        <v>0</v>
      </c>
      <c r="W605" s="25">
        <v>0</v>
      </c>
      <c r="X605" s="25"/>
      <c r="Y605" s="25"/>
      <c r="Z605"/>
    </row>
    <row r="606" spans="2:26" x14ac:dyDescent="0.25">
      <c r="B606" t="s">
        <v>796</v>
      </c>
      <c r="C606" t="s">
        <v>510</v>
      </c>
      <c r="D606" t="s">
        <v>241</v>
      </c>
      <c r="E606" t="s">
        <v>1051</v>
      </c>
      <c r="F606" t="s">
        <v>951</v>
      </c>
      <c r="G606" t="s">
        <v>1907</v>
      </c>
      <c r="H606" t="s">
        <v>918</v>
      </c>
      <c r="I606" t="s">
        <v>179</v>
      </c>
      <c r="J606" s="4" t="s">
        <v>865</v>
      </c>
      <c r="K606">
        <v>280</v>
      </c>
      <c r="L606">
        <v>750</v>
      </c>
      <c r="M606" s="1">
        <v>0.10914351851851851</v>
      </c>
      <c r="N606" s="25">
        <v>778.00298872534302</v>
      </c>
      <c r="O606" s="25">
        <v>2450.7094144848306</v>
      </c>
      <c r="P606" s="25">
        <v>3.9031715178077899</v>
      </c>
      <c r="Q606" s="25">
        <v>0.65352248900401799</v>
      </c>
      <c r="R606" s="25">
        <v>962.38958182329498</v>
      </c>
      <c r="S606" s="25">
        <v>8.3035933264768005</v>
      </c>
      <c r="T606" s="25">
        <v>2.4642346702102602E-3</v>
      </c>
      <c r="U606" s="25">
        <v>0</v>
      </c>
      <c r="V606" s="25">
        <v>0</v>
      </c>
      <c r="W606" s="25">
        <v>0</v>
      </c>
      <c r="X606" s="25"/>
      <c r="Y606" s="25"/>
      <c r="Z606"/>
    </row>
    <row r="607" spans="2:26" x14ac:dyDescent="0.25">
      <c r="B607" t="s">
        <v>796</v>
      </c>
      <c r="C607" t="s">
        <v>510</v>
      </c>
      <c r="D607" t="s">
        <v>241</v>
      </c>
      <c r="E607" t="s">
        <v>1051</v>
      </c>
      <c r="F607" t="s">
        <v>951</v>
      </c>
      <c r="G607" t="s">
        <v>1907</v>
      </c>
      <c r="H607" t="s">
        <v>918</v>
      </c>
      <c r="I607" t="s">
        <v>179</v>
      </c>
      <c r="J607" s="4" t="s">
        <v>865</v>
      </c>
      <c r="K607">
        <v>280</v>
      </c>
      <c r="L607">
        <v>1000</v>
      </c>
      <c r="M607" s="1">
        <v>0.14420138888888889</v>
      </c>
      <c r="N607" s="25">
        <v>1016.47518540408</v>
      </c>
      <c r="O607" s="25">
        <v>3201.8968340228516</v>
      </c>
      <c r="P607" s="25">
        <v>5.0576986563815103</v>
      </c>
      <c r="Q607" s="25">
        <v>0.85383916172619201</v>
      </c>
      <c r="R607" s="25">
        <v>1257.3796407566599</v>
      </c>
      <c r="S607" s="25">
        <v>11.0513651084541</v>
      </c>
      <c r="T607" s="25">
        <v>3.3054619039649901E-3</v>
      </c>
      <c r="U607" s="25">
        <v>0</v>
      </c>
      <c r="V607" s="25">
        <v>0</v>
      </c>
      <c r="W607" s="25">
        <v>0</v>
      </c>
      <c r="X607" s="25"/>
      <c r="Y607" s="25"/>
      <c r="Z607"/>
    </row>
    <row r="608" spans="2:26" x14ac:dyDescent="0.25">
      <c r="B608" t="s">
        <v>796</v>
      </c>
      <c r="C608" t="s">
        <v>510</v>
      </c>
      <c r="D608" t="s">
        <v>241</v>
      </c>
      <c r="E608" t="s">
        <v>1051</v>
      </c>
      <c r="F608" t="s">
        <v>951</v>
      </c>
      <c r="G608" t="s">
        <v>1907</v>
      </c>
      <c r="H608" t="s">
        <v>918</v>
      </c>
      <c r="I608" t="s">
        <v>179</v>
      </c>
      <c r="J608" s="4" t="s">
        <v>865</v>
      </c>
      <c r="K608">
        <v>280</v>
      </c>
      <c r="L608">
        <v>1500</v>
      </c>
      <c r="M608" s="1">
        <v>0.21432870370370372</v>
      </c>
      <c r="N608" s="25">
        <v>1493.42518008004</v>
      </c>
      <c r="O608" s="25">
        <v>4704.2893172521262</v>
      </c>
      <c r="P608" s="25">
        <v>7.3666692149587103</v>
      </c>
      <c r="Q608" s="25">
        <v>1.2544776679677201</v>
      </c>
      <c r="R608" s="25">
        <v>1847.3672134621499</v>
      </c>
      <c r="S608" s="25">
        <v>16.547300017622401</v>
      </c>
      <c r="T608" s="25">
        <v>4.9877446742658798E-3</v>
      </c>
      <c r="U608" s="25">
        <v>0</v>
      </c>
      <c r="V608" s="25">
        <v>0</v>
      </c>
      <c r="W608" s="25">
        <v>0</v>
      </c>
      <c r="X608" s="25"/>
      <c r="Y608" s="25"/>
      <c r="Z608"/>
    </row>
    <row r="609" spans="2:26" x14ac:dyDescent="0.25">
      <c r="B609" t="s">
        <v>796</v>
      </c>
      <c r="C609" t="s">
        <v>510</v>
      </c>
      <c r="D609" t="s">
        <v>241</v>
      </c>
      <c r="E609" t="s">
        <v>1051</v>
      </c>
      <c r="F609" t="s">
        <v>951</v>
      </c>
      <c r="G609" t="s">
        <v>1907</v>
      </c>
      <c r="H609" t="s">
        <v>918</v>
      </c>
      <c r="I609" t="s">
        <v>179</v>
      </c>
      <c r="J609" s="4" t="s">
        <v>865</v>
      </c>
      <c r="K609">
        <v>280</v>
      </c>
      <c r="L609">
        <v>2000</v>
      </c>
      <c r="M609" s="1">
        <v>0.28445601851851854</v>
      </c>
      <c r="N609" s="25">
        <v>1970.2970729894</v>
      </c>
      <c r="O609" s="25">
        <v>6206.43577991661</v>
      </c>
      <c r="P609" s="25">
        <v>9.6751484593074206</v>
      </c>
      <c r="Q609" s="25">
        <v>1.6550489775136199</v>
      </c>
      <c r="R609" s="25">
        <v>2437.25729990232</v>
      </c>
      <c r="S609" s="25">
        <v>22.0429408576348</v>
      </c>
      <c r="T609" s="25">
        <v>6.6701770956380801E-3</v>
      </c>
      <c r="U609" s="25">
        <v>0</v>
      </c>
      <c r="V609" s="25">
        <v>0</v>
      </c>
      <c r="W609" s="25">
        <v>0</v>
      </c>
      <c r="X609" s="25"/>
      <c r="Y609" s="25"/>
      <c r="Z609"/>
    </row>
    <row r="610" spans="2:26" x14ac:dyDescent="0.25">
      <c r="B610" t="s">
        <v>796</v>
      </c>
      <c r="C610" t="s">
        <v>510</v>
      </c>
      <c r="D610" t="s">
        <v>241</v>
      </c>
      <c r="E610" t="s">
        <v>1051</v>
      </c>
      <c r="F610" t="s">
        <v>951</v>
      </c>
      <c r="G610" t="s">
        <v>1907</v>
      </c>
      <c r="H610" t="s">
        <v>918</v>
      </c>
      <c r="I610" t="s">
        <v>179</v>
      </c>
      <c r="J610" s="4" t="s">
        <v>832</v>
      </c>
      <c r="K610">
        <v>180</v>
      </c>
      <c r="L610">
        <v>125</v>
      </c>
      <c r="M610" s="1">
        <v>2.2847222222222224E-2</v>
      </c>
      <c r="N610" s="25">
        <v>85.864909999999995</v>
      </c>
      <c r="O610" s="25">
        <v>270.47446649999995</v>
      </c>
      <c r="P610" s="25">
        <v>0.31807800000000003</v>
      </c>
      <c r="Q610" s="25">
        <v>7.2126525999999996E-2</v>
      </c>
      <c r="R610" s="25">
        <v>106.21489</v>
      </c>
      <c r="S610" s="25">
        <v>7.0642680000000002</v>
      </c>
      <c r="T610" s="25">
        <v>1.1120203252</v>
      </c>
      <c r="U610" s="25">
        <v>0</v>
      </c>
      <c r="V610" s="25">
        <v>0</v>
      </c>
      <c r="W610" s="25">
        <v>0</v>
      </c>
      <c r="X610" s="25"/>
      <c r="Y610" s="25"/>
      <c r="Z610"/>
    </row>
    <row r="611" spans="2:26" x14ac:dyDescent="0.25">
      <c r="B611" t="s">
        <v>796</v>
      </c>
      <c r="C611" t="s">
        <v>510</v>
      </c>
      <c r="D611" t="s">
        <v>241</v>
      </c>
      <c r="E611" t="s">
        <v>1051</v>
      </c>
      <c r="F611" t="s">
        <v>951</v>
      </c>
      <c r="G611" t="s">
        <v>1907</v>
      </c>
      <c r="H611" t="s">
        <v>918</v>
      </c>
      <c r="I611" t="s">
        <v>179</v>
      </c>
      <c r="J611" s="4" t="s">
        <v>864</v>
      </c>
      <c r="K611">
        <v>180</v>
      </c>
      <c r="L611">
        <v>125</v>
      </c>
      <c r="M611" s="1">
        <v>1.9259259259259261E-2</v>
      </c>
      <c r="N611" s="25">
        <v>77.341318910256405</v>
      </c>
      <c r="O611" s="25">
        <v>243.62515456730767</v>
      </c>
      <c r="P611" s="25">
        <v>0.30077999999999999</v>
      </c>
      <c r="Q611" s="25">
        <v>6.4966709166666595E-2</v>
      </c>
      <c r="R611" s="25">
        <v>95.671207756410197</v>
      </c>
      <c r="S611" s="25">
        <v>5.7538669999999996</v>
      </c>
      <c r="T611" s="25">
        <v>0.89290240917435904</v>
      </c>
      <c r="U611" s="25">
        <v>0</v>
      </c>
      <c r="V611" s="25">
        <v>0</v>
      </c>
      <c r="W611" s="25">
        <v>0</v>
      </c>
      <c r="X611" s="25"/>
      <c r="Y611" s="25"/>
      <c r="Z611"/>
    </row>
    <row r="612" spans="2:26" x14ac:dyDescent="0.25">
      <c r="B612" t="s">
        <v>927</v>
      </c>
      <c r="C612" t="s">
        <v>928</v>
      </c>
      <c r="D612" t="s">
        <v>197</v>
      </c>
      <c r="E612" t="s">
        <v>533</v>
      </c>
      <c r="F612" t="s">
        <v>951</v>
      </c>
      <c r="G612" t="s">
        <v>952</v>
      </c>
      <c r="H612" t="s">
        <v>918</v>
      </c>
      <c r="I612" t="s">
        <v>1932</v>
      </c>
      <c r="J612" s="4" t="s">
        <v>865</v>
      </c>
      <c r="K612">
        <v>200</v>
      </c>
      <c r="L612">
        <v>125</v>
      </c>
      <c r="M612" s="1">
        <v>1.5787037037037037E-2</v>
      </c>
      <c r="N612" s="25">
        <v>832.27788123622395</v>
      </c>
      <c r="O612" s="25">
        <v>2621.6753258941053</v>
      </c>
      <c r="P612" s="25">
        <v>15.427969604776401</v>
      </c>
      <c r="Q612" s="25">
        <v>0.699113356064609</v>
      </c>
      <c r="R612" s="25">
        <v>1029.5277459076699</v>
      </c>
      <c r="S612" s="25">
        <v>1.9732033554660999</v>
      </c>
      <c r="T612" s="25">
        <v>0.10257732766724501</v>
      </c>
      <c r="U612" s="25">
        <v>2.7845291866500198E-4</v>
      </c>
      <c r="V612" s="25">
        <v>5.3180630654410303E-2</v>
      </c>
      <c r="W612" s="25">
        <v>5.3459083573075307E-2</v>
      </c>
      <c r="X612" s="25"/>
      <c r="Y612" s="25"/>
      <c r="Z612"/>
    </row>
    <row r="613" spans="2:26" x14ac:dyDescent="0.25">
      <c r="B613" t="s">
        <v>927</v>
      </c>
      <c r="C613" t="s">
        <v>928</v>
      </c>
      <c r="D613" t="s">
        <v>197</v>
      </c>
      <c r="E613" t="s">
        <v>533</v>
      </c>
      <c r="F613" t="s">
        <v>951</v>
      </c>
      <c r="G613" t="s">
        <v>952</v>
      </c>
      <c r="H613" t="s">
        <v>918</v>
      </c>
      <c r="I613" t="s">
        <v>1932</v>
      </c>
      <c r="J613" s="4" t="s">
        <v>865</v>
      </c>
      <c r="K613">
        <v>260</v>
      </c>
      <c r="L613">
        <v>200</v>
      </c>
      <c r="M613" s="1">
        <v>2.2893518518518521E-2</v>
      </c>
      <c r="N613" s="25">
        <v>1181.29301501797</v>
      </c>
      <c r="O613" s="25">
        <v>3721.0729973066054</v>
      </c>
      <c r="P613" s="25">
        <v>21.617216274254801</v>
      </c>
      <c r="Q613" s="25">
        <v>0.992286090677588</v>
      </c>
      <c r="R613" s="25">
        <v>1461.25944366004</v>
      </c>
      <c r="S613" s="25">
        <v>2.3918383010092898</v>
      </c>
      <c r="T613" s="25">
        <v>0.137504497797937</v>
      </c>
      <c r="U613" s="25">
        <v>4.3431573729459197E-4</v>
      </c>
      <c r="V613" s="25">
        <v>8.1677536424442906E-2</v>
      </c>
      <c r="W613" s="25">
        <v>8.2111852161737497E-2</v>
      </c>
      <c r="X613" s="25"/>
      <c r="Y613" s="25"/>
      <c r="Z613"/>
    </row>
    <row r="614" spans="2:26" x14ac:dyDescent="0.25">
      <c r="B614" t="s">
        <v>927</v>
      </c>
      <c r="C614" t="s">
        <v>928</v>
      </c>
      <c r="D614" t="s">
        <v>197</v>
      </c>
      <c r="E614" t="s">
        <v>533</v>
      </c>
      <c r="F614" t="s">
        <v>951</v>
      </c>
      <c r="G614" t="s">
        <v>952</v>
      </c>
      <c r="H614" t="s">
        <v>918</v>
      </c>
      <c r="I614" t="s">
        <v>1932</v>
      </c>
      <c r="J614" s="4" t="s">
        <v>865</v>
      </c>
      <c r="K614">
        <v>320</v>
      </c>
      <c r="L614">
        <v>250</v>
      </c>
      <c r="M614" s="1">
        <v>2.71875E-2</v>
      </c>
      <c r="N614" s="25">
        <v>1437.2703567845399</v>
      </c>
      <c r="O614" s="25">
        <v>4527.4016238713002</v>
      </c>
      <c r="P614" s="25">
        <v>26.327070201640002</v>
      </c>
      <c r="Q614" s="25">
        <v>1.20730699381651</v>
      </c>
      <c r="R614" s="25">
        <v>1777.9033853620199</v>
      </c>
      <c r="S614" s="25">
        <v>2.89334162239075</v>
      </c>
      <c r="T614" s="25">
        <v>0.171880800804735</v>
      </c>
      <c r="U614" s="25">
        <v>5.9803253801443495E-4</v>
      </c>
      <c r="V614" s="25">
        <v>0.105187304753891</v>
      </c>
      <c r="W614" s="25">
        <v>0.10578533729190544</v>
      </c>
      <c r="X614" s="25"/>
      <c r="Y614" s="25"/>
      <c r="Z614"/>
    </row>
    <row r="615" spans="2:26" x14ac:dyDescent="0.25">
      <c r="B615" t="s">
        <v>927</v>
      </c>
      <c r="C615" t="s">
        <v>928</v>
      </c>
      <c r="D615" t="s">
        <v>197</v>
      </c>
      <c r="E615" t="s">
        <v>533</v>
      </c>
      <c r="F615" t="s">
        <v>951</v>
      </c>
      <c r="G615" t="s">
        <v>952</v>
      </c>
      <c r="H615" t="s">
        <v>918</v>
      </c>
      <c r="I615" t="s">
        <v>1932</v>
      </c>
      <c r="J615" s="4" t="s">
        <v>865</v>
      </c>
      <c r="K615">
        <v>380</v>
      </c>
      <c r="L615">
        <v>500</v>
      </c>
      <c r="M615" s="1">
        <v>5.0231481481481481E-2</v>
      </c>
      <c r="N615" s="25">
        <v>2508.0637469153598</v>
      </c>
      <c r="O615" s="25">
        <v>7900.4008027833834</v>
      </c>
      <c r="P615" s="25">
        <v>41.341104104910301</v>
      </c>
      <c r="Q615" s="25">
        <v>2.1067742855554199</v>
      </c>
      <c r="R615" s="25">
        <v>3102.4754778701099</v>
      </c>
      <c r="S615" s="25">
        <v>3.79049625631938</v>
      </c>
      <c r="T615" s="25">
        <v>0.282514455636866</v>
      </c>
      <c r="U615" s="25">
        <v>1.8007330556956799E-3</v>
      </c>
      <c r="V615" s="25">
        <v>0.21777001136592</v>
      </c>
      <c r="W615" s="25">
        <v>0.21957074442161567</v>
      </c>
      <c r="X615" s="25"/>
      <c r="Y615" s="25"/>
      <c r="Z615"/>
    </row>
    <row r="616" spans="2:26" x14ac:dyDescent="0.25">
      <c r="B616" t="s">
        <v>927</v>
      </c>
      <c r="C616" t="s">
        <v>928</v>
      </c>
      <c r="D616" t="s">
        <v>197</v>
      </c>
      <c r="E616" t="s">
        <v>533</v>
      </c>
      <c r="F616" t="s">
        <v>951</v>
      </c>
      <c r="G616" t="s">
        <v>952</v>
      </c>
      <c r="H616" t="s">
        <v>918</v>
      </c>
      <c r="I616" t="s">
        <v>1932</v>
      </c>
      <c r="J616" s="4" t="s">
        <v>865</v>
      </c>
      <c r="K616">
        <v>380</v>
      </c>
      <c r="L616">
        <v>750</v>
      </c>
      <c r="M616" s="1">
        <v>7.3263888888888892E-2</v>
      </c>
      <c r="N616" s="25">
        <v>3620.6632405443902</v>
      </c>
      <c r="O616" s="25">
        <v>11405.089207714829</v>
      </c>
      <c r="P616" s="25">
        <v>56.950112547259401</v>
      </c>
      <c r="Q616" s="25">
        <v>3.0413571300508599</v>
      </c>
      <c r="R616" s="25">
        <v>4478.7591389900599</v>
      </c>
      <c r="S616" s="25">
        <v>4.2832389127467598</v>
      </c>
      <c r="T616" s="25">
        <v>0.38013036283128898</v>
      </c>
      <c r="U616" s="25">
        <v>3.0538496876003299E-3</v>
      </c>
      <c r="V616" s="25">
        <v>0.331687269107108</v>
      </c>
      <c r="W616" s="25">
        <v>0.3347411187947083</v>
      </c>
      <c r="X616" s="25"/>
      <c r="Y616" s="25"/>
      <c r="Z616"/>
    </row>
    <row r="617" spans="2:26" x14ac:dyDescent="0.25">
      <c r="B617" t="s">
        <v>927</v>
      </c>
      <c r="C617" t="s">
        <v>928</v>
      </c>
      <c r="D617" t="s">
        <v>197</v>
      </c>
      <c r="E617" t="s">
        <v>533</v>
      </c>
      <c r="F617" t="s">
        <v>951</v>
      </c>
      <c r="G617" t="s">
        <v>952</v>
      </c>
      <c r="H617" t="s">
        <v>918</v>
      </c>
      <c r="I617" t="s">
        <v>1932</v>
      </c>
      <c r="J617" s="4" t="s">
        <v>865</v>
      </c>
      <c r="K617">
        <v>380</v>
      </c>
      <c r="L617">
        <v>1000</v>
      </c>
      <c r="M617" s="1">
        <v>9.6250000000000002E-2</v>
      </c>
      <c r="N617" s="25">
        <v>4700.7333550728099</v>
      </c>
      <c r="O617" s="25">
        <v>14807.31006847935</v>
      </c>
      <c r="P617" s="25">
        <v>71.686267322221298</v>
      </c>
      <c r="Q617" s="25">
        <v>3.94861483850991</v>
      </c>
      <c r="R617" s="25">
        <v>5814.8060539583203</v>
      </c>
      <c r="S617" s="25">
        <v>4.7661494621520504</v>
      </c>
      <c r="T617" s="25">
        <v>0.47603904764284299</v>
      </c>
      <c r="U617" s="25">
        <v>4.3295577170849101E-3</v>
      </c>
      <c r="V617" s="25">
        <v>0.44395124822326298</v>
      </c>
      <c r="W617" s="25">
        <v>0.44828080594034792</v>
      </c>
      <c r="X617" s="25"/>
      <c r="Y617" s="25"/>
      <c r="Z617"/>
    </row>
    <row r="618" spans="2:26" x14ac:dyDescent="0.25">
      <c r="B618" t="s">
        <v>927</v>
      </c>
      <c r="C618" t="s">
        <v>928</v>
      </c>
      <c r="D618" t="s">
        <v>197</v>
      </c>
      <c r="E618" t="s">
        <v>533</v>
      </c>
      <c r="F618" t="s">
        <v>951</v>
      </c>
      <c r="G618" t="s">
        <v>952</v>
      </c>
      <c r="H618" t="s">
        <v>918</v>
      </c>
      <c r="I618" t="s">
        <v>1932</v>
      </c>
      <c r="J618" s="4" t="s">
        <v>865</v>
      </c>
      <c r="K618">
        <v>380</v>
      </c>
      <c r="L618">
        <v>1500</v>
      </c>
      <c r="M618" s="1">
        <v>0.14228009259259258</v>
      </c>
      <c r="N618" s="25">
        <v>6896.5495482598299</v>
      </c>
      <c r="O618" s="25">
        <v>21724.131077018465</v>
      </c>
      <c r="P618" s="25">
        <v>102.113154219965</v>
      </c>
      <c r="Q618" s="25">
        <v>5.79310161653612</v>
      </c>
      <c r="R618" s="25">
        <v>8531.0312136880893</v>
      </c>
      <c r="S618" s="25">
        <v>5.7427374403417604</v>
      </c>
      <c r="T618" s="25">
        <v>0.669760028652573</v>
      </c>
      <c r="U618" s="25">
        <v>6.8577005398503497E-3</v>
      </c>
      <c r="V618" s="25">
        <v>0.67033692755270002</v>
      </c>
      <c r="W618" s="25">
        <v>0.67719462809255038</v>
      </c>
      <c r="X618" s="25"/>
      <c r="Y618" s="25"/>
      <c r="Z618"/>
    </row>
    <row r="619" spans="2:26" x14ac:dyDescent="0.25">
      <c r="B619" t="s">
        <v>927</v>
      </c>
      <c r="C619" t="s">
        <v>928</v>
      </c>
      <c r="D619" t="s">
        <v>197</v>
      </c>
      <c r="E619" t="s">
        <v>533</v>
      </c>
      <c r="F619" t="s">
        <v>951</v>
      </c>
      <c r="G619" t="s">
        <v>952</v>
      </c>
      <c r="H619" t="s">
        <v>918</v>
      </c>
      <c r="I619" t="s">
        <v>1932</v>
      </c>
      <c r="J619" s="4" t="s">
        <v>865</v>
      </c>
      <c r="K619">
        <v>380</v>
      </c>
      <c r="L619">
        <v>2000</v>
      </c>
      <c r="M619" s="1">
        <v>0.18836805555555555</v>
      </c>
      <c r="N619" s="25">
        <v>9134.3417317123603</v>
      </c>
      <c r="O619" s="25">
        <v>28773.176454893935</v>
      </c>
      <c r="P619" s="25">
        <v>133.649074889383</v>
      </c>
      <c r="Q619" s="25">
        <v>7.6728472548418702</v>
      </c>
      <c r="R619" s="25">
        <v>11299.180194091399</v>
      </c>
      <c r="S619" s="25">
        <v>6.7240973364116501</v>
      </c>
      <c r="T619" s="25">
        <v>0.86554484800618903</v>
      </c>
      <c r="U619" s="25">
        <v>9.3582669314126194E-3</v>
      </c>
      <c r="V619" s="25">
        <v>0.89901842536821897</v>
      </c>
      <c r="W619" s="25">
        <v>0.90837669229963158</v>
      </c>
      <c r="X619" s="25"/>
      <c r="Y619" s="25"/>
      <c r="Z619"/>
    </row>
    <row r="620" spans="2:26" x14ac:dyDescent="0.25">
      <c r="B620" t="s">
        <v>927</v>
      </c>
      <c r="C620" t="s">
        <v>928</v>
      </c>
      <c r="D620" t="s">
        <v>197</v>
      </c>
      <c r="E620" t="s">
        <v>533</v>
      </c>
      <c r="F620" t="s">
        <v>951</v>
      </c>
      <c r="G620" t="s">
        <v>952</v>
      </c>
      <c r="H620" t="s">
        <v>918</v>
      </c>
      <c r="I620" t="s">
        <v>1932</v>
      </c>
      <c r="J620" s="4" t="s">
        <v>865</v>
      </c>
      <c r="K620">
        <v>380</v>
      </c>
      <c r="L620">
        <v>2500</v>
      </c>
      <c r="M620" s="1">
        <v>0.23435185185185184</v>
      </c>
      <c r="N620" s="25">
        <v>11293.650044726801</v>
      </c>
      <c r="O620" s="25">
        <v>35574.997640889422</v>
      </c>
      <c r="P620" s="25">
        <v>163.09735436858</v>
      </c>
      <c r="Q620" s="25">
        <v>9.4866658733909794</v>
      </c>
      <c r="R620" s="25">
        <v>13970.247495241199</v>
      </c>
      <c r="S620" s="25">
        <v>7.6892058194928499</v>
      </c>
      <c r="T620" s="25">
        <v>1.0573037742161</v>
      </c>
      <c r="U620" s="25">
        <v>1.19100779909021E-2</v>
      </c>
      <c r="V620" s="25">
        <v>1.1235021900520601</v>
      </c>
      <c r="W620" s="25">
        <v>1.1354122680429621</v>
      </c>
      <c r="X620" s="25"/>
      <c r="Y620" s="25"/>
      <c r="Z620"/>
    </row>
    <row r="621" spans="2:26" x14ac:dyDescent="0.25">
      <c r="B621" t="s">
        <v>927</v>
      </c>
      <c r="C621" t="s">
        <v>928</v>
      </c>
      <c r="D621" t="s">
        <v>197</v>
      </c>
      <c r="E621" t="s">
        <v>533</v>
      </c>
      <c r="F621" t="s">
        <v>951</v>
      </c>
      <c r="G621" t="s">
        <v>952</v>
      </c>
      <c r="H621" t="s">
        <v>918</v>
      </c>
      <c r="I621" t="s">
        <v>1932</v>
      </c>
      <c r="J621" s="4" t="s">
        <v>865</v>
      </c>
      <c r="K621">
        <v>370</v>
      </c>
      <c r="L621">
        <v>3000</v>
      </c>
      <c r="M621" s="1">
        <v>0.28046296296296297</v>
      </c>
      <c r="N621" s="25">
        <v>13786.0271043466</v>
      </c>
      <c r="O621" s="25">
        <v>43425.985378691788</v>
      </c>
      <c r="P621" s="25">
        <v>199.396038559929</v>
      </c>
      <c r="Q621" s="25">
        <v>11.5802702658249</v>
      </c>
      <c r="R621" s="25">
        <v>17053.323872799199</v>
      </c>
      <c r="S621" s="25">
        <v>8.8517076684168696</v>
      </c>
      <c r="T621" s="25">
        <v>1.22184874184296</v>
      </c>
      <c r="U621" s="25">
        <v>1.5697925626893601E-2</v>
      </c>
      <c r="V621" s="25">
        <v>1.3174161883851601</v>
      </c>
      <c r="W621" s="25">
        <v>1.3331141140120537</v>
      </c>
      <c r="X621" s="25"/>
      <c r="Y621" s="25"/>
      <c r="Z621"/>
    </row>
    <row r="622" spans="2:26" x14ac:dyDescent="0.25">
      <c r="B622" t="s">
        <v>927</v>
      </c>
      <c r="C622" t="s">
        <v>928</v>
      </c>
      <c r="D622" t="s">
        <v>197</v>
      </c>
      <c r="E622" t="s">
        <v>533</v>
      </c>
      <c r="F622" t="s">
        <v>951</v>
      </c>
      <c r="G622" t="s">
        <v>952</v>
      </c>
      <c r="H622" t="s">
        <v>918</v>
      </c>
      <c r="I622" t="s">
        <v>1932</v>
      </c>
      <c r="J622" s="4" t="s">
        <v>865</v>
      </c>
      <c r="K622">
        <v>370</v>
      </c>
      <c r="L622">
        <v>3500</v>
      </c>
      <c r="M622" s="1">
        <v>0.32645833333333335</v>
      </c>
      <c r="N622" s="25">
        <v>15988.9244834081</v>
      </c>
      <c r="O622" s="25">
        <v>50365.112122735511</v>
      </c>
      <c r="P622" s="25">
        <v>229.63764843892801</v>
      </c>
      <c r="Q622" s="25">
        <v>13.4307001348676</v>
      </c>
      <c r="R622" s="25">
        <v>19778.3008854254</v>
      </c>
      <c r="S622" s="25">
        <v>9.8591802425306305</v>
      </c>
      <c r="T622" s="25">
        <v>1.40801717467043</v>
      </c>
      <c r="U622" s="25">
        <v>1.8489220540574201E-2</v>
      </c>
      <c r="V622" s="25">
        <v>1.5353100458911</v>
      </c>
      <c r="W622" s="25">
        <v>1.5537992664316742</v>
      </c>
      <c r="X622" s="25"/>
      <c r="Y622" s="25"/>
      <c r="Z622"/>
    </row>
    <row r="623" spans="2:26" x14ac:dyDescent="0.25">
      <c r="B623" t="s">
        <v>927</v>
      </c>
      <c r="C623" t="s">
        <v>928</v>
      </c>
      <c r="D623" t="s">
        <v>197</v>
      </c>
      <c r="E623" t="s">
        <v>533</v>
      </c>
      <c r="F623" t="s">
        <v>951</v>
      </c>
      <c r="G623" t="s">
        <v>952</v>
      </c>
      <c r="H623" t="s">
        <v>918</v>
      </c>
      <c r="I623" t="s">
        <v>1932</v>
      </c>
      <c r="J623" s="4" t="s">
        <v>832</v>
      </c>
      <c r="K623">
        <v>200</v>
      </c>
      <c r="L623">
        <v>125</v>
      </c>
      <c r="M623" s="1">
        <v>2.2847222222222224E-2</v>
      </c>
      <c r="N623" s="25">
        <v>730.68</v>
      </c>
      <c r="O623" s="25">
        <v>2301.6419999999998</v>
      </c>
      <c r="P623" s="25">
        <v>12.6582246</v>
      </c>
      <c r="Q623" s="25">
        <v>0.61377123999999905</v>
      </c>
      <c r="R623" s="25">
        <v>903.85117999999898</v>
      </c>
      <c r="S623" s="25">
        <v>4.4586232799999896</v>
      </c>
      <c r="T623" s="25">
        <v>0.170686799999999</v>
      </c>
      <c r="U623" s="25">
        <v>7.6427039999999997E-4</v>
      </c>
      <c r="V623" s="25">
        <v>3.8225879999999997E-2</v>
      </c>
      <c r="W623" s="25">
        <v>3.89901504E-2</v>
      </c>
      <c r="X623" s="25"/>
      <c r="Y623" s="25"/>
      <c r="Z623"/>
    </row>
    <row r="624" spans="2:26" x14ac:dyDescent="0.25">
      <c r="B624" t="s">
        <v>927</v>
      </c>
      <c r="C624" t="s">
        <v>928</v>
      </c>
      <c r="D624" t="s">
        <v>197</v>
      </c>
      <c r="E624" t="s">
        <v>533</v>
      </c>
      <c r="F624" t="s">
        <v>951</v>
      </c>
      <c r="G624" t="s">
        <v>952</v>
      </c>
      <c r="H624" t="s">
        <v>918</v>
      </c>
      <c r="I624" t="s">
        <v>1932</v>
      </c>
      <c r="J624" s="4" t="s">
        <v>864</v>
      </c>
      <c r="K624">
        <v>200</v>
      </c>
      <c r="L624">
        <v>125</v>
      </c>
      <c r="M624" s="1">
        <v>1.9259259259259261E-2</v>
      </c>
      <c r="N624" s="25">
        <v>671.78</v>
      </c>
      <c r="O624" s="25">
        <v>2116.107</v>
      </c>
      <c r="P624" s="25">
        <v>12.387873600000001</v>
      </c>
      <c r="Q624" s="25">
        <v>0.56429523999999998</v>
      </c>
      <c r="R624" s="25">
        <v>830.99188000000004</v>
      </c>
      <c r="S624" s="25">
        <v>3.6104632799999998</v>
      </c>
      <c r="T624" s="25">
        <v>0.14064779999999999</v>
      </c>
      <c r="U624" s="25">
        <v>7.3959440000000002E-4</v>
      </c>
      <c r="V624" s="25">
        <v>3.5157500000000001E-2</v>
      </c>
      <c r="W624" s="25">
        <v>3.5897094400000003E-2</v>
      </c>
      <c r="X624" s="25"/>
      <c r="Y624" s="25"/>
      <c r="Z624"/>
    </row>
    <row r="625" spans="2:26" x14ac:dyDescent="0.25">
      <c r="B625" t="s">
        <v>1933</v>
      </c>
      <c r="C625" t="s">
        <v>929</v>
      </c>
      <c r="D625" t="s">
        <v>197</v>
      </c>
      <c r="E625" t="s">
        <v>537</v>
      </c>
      <c r="F625" t="s">
        <v>951</v>
      </c>
      <c r="G625" t="s">
        <v>952</v>
      </c>
      <c r="H625" t="s">
        <v>918</v>
      </c>
      <c r="I625" t="s">
        <v>1932</v>
      </c>
      <c r="J625" s="4" t="s">
        <v>865</v>
      </c>
      <c r="K625">
        <v>200</v>
      </c>
      <c r="L625">
        <v>125</v>
      </c>
      <c r="M625" s="1">
        <v>1.5752314814814813E-2</v>
      </c>
      <c r="N625" s="25">
        <v>836.91451995886302</v>
      </c>
      <c r="O625" s="25">
        <v>2636.2807378704183</v>
      </c>
      <c r="P625" s="25">
        <v>15.8522567079446</v>
      </c>
      <c r="Q625" s="25">
        <v>0.70300815289301699</v>
      </c>
      <c r="R625" s="25">
        <v>1035.2631617781799</v>
      </c>
      <c r="S625" s="25">
        <v>1.84997815352517</v>
      </c>
      <c r="T625" s="25">
        <v>9.8603510711552905E-2</v>
      </c>
      <c r="U625" s="25">
        <v>3.1129262530414002E-4</v>
      </c>
      <c r="V625" s="25">
        <v>5.3723918390105201E-2</v>
      </c>
      <c r="W625" s="25">
        <v>5.403521101540934E-2</v>
      </c>
      <c r="X625" s="25"/>
      <c r="Y625" s="25"/>
      <c r="Z625"/>
    </row>
    <row r="626" spans="2:26" x14ac:dyDescent="0.25">
      <c r="B626" t="s">
        <v>1933</v>
      </c>
      <c r="C626" t="s">
        <v>929</v>
      </c>
      <c r="D626" t="s">
        <v>197</v>
      </c>
      <c r="E626" t="s">
        <v>537</v>
      </c>
      <c r="F626" t="s">
        <v>951</v>
      </c>
      <c r="G626" t="s">
        <v>952</v>
      </c>
      <c r="H626" t="s">
        <v>918</v>
      </c>
      <c r="I626" t="s">
        <v>1932</v>
      </c>
      <c r="J626" s="4" t="s">
        <v>865</v>
      </c>
      <c r="K626">
        <v>260</v>
      </c>
      <c r="L626">
        <v>200</v>
      </c>
      <c r="M626" s="1">
        <v>2.2789351851851852E-2</v>
      </c>
      <c r="N626" s="25">
        <v>1207.5586941213201</v>
      </c>
      <c r="O626" s="25">
        <v>3803.8098864821582</v>
      </c>
      <c r="P626" s="25">
        <v>22.4591931365972</v>
      </c>
      <c r="Q626" s="25">
        <v>1.01434930306191</v>
      </c>
      <c r="R626" s="25">
        <v>1493.7501748036</v>
      </c>
      <c r="S626" s="25">
        <v>2.30810851744137</v>
      </c>
      <c r="T626" s="25">
        <v>0.13633781770923301</v>
      </c>
      <c r="U626" s="25">
        <v>4.9754446779966602E-4</v>
      </c>
      <c r="V626" s="25">
        <v>8.4044012561341905E-2</v>
      </c>
      <c r="W626" s="25">
        <v>8.4541557029141567E-2</v>
      </c>
      <c r="X626" s="25"/>
      <c r="Y626" s="25"/>
      <c r="Z626"/>
    </row>
    <row r="627" spans="2:26" x14ac:dyDescent="0.25">
      <c r="B627" t="s">
        <v>1933</v>
      </c>
      <c r="C627" t="s">
        <v>929</v>
      </c>
      <c r="D627" t="s">
        <v>197</v>
      </c>
      <c r="E627" t="s">
        <v>537</v>
      </c>
      <c r="F627" t="s">
        <v>951</v>
      </c>
      <c r="G627" t="s">
        <v>952</v>
      </c>
      <c r="H627" t="s">
        <v>918</v>
      </c>
      <c r="I627" t="s">
        <v>1932</v>
      </c>
      <c r="J627" s="4" t="s">
        <v>865</v>
      </c>
      <c r="K627">
        <v>320</v>
      </c>
      <c r="L627">
        <v>250</v>
      </c>
      <c r="M627" s="1">
        <v>2.7037037037037037E-2</v>
      </c>
      <c r="N627" s="25">
        <v>1450.8524858647399</v>
      </c>
      <c r="O627" s="25">
        <v>4570.1853304739307</v>
      </c>
      <c r="P627" s="25">
        <v>26.898654107958301</v>
      </c>
      <c r="Q627" s="25">
        <v>1.2187161198265499</v>
      </c>
      <c r="R627" s="25">
        <v>1794.70430469852</v>
      </c>
      <c r="S627" s="25">
        <v>2.7965895929260598</v>
      </c>
      <c r="T627" s="25">
        <v>0.17001087256316599</v>
      </c>
      <c r="U627" s="25">
        <v>6.8818932386295996E-4</v>
      </c>
      <c r="V627" s="25">
        <v>0.10714856872058399</v>
      </c>
      <c r="W627" s="25">
        <v>0.10783675804444695</v>
      </c>
      <c r="X627" s="25"/>
      <c r="Y627" s="25"/>
      <c r="Z627"/>
    </row>
    <row r="628" spans="2:26" x14ac:dyDescent="0.25">
      <c r="B628" t="s">
        <v>1933</v>
      </c>
      <c r="C628" t="s">
        <v>929</v>
      </c>
      <c r="D628" t="s">
        <v>197</v>
      </c>
      <c r="E628" t="s">
        <v>537</v>
      </c>
      <c r="F628" t="s">
        <v>951</v>
      </c>
      <c r="G628" t="s">
        <v>952</v>
      </c>
      <c r="H628" t="s">
        <v>918</v>
      </c>
      <c r="I628" t="s">
        <v>1932</v>
      </c>
      <c r="J628" s="4" t="s">
        <v>865</v>
      </c>
      <c r="K628">
        <v>360</v>
      </c>
      <c r="L628">
        <v>500</v>
      </c>
      <c r="M628" s="1">
        <v>5.0104166666666672E-2</v>
      </c>
      <c r="N628" s="25">
        <v>2587.1009514135199</v>
      </c>
      <c r="O628" s="25">
        <v>8149.3679969525874</v>
      </c>
      <c r="P628" s="25">
        <v>43.090575858817402</v>
      </c>
      <c r="Q628" s="25">
        <v>2.1731648509845698</v>
      </c>
      <c r="R628" s="25">
        <v>3200.2440373702598</v>
      </c>
      <c r="S628" s="25">
        <v>3.55661580767782</v>
      </c>
      <c r="T628" s="25">
        <v>0.272308884575235</v>
      </c>
      <c r="U628" s="25">
        <v>2.2296954283472499E-3</v>
      </c>
      <c r="V628" s="25">
        <v>0.21610589766447699</v>
      </c>
      <c r="W628" s="25">
        <v>0.21833559309282424</v>
      </c>
      <c r="X628" s="25"/>
      <c r="Y628" s="25"/>
      <c r="Z628"/>
    </row>
    <row r="629" spans="2:26" x14ac:dyDescent="0.25">
      <c r="B629" t="s">
        <v>1933</v>
      </c>
      <c r="C629" t="s">
        <v>929</v>
      </c>
      <c r="D629" t="s">
        <v>197</v>
      </c>
      <c r="E629" t="s">
        <v>537</v>
      </c>
      <c r="F629" t="s">
        <v>951</v>
      </c>
      <c r="G629" t="s">
        <v>952</v>
      </c>
      <c r="H629" t="s">
        <v>918</v>
      </c>
      <c r="I629" t="s">
        <v>1932</v>
      </c>
      <c r="J629" s="4" t="s">
        <v>865</v>
      </c>
      <c r="K629">
        <v>360</v>
      </c>
      <c r="L629">
        <v>750</v>
      </c>
      <c r="M629" s="1">
        <v>7.3136574074074076E-2</v>
      </c>
      <c r="N629" s="25">
        <v>3793.8739360448799</v>
      </c>
      <c r="O629" s="25">
        <v>11950.702898541371</v>
      </c>
      <c r="P629" s="25">
        <v>60.737381612076902</v>
      </c>
      <c r="Q629" s="25">
        <v>3.1868539944708898</v>
      </c>
      <c r="R629" s="25">
        <v>4693.0209167609801</v>
      </c>
      <c r="S629" s="25">
        <v>4.0573625589717803</v>
      </c>
      <c r="T629" s="25">
        <v>0.36887417919142601</v>
      </c>
      <c r="U629" s="25">
        <v>3.7711095701677502E-3</v>
      </c>
      <c r="V629" s="25">
        <v>0.32876034304011997</v>
      </c>
      <c r="W629" s="25">
        <v>0.33253145261028771</v>
      </c>
      <c r="X629" s="25"/>
      <c r="Y629" s="25"/>
      <c r="Z629"/>
    </row>
    <row r="630" spans="2:26" x14ac:dyDescent="0.25">
      <c r="B630" t="s">
        <v>1933</v>
      </c>
      <c r="C630" t="s">
        <v>929</v>
      </c>
      <c r="D630" t="s">
        <v>197</v>
      </c>
      <c r="E630" t="s">
        <v>537</v>
      </c>
      <c r="F630" t="s">
        <v>951</v>
      </c>
      <c r="G630" t="s">
        <v>952</v>
      </c>
      <c r="H630" t="s">
        <v>918</v>
      </c>
      <c r="I630" t="s">
        <v>1932</v>
      </c>
      <c r="J630" s="4" t="s">
        <v>865</v>
      </c>
      <c r="K630">
        <v>360</v>
      </c>
      <c r="L630">
        <v>1000</v>
      </c>
      <c r="M630" s="1">
        <v>9.6111111111111105E-2</v>
      </c>
      <c r="N630" s="25">
        <v>4966.1211465710603</v>
      </c>
      <c r="O630" s="25">
        <v>15643.28161169884</v>
      </c>
      <c r="P630" s="25">
        <v>77.401133998030204</v>
      </c>
      <c r="Q630" s="25">
        <v>4.1715412316001101</v>
      </c>
      <c r="R630" s="25">
        <v>6143.0903370833703</v>
      </c>
      <c r="S630" s="25">
        <v>4.5480820932595902</v>
      </c>
      <c r="T630" s="25">
        <v>0.46352818772987903</v>
      </c>
      <c r="U630" s="25">
        <v>5.3457493177504001E-3</v>
      </c>
      <c r="V630" s="25">
        <v>0.43949036004062503</v>
      </c>
      <c r="W630" s="25">
        <v>0.44483610935837542</v>
      </c>
      <c r="X630" s="25"/>
      <c r="Y630" s="25"/>
      <c r="Z630"/>
    </row>
    <row r="631" spans="2:26" x14ac:dyDescent="0.25">
      <c r="B631" t="s">
        <v>1933</v>
      </c>
      <c r="C631" t="s">
        <v>929</v>
      </c>
      <c r="D631" t="s">
        <v>197</v>
      </c>
      <c r="E631" t="s">
        <v>537</v>
      </c>
      <c r="F631" t="s">
        <v>951</v>
      </c>
      <c r="G631" t="s">
        <v>952</v>
      </c>
      <c r="H631" t="s">
        <v>918</v>
      </c>
      <c r="I631" t="s">
        <v>1932</v>
      </c>
      <c r="J631" s="4" t="s">
        <v>865</v>
      </c>
      <c r="K631">
        <v>360</v>
      </c>
      <c r="L631">
        <v>1500</v>
      </c>
      <c r="M631" s="1">
        <v>0.14212962962962963</v>
      </c>
      <c r="N631" s="25">
        <v>7349.4937207267503</v>
      </c>
      <c r="O631" s="25">
        <v>23150.905220289264</v>
      </c>
      <c r="P631" s="25">
        <v>111.81623712528</v>
      </c>
      <c r="Q631" s="25">
        <v>6.1735748934315398</v>
      </c>
      <c r="R631" s="25">
        <v>9091.3238974596698</v>
      </c>
      <c r="S631" s="25">
        <v>5.5398260390701699</v>
      </c>
      <c r="T631" s="25">
        <v>0.65500195890559099</v>
      </c>
      <c r="U631" s="25">
        <v>8.4607101361511908E-3</v>
      </c>
      <c r="V631" s="25">
        <v>0.66318624088539202</v>
      </c>
      <c r="W631" s="25">
        <v>0.67164695102154326</v>
      </c>
      <c r="X631" s="25"/>
      <c r="Y631" s="25"/>
      <c r="Z631"/>
    </row>
    <row r="632" spans="2:26" x14ac:dyDescent="0.25">
      <c r="B632" t="s">
        <v>1933</v>
      </c>
      <c r="C632" t="s">
        <v>929</v>
      </c>
      <c r="D632" t="s">
        <v>197</v>
      </c>
      <c r="E632" t="s">
        <v>537</v>
      </c>
      <c r="F632" t="s">
        <v>951</v>
      </c>
      <c r="G632" t="s">
        <v>952</v>
      </c>
      <c r="H632" t="s">
        <v>918</v>
      </c>
      <c r="I632" t="s">
        <v>1932</v>
      </c>
      <c r="J632" s="4" t="s">
        <v>865</v>
      </c>
      <c r="K632">
        <v>360</v>
      </c>
      <c r="L632">
        <v>2000</v>
      </c>
      <c r="M632" s="1">
        <v>0.18820601851851851</v>
      </c>
      <c r="N632" s="25">
        <v>9768.0207012660103</v>
      </c>
      <c r="O632" s="25">
        <v>30769.26520898793</v>
      </c>
      <c r="P632" s="25">
        <v>147.242082607714</v>
      </c>
      <c r="Q632" s="25">
        <v>8.2051377693325591</v>
      </c>
      <c r="R632" s="25">
        <v>12083.0385092735</v>
      </c>
      <c r="S632" s="25">
        <v>6.5416228214296197</v>
      </c>
      <c r="T632" s="25">
        <v>0.84849576942557703</v>
      </c>
      <c r="U632" s="25">
        <v>1.1537494234682401E-2</v>
      </c>
      <c r="V632" s="25">
        <v>0.88891852208213595</v>
      </c>
      <c r="W632" s="25">
        <v>0.90045601631681838</v>
      </c>
      <c r="X632" s="25"/>
      <c r="Y632" s="25"/>
      <c r="Z632"/>
    </row>
    <row r="633" spans="2:26" x14ac:dyDescent="0.25">
      <c r="B633" t="s">
        <v>1933</v>
      </c>
      <c r="C633" t="s">
        <v>929</v>
      </c>
      <c r="D633" t="s">
        <v>197</v>
      </c>
      <c r="E633" t="s">
        <v>537</v>
      </c>
      <c r="F633" t="s">
        <v>951</v>
      </c>
      <c r="G633" t="s">
        <v>952</v>
      </c>
      <c r="H633" t="s">
        <v>918</v>
      </c>
      <c r="I633" t="s">
        <v>1932</v>
      </c>
      <c r="J633" s="4" t="s">
        <v>865</v>
      </c>
      <c r="K633">
        <v>360</v>
      </c>
      <c r="L633">
        <v>2500</v>
      </c>
      <c r="M633" s="1">
        <v>0.23416666666666666</v>
      </c>
      <c r="N633" s="25">
        <v>12112.8809007334</v>
      </c>
      <c r="O633" s="25">
        <v>38155.574837310211</v>
      </c>
      <c r="P633" s="25">
        <v>180.57203717915101</v>
      </c>
      <c r="Q633" s="25">
        <v>10.174816513700501</v>
      </c>
      <c r="R633" s="25">
        <v>14983.6280999869</v>
      </c>
      <c r="S633" s="25">
        <v>7.5177570689985496</v>
      </c>
      <c r="T633" s="25">
        <v>1.0376791649800501</v>
      </c>
      <c r="U633" s="25">
        <v>1.46903585541739E-2</v>
      </c>
      <c r="V633" s="25">
        <v>1.1104555236814699</v>
      </c>
      <c r="W633" s="25">
        <v>1.1251458822356439</v>
      </c>
      <c r="X633" s="25"/>
      <c r="Y633" s="25"/>
      <c r="Z633"/>
    </row>
    <row r="634" spans="2:26" x14ac:dyDescent="0.25">
      <c r="B634" t="s">
        <v>1933</v>
      </c>
      <c r="C634" t="s">
        <v>929</v>
      </c>
      <c r="D634" t="s">
        <v>197</v>
      </c>
      <c r="E634" t="s">
        <v>537</v>
      </c>
      <c r="F634" t="s">
        <v>951</v>
      </c>
      <c r="G634" t="s">
        <v>952</v>
      </c>
      <c r="H634" t="s">
        <v>918</v>
      </c>
      <c r="I634" t="s">
        <v>1932</v>
      </c>
      <c r="J634" s="4" t="s">
        <v>865</v>
      </c>
      <c r="K634">
        <v>360</v>
      </c>
      <c r="L634">
        <v>3000</v>
      </c>
      <c r="M634" s="1">
        <v>0.28024305555555556</v>
      </c>
      <c r="N634" s="25">
        <v>14538.5578905731</v>
      </c>
      <c r="O634" s="25">
        <v>45796.457355305261</v>
      </c>
      <c r="P634" s="25">
        <v>216.176986679782</v>
      </c>
      <c r="Q634" s="25">
        <v>12.212393537554799</v>
      </c>
      <c r="R634" s="25">
        <v>17984.201809192102</v>
      </c>
      <c r="S634" s="25">
        <v>8.5165592911633095</v>
      </c>
      <c r="T634" s="25">
        <v>1.23151327776638</v>
      </c>
      <c r="U634" s="25">
        <v>1.7757619200776599E-2</v>
      </c>
      <c r="V634" s="25">
        <v>1.3367079724691699</v>
      </c>
      <c r="W634" s="25">
        <v>1.3544655916699466</v>
      </c>
      <c r="X634" s="25"/>
      <c r="Y634" s="25"/>
      <c r="Z634"/>
    </row>
    <row r="635" spans="2:26" x14ac:dyDescent="0.25">
      <c r="B635" t="s">
        <v>1933</v>
      </c>
      <c r="C635" t="s">
        <v>929</v>
      </c>
      <c r="D635" t="s">
        <v>197</v>
      </c>
      <c r="E635" t="s">
        <v>537</v>
      </c>
      <c r="F635" t="s">
        <v>951</v>
      </c>
      <c r="G635" t="s">
        <v>952</v>
      </c>
      <c r="H635" t="s">
        <v>918</v>
      </c>
      <c r="I635" t="s">
        <v>1932</v>
      </c>
      <c r="J635" s="4" t="s">
        <v>865</v>
      </c>
      <c r="K635">
        <v>360</v>
      </c>
      <c r="L635">
        <v>3500</v>
      </c>
      <c r="M635" s="1">
        <v>0.32620370370370372</v>
      </c>
      <c r="N635" s="25">
        <v>16882.5818815733</v>
      </c>
      <c r="O635" s="25">
        <v>53180.132926955892</v>
      </c>
      <c r="P635" s="25">
        <v>249.488893078861</v>
      </c>
      <c r="Q635" s="25">
        <v>14.1813701580905</v>
      </c>
      <c r="R635" s="25">
        <v>20883.748478259298</v>
      </c>
      <c r="S635" s="25">
        <v>9.4930745613270204</v>
      </c>
      <c r="T635" s="25">
        <v>1.4206750464787801</v>
      </c>
      <c r="U635" s="25">
        <v>2.0911481664750198E-2</v>
      </c>
      <c r="V635" s="25">
        <v>1.55818510616118</v>
      </c>
      <c r="W635" s="25">
        <v>1.5790965878259302</v>
      </c>
      <c r="X635" s="25"/>
      <c r="Y635" s="25"/>
      <c r="Z635"/>
    </row>
    <row r="636" spans="2:26" x14ac:dyDescent="0.25">
      <c r="B636" t="s">
        <v>1933</v>
      </c>
      <c r="C636" t="s">
        <v>929</v>
      </c>
      <c r="D636" t="s">
        <v>197</v>
      </c>
      <c r="E636" t="s">
        <v>537</v>
      </c>
      <c r="F636" t="s">
        <v>951</v>
      </c>
      <c r="G636" t="s">
        <v>952</v>
      </c>
      <c r="H636" t="s">
        <v>918</v>
      </c>
      <c r="I636" t="s">
        <v>1932</v>
      </c>
      <c r="J636" s="4" t="s">
        <v>832</v>
      </c>
      <c r="K636">
        <v>200</v>
      </c>
      <c r="L636">
        <v>125</v>
      </c>
      <c r="M636" s="1">
        <v>2.2847222222222224E-2</v>
      </c>
      <c r="N636" s="25">
        <v>730.68</v>
      </c>
      <c r="O636" s="25">
        <v>2301.6419999999998</v>
      </c>
      <c r="P636" s="25">
        <v>12.6582246</v>
      </c>
      <c r="Q636" s="25">
        <v>0.61377123999999905</v>
      </c>
      <c r="R636" s="25">
        <v>903.85117999999898</v>
      </c>
      <c r="S636" s="25">
        <v>4.4586232799999896</v>
      </c>
      <c r="T636" s="25">
        <v>0.170686799999999</v>
      </c>
      <c r="U636" s="25">
        <v>7.6427039999999997E-4</v>
      </c>
      <c r="V636" s="25">
        <v>3.8225879999999997E-2</v>
      </c>
      <c r="W636" s="25">
        <v>3.89901504E-2</v>
      </c>
      <c r="X636" s="25"/>
      <c r="Y636" s="25"/>
      <c r="Z636"/>
    </row>
    <row r="637" spans="2:26" x14ac:dyDescent="0.25">
      <c r="B637" t="s">
        <v>1933</v>
      </c>
      <c r="C637" t="s">
        <v>929</v>
      </c>
      <c r="D637" t="s">
        <v>197</v>
      </c>
      <c r="E637" t="s">
        <v>537</v>
      </c>
      <c r="F637" t="s">
        <v>951</v>
      </c>
      <c r="G637" t="s">
        <v>952</v>
      </c>
      <c r="H637" t="s">
        <v>918</v>
      </c>
      <c r="I637" t="s">
        <v>1932</v>
      </c>
      <c r="J637" s="4" t="s">
        <v>864</v>
      </c>
      <c r="K637">
        <v>200</v>
      </c>
      <c r="L637">
        <v>125</v>
      </c>
      <c r="M637" s="1">
        <v>1.9259259259259261E-2</v>
      </c>
      <c r="N637" s="25">
        <v>671.78</v>
      </c>
      <c r="O637" s="25">
        <v>2116.107</v>
      </c>
      <c r="P637" s="25">
        <v>12.387873600000001</v>
      </c>
      <c r="Q637" s="25">
        <v>0.56429523999999998</v>
      </c>
      <c r="R637" s="25">
        <v>830.99188000000004</v>
      </c>
      <c r="S637" s="25">
        <v>3.6104632799999998</v>
      </c>
      <c r="T637" s="25">
        <v>0.14064779999999999</v>
      </c>
      <c r="U637" s="25">
        <v>7.3959440000000002E-4</v>
      </c>
      <c r="V637" s="25">
        <v>3.5157500000000001E-2</v>
      </c>
      <c r="W637" s="25">
        <v>3.5897094400000003E-2</v>
      </c>
      <c r="X637" s="25"/>
      <c r="Y637" s="25"/>
      <c r="Z637"/>
    </row>
    <row r="638" spans="2:26" x14ac:dyDescent="0.25">
      <c r="B638" t="s">
        <v>42</v>
      </c>
      <c r="C638" t="s">
        <v>231</v>
      </c>
      <c r="D638" t="s">
        <v>193</v>
      </c>
      <c r="E638" t="s">
        <v>1064</v>
      </c>
      <c r="F638" t="s">
        <v>951</v>
      </c>
      <c r="G638" t="s">
        <v>952</v>
      </c>
      <c r="H638" t="s">
        <v>919</v>
      </c>
      <c r="I638" t="s">
        <v>854</v>
      </c>
      <c r="J638" s="4" t="s">
        <v>865</v>
      </c>
      <c r="K638">
        <v>160</v>
      </c>
      <c r="L638">
        <v>125</v>
      </c>
      <c r="M638" s="1">
        <v>1.6331018518518519E-2</v>
      </c>
      <c r="N638" s="25">
        <v>925.23188699248396</v>
      </c>
      <c r="O638" s="25">
        <v>2914.4804440263242</v>
      </c>
      <c r="P638" s="25">
        <v>9.1648828988058497</v>
      </c>
      <c r="Q638" s="25">
        <v>0.77719477698962702</v>
      </c>
      <c r="R638" s="25">
        <v>1144.5117892380999</v>
      </c>
      <c r="S638" s="25">
        <v>2.8406606760392998</v>
      </c>
      <c r="T638" s="25">
        <v>0.19644194000831</v>
      </c>
      <c r="U638" s="25">
        <v>5.6814999087350097E-2</v>
      </c>
      <c r="V638" s="25">
        <v>6.2082161761166599E-2</v>
      </c>
      <c r="W638" s="25">
        <v>0.1188971608485167</v>
      </c>
      <c r="X638" s="25"/>
      <c r="Y638" s="25"/>
      <c r="Z638"/>
    </row>
    <row r="639" spans="2:26" x14ac:dyDescent="0.25">
      <c r="B639" t="s">
        <v>42</v>
      </c>
      <c r="C639" t="s">
        <v>231</v>
      </c>
      <c r="D639" t="s">
        <v>193</v>
      </c>
      <c r="E639" t="s">
        <v>1064</v>
      </c>
      <c r="F639" t="s">
        <v>951</v>
      </c>
      <c r="G639" t="s">
        <v>952</v>
      </c>
      <c r="H639" t="s">
        <v>919</v>
      </c>
      <c r="I639" t="s">
        <v>854</v>
      </c>
      <c r="J639" s="4" t="s">
        <v>865</v>
      </c>
      <c r="K639">
        <v>220</v>
      </c>
      <c r="L639">
        <v>200</v>
      </c>
      <c r="M639" s="1">
        <v>2.4305555555555556E-2</v>
      </c>
      <c r="N639" s="25">
        <v>1315.9129469839199</v>
      </c>
      <c r="O639" s="25">
        <v>4145.1257829993474</v>
      </c>
      <c r="P639" s="25">
        <v>12.571002376372601</v>
      </c>
      <c r="Q639" s="25">
        <v>1.10536687944553</v>
      </c>
      <c r="R639" s="25">
        <v>1627.78429273858</v>
      </c>
      <c r="S639" s="25">
        <v>3.6649616443847499</v>
      </c>
      <c r="T639" s="25">
        <v>0.24496542666194601</v>
      </c>
      <c r="U639" s="25">
        <v>7.35280506109314E-2</v>
      </c>
      <c r="V639" s="25">
        <v>9.4215459546231603E-2</v>
      </c>
      <c r="W639" s="25">
        <v>0.16774351015716299</v>
      </c>
      <c r="X639" s="25"/>
      <c r="Y639" s="25"/>
      <c r="Z639"/>
    </row>
    <row r="640" spans="2:26" x14ac:dyDescent="0.25">
      <c r="B640" t="s">
        <v>42</v>
      </c>
      <c r="C640" t="s">
        <v>231</v>
      </c>
      <c r="D640" t="s">
        <v>193</v>
      </c>
      <c r="E640" t="s">
        <v>1064</v>
      </c>
      <c r="F640" t="s">
        <v>951</v>
      </c>
      <c r="G640" t="s">
        <v>952</v>
      </c>
      <c r="H640" t="s">
        <v>919</v>
      </c>
      <c r="I640" t="s">
        <v>854</v>
      </c>
      <c r="J640" s="4" t="s">
        <v>865</v>
      </c>
      <c r="K640">
        <v>260</v>
      </c>
      <c r="L640">
        <v>250</v>
      </c>
      <c r="M640" s="1">
        <v>2.989583333333333E-2</v>
      </c>
      <c r="N640" s="25">
        <v>1526.8088179991801</v>
      </c>
      <c r="O640" s="25">
        <v>4809.4477766974169</v>
      </c>
      <c r="P640" s="25">
        <v>14.070507412418999</v>
      </c>
      <c r="Q640" s="25">
        <v>1.28251940711931</v>
      </c>
      <c r="R640" s="25">
        <v>1888.6624281745601</v>
      </c>
      <c r="S640" s="25">
        <v>4.3624099808466799</v>
      </c>
      <c r="T640" s="25">
        <v>0.273502835722093</v>
      </c>
      <c r="U640" s="25">
        <v>7.98192936285953E-2</v>
      </c>
      <c r="V640" s="25">
        <v>0.114186921977688</v>
      </c>
      <c r="W640" s="25">
        <v>0.19400621560628328</v>
      </c>
      <c r="X640" s="25"/>
      <c r="Y640" s="25"/>
      <c r="Z640"/>
    </row>
    <row r="641" spans="2:26" x14ac:dyDescent="0.25">
      <c r="B641" t="s">
        <v>42</v>
      </c>
      <c r="C641" t="s">
        <v>231</v>
      </c>
      <c r="D641" t="s">
        <v>193</v>
      </c>
      <c r="E641" t="s">
        <v>1064</v>
      </c>
      <c r="F641" t="s">
        <v>951</v>
      </c>
      <c r="G641" t="s">
        <v>952</v>
      </c>
      <c r="H641" t="s">
        <v>919</v>
      </c>
      <c r="I641" t="s">
        <v>854</v>
      </c>
      <c r="J641" s="4" t="s">
        <v>865</v>
      </c>
      <c r="K641">
        <v>280</v>
      </c>
      <c r="L641">
        <v>500</v>
      </c>
      <c r="M641" s="1">
        <v>5.7013888888888892E-2</v>
      </c>
      <c r="N641" s="25">
        <v>2765.3983337990899</v>
      </c>
      <c r="O641" s="25">
        <v>8711.0047514671332</v>
      </c>
      <c r="P641" s="25">
        <v>23.840770602885701</v>
      </c>
      <c r="Q641" s="25">
        <v>2.32293384524323</v>
      </c>
      <c r="R641" s="25">
        <v>3420.79747840339</v>
      </c>
      <c r="S641" s="25">
        <v>6.4067288953104002</v>
      </c>
      <c r="T641" s="25">
        <v>0.38724940508421402</v>
      </c>
      <c r="U641" s="25">
        <v>0.132295232639184</v>
      </c>
      <c r="V641" s="25">
        <v>0.22095475235874101</v>
      </c>
      <c r="W641" s="25">
        <v>0.35324998499792504</v>
      </c>
      <c r="X641" s="25"/>
      <c r="Y641" s="25"/>
      <c r="Z641"/>
    </row>
    <row r="642" spans="2:26" x14ac:dyDescent="0.25">
      <c r="B642" t="s">
        <v>42</v>
      </c>
      <c r="C642" t="s">
        <v>231</v>
      </c>
      <c r="D642" t="s">
        <v>193</v>
      </c>
      <c r="E642" t="s">
        <v>1064</v>
      </c>
      <c r="F642" t="s">
        <v>951</v>
      </c>
      <c r="G642" t="s">
        <v>952</v>
      </c>
      <c r="H642" t="s">
        <v>919</v>
      </c>
      <c r="I642" t="s">
        <v>854</v>
      </c>
      <c r="J642" s="4" t="s">
        <v>865</v>
      </c>
      <c r="K642">
        <v>280</v>
      </c>
      <c r="L642">
        <v>750</v>
      </c>
      <c r="M642" s="1">
        <v>8.4108796296296293E-2</v>
      </c>
      <c r="N642" s="25">
        <v>4106.5817020447203</v>
      </c>
      <c r="O642" s="25">
        <v>12935.732361440869</v>
      </c>
      <c r="P642" s="25">
        <v>34.978864587255103</v>
      </c>
      <c r="Q642" s="25">
        <v>3.4495286377309098</v>
      </c>
      <c r="R642" s="25">
        <v>5079.8411841945299</v>
      </c>
      <c r="S642" s="25">
        <v>8.2462731353678809</v>
      </c>
      <c r="T642" s="25">
        <v>0.50300576892989102</v>
      </c>
      <c r="U642" s="25">
        <v>0.193887151046304</v>
      </c>
      <c r="V642" s="25">
        <v>0.33227964048761299</v>
      </c>
      <c r="W642" s="25">
        <v>0.52616679153391699</v>
      </c>
      <c r="X642" s="25"/>
      <c r="Y642" s="25"/>
      <c r="Z642"/>
    </row>
    <row r="643" spans="2:26" x14ac:dyDescent="0.25">
      <c r="B643" t="s">
        <v>42</v>
      </c>
      <c r="C643" t="s">
        <v>231</v>
      </c>
      <c r="D643" t="s">
        <v>193</v>
      </c>
      <c r="E643" t="s">
        <v>1064</v>
      </c>
      <c r="F643" t="s">
        <v>951</v>
      </c>
      <c r="G643" t="s">
        <v>952</v>
      </c>
      <c r="H643" t="s">
        <v>919</v>
      </c>
      <c r="I643" t="s">
        <v>854</v>
      </c>
      <c r="J643" s="4" t="s">
        <v>865</v>
      </c>
      <c r="K643">
        <v>280</v>
      </c>
      <c r="L643">
        <v>1000</v>
      </c>
      <c r="M643" s="1">
        <v>0.11107638888888889</v>
      </c>
      <c r="N643" s="25">
        <v>5370.9195828634001</v>
      </c>
      <c r="O643" s="25">
        <v>16918.396686019711</v>
      </c>
      <c r="P643" s="25">
        <v>45.064115210944301</v>
      </c>
      <c r="Q643" s="25">
        <v>4.5115721891779197</v>
      </c>
      <c r="R643" s="25">
        <v>6643.8273832711002</v>
      </c>
      <c r="S643" s="25">
        <v>10.1114301344819</v>
      </c>
      <c r="T643" s="25">
        <v>0.61387501075251805</v>
      </c>
      <c r="U643" s="25">
        <v>0.249505462769298</v>
      </c>
      <c r="V643" s="25">
        <v>0.43947539033376898</v>
      </c>
      <c r="W643" s="25">
        <v>0.688980853103067</v>
      </c>
      <c r="X643" s="25"/>
      <c r="Y643" s="25"/>
      <c r="Z643"/>
    </row>
    <row r="644" spans="2:26" x14ac:dyDescent="0.25">
      <c r="B644" t="s">
        <v>42</v>
      </c>
      <c r="C644" t="s">
        <v>231</v>
      </c>
      <c r="D644" t="s">
        <v>193</v>
      </c>
      <c r="E644" t="s">
        <v>1064</v>
      </c>
      <c r="F644" t="s">
        <v>951</v>
      </c>
      <c r="G644" t="s">
        <v>952</v>
      </c>
      <c r="H644" t="s">
        <v>919</v>
      </c>
      <c r="I644" t="s">
        <v>854</v>
      </c>
      <c r="J644" s="4" t="s">
        <v>865</v>
      </c>
      <c r="K644">
        <v>280</v>
      </c>
      <c r="L644">
        <v>1500</v>
      </c>
      <c r="M644" s="1">
        <v>0.16513888888888889</v>
      </c>
      <c r="N644" s="25">
        <v>7980.6496308692304</v>
      </c>
      <c r="O644" s="25">
        <v>25139.046337238076</v>
      </c>
      <c r="P644" s="25">
        <v>66.344674066163293</v>
      </c>
      <c r="Q644" s="25">
        <v>6.7037457460803704</v>
      </c>
      <c r="R644" s="25">
        <v>9872.0643085986394</v>
      </c>
      <c r="S644" s="25">
        <v>13.808195791296599</v>
      </c>
      <c r="T644" s="25">
        <v>0.84060492972081902</v>
      </c>
      <c r="U644" s="25">
        <v>0.36703601580395701</v>
      </c>
      <c r="V644" s="25">
        <v>0.65824985148985904</v>
      </c>
      <c r="W644" s="25">
        <v>1.0252858672938161</v>
      </c>
      <c r="X644" s="25"/>
      <c r="Y644" s="25"/>
      <c r="Z644"/>
    </row>
    <row r="645" spans="2:26" x14ac:dyDescent="0.25">
      <c r="B645" t="s">
        <v>42</v>
      </c>
      <c r="C645" t="s">
        <v>231</v>
      </c>
      <c r="D645" t="s">
        <v>193</v>
      </c>
      <c r="E645" t="s">
        <v>1064</v>
      </c>
      <c r="F645" t="s">
        <v>951</v>
      </c>
      <c r="G645" t="s">
        <v>952</v>
      </c>
      <c r="H645" t="s">
        <v>919</v>
      </c>
      <c r="I645" t="s">
        <v>854</v>
      </c>
      <c r="J645" s="4" t="s">
        <v>865</v>
      </c>
      <c r="K645">
        <v>280</v>
      </c>
      <c r="L645">
        <v>2000</v>
      </c>
      <c r="M645" s="1">
        <v>0.21907407407407409</v>
      </c>
      <c r="N645" s="25">
        <v>10509.269635262999</v>
      </c>
      <c r="O645" s="25">
        <v>33104.199351078445</v>
      </c>
      <c r="P645" s="25">
        <v>86.515073844530605</v>
      </c>
      <c r="Q645" s="25">
        <v>8.8277869707528396</v>
      </c>
      <c r="R645" s="25">
        <v>12999.962881945199</v>
      </c>
      <c r="S645" s="25">
        <v>17.5334059235383</v>
      </c>
      <c r="T645" s="25">
        <v>1.06196550013631</v>
      </c>
      <c r="U645" s="25">
        <v>0.478269604199346</v>
      </c>
      <c r="V645" s="25">
        <v>0.87263881333047499</v>
      </c>
      <c r="W645" s="25">
        <v>1.3509084175298209</v>
      </c>
      <c r="X645" s="25"/>
      <c r="Y645" s="25"/>
      <c r="Z645"/>
    </row>
    <row r="646" spans="2:26" x14ac:dyDescent="0.25">
      <c r="B646" t="s">
        <v>42</v>
      </c>
      <c r="C646" t="s">
        <v>231</v>
      </c>
      <c r="D646" t="s">
        <v>193</v>
      </c>
      <c r="E646" t="s">
        <v>1064</v>
      </c>
      <c r="F646" t="s">
        <v>951</v>
      </c>
      <c r="G646" t="s">
        <v>952</v>
      </c>
      <c r="H646" t="s">
        <v>919</v>
      </c>
      <c r="I646" t="s">
        <v>854</v>
      </c>
      <c r="J646" s="4" t="s">
        <v>832</v>
      </c>
      <c r="K646">
        <v>160</v>
      </c>
      <c r="L646">
        <v>125</v>
      </c>
      <c r="M646" s="1">
        <v>2.2847222222222224E-2</v>
      </c>
      <c r="N646" s="25">
        <v>570.04079999999999</v>
      </c>
      <c r="O646" s="25">
        <v>1795.62852</v>
      </c>
      <c r="P646" s="25">
        <v>4.0682597999999999</v>
      </c>
      <c r="Q646" s="25">
        <v>0.47883429</v>
      </c>
      <c r="R646" s="25">
        <v>705.14047000000005</v>
      </c>
      <c r="S646" s="25">
        <v>11.182292840000001</v>
      </c>
      <c r="T646" s="25">
        <v>1.40565679999999</v>
      </c>
      <c r="U646" s="25">
        <v>3.1816799999999902E-2</v>
      </c>
      <c r="V646" s="25">
        <v>3.8672879999999903E-2</v>
      </c>
      <c r="W646" s="25">
        <v>7.0489679999999805E-2</v>
      </c>
      <c r="X646" s="25"/>
      <c r="Y646" s="25"/>
      <c r="Z646"/>
    </row>
    <row r="647" spans="2:26" x14ac:dyDescent="0.25">
      <c r="B647" t="s">
        <v>42</v>
      </c>
      <c r="C647" t="s">
        <v>231</v>
      </c>
      <c r="D647" t="s">
        <v>193</v>
      </c>
      <c r="E647" t="s">
        <v>1064</v>
      </c>
      <c r="F647" t="s">
        <v>951</v>
      </c>
      <c r="G647" t="s">
        <v>952</v>
      </c>
      <c r="H647" t="s">
        <v>919</v>
      </c>
      <c r="I647" t="s">
        <v>854</v>
      </c>
      <c r="J647" s="4" t="s">
        <v>864</v>
      </c>
      <c r="K647">
        <v>160</v>
      </c>
      <c r="L647">
        <v>125</v>
      </c>
      <c r="M647" s="1">
        <v>1.9259259259259261E-2</v>
      </c>
      <c r="N647" s="25">
        <v>519.44880000000001</v>
      </c>
      <c r="O647" s="25">
        <v>1636.2637199999999</v>
      </c>
      <c r="P647" s="25">
        <v>3.87702205192307</v>
      </c>
      <c r="Q647" s="25">
        <v>0.43633701397435898</v>
      </c>
      <c r="R647" s="25">
        <v>642.55816083333298</v>
      </c>
      <c r="S647" s="25">
        <v>9.1115621925641008</v>
      </c>
      <c r="T647" s="25">
        <v>1.13296585641025</v>
      </c>
      <c r="U647" s="25">
        <v>3.0489999999999899E-2</v>
      </c>
      <c r="V647" s="25">
        <v>3.4506479999999999E-2</v>
      </c>
      <c r="W647" s="25">
        <v>6.4996479999999898E-2</v>
      </c>
      <c r="X647" s="25"/>
      <c r="Y647" s="25"/>
      <c r="Z647"/>
    </row>
    <row r="648" spans="2:26" x14ac:dyDescent="0.25">
      <c r="B648" t="s">
        <v>43</v>
      </c>
      <c r="C648" t="s">
        <v>232</v>
      </c>
      <c r="D648" t="s">
        <v>193</v>
      </c>
      <c r="E648" t="s">
        <v>1067</v>
      </c>
      <c r="F648" t="s">
        <v>951</v>
      </c>
      <c r="G648" t="s">
        <v>952</v>
      </c>
      <c r="H648" t="s">
        <v>919</v>
      </c>
      <c r="I648" t="s">
        <v>854</v>
      </c>
      <c r="J648" s="4" t="s">
        <v>865</v>
      </c>
      <c r="K648">
        <v>180</v>
      </c>
      <c r="L648">
        <v>125</v>
      </c>
      <c r="M648" s="1">
        <v>1.6307870370370372E-2</v>
      </c>
      <c r="N648" s="25">
        <v>909.45705817708495</v>
      </c>
      <c r="O648" s="25">
        <v>2864.7897332578177</v>
      </c>
      <c r="P648" s="25">
        <v>9.0324723761838008</v>
      </c>
      <c r="Q648" s="25">
        <v>0.763943993541224</v>
      </c>
      <c r="R648" s="25">
        <v>1124.9984872704299</v>
      </c>
      <c r="S648" s="25">
        <v>3.0043827807502899</v>
      </c>
      <c r="T648" s="25">
        <v>0.20358165978555501</v>
      </c>
      <c r="U648" s="25">
        <v>5.4625232597581203E-2</v>
      </c>
      <c r="V648" s="25">
        <v>6.1869231685278997E-2</v>
      </c>
      <c r="W648" s="25">
        <v>0.1164944642828602</v>
      </c>
      <c r="X648" s="25"/>
      <c r="Y648" s="25"/>
      <c r="Z648"/>
    </row>
    <row r="649" spans="2:26" x14ac:dyDescent="0.25">
      <c r="B649" t="s">
        <v>43</v>
      </c>
      <c r="C649" t="s">
        <v>232</v>
      </c>
      <c r="D649" t="s">
        <v>193</v>
      </c>
      <c r="E649" t="s">
        <v>1067</v>
      </c>
      <c r="F649" t="s">
        <v>951</v>
      </c>
      <c r="G649" t="s">
        <v>952</v>
      </c>
      <c r="H649" t="s">
        <v>919</v>
      </c>
      <c r="I649" t="s">
        <v>854</v>
      </c>
      <c r="J649" s="4" t="s">
        <v>865</v>
      </c>
      <c r="K649">
        <v>200</v>
      </c>
      <c r="L649">
        <v>200</v>
      </c>
      <c r="M649" s="1">
        <v>2.4259259259259258E-2</v>
      </c>
      <c r="N649" s="25">
        <v>1345.9943956603499</v>
      </c>
      <c r="O649" s="25">
        <v>4239.8823463301023</v>
      </c>
      <c r="P649" s="25">
        <v>12.9406841111063</v>
      </c>
      <c r="Q649" s="25">
        <v>1.13063537989359</v>
      </c>
      <c r="R649" s="25">
        <v>1664.9952871743801</v>
      </c>
      <c r="S649" s="25">
        <v>3.50229696593864</v>
      </c>
      <c r="T649" s="25">
        <v>0.24106654367716901</v>
      </c>
      <c r="U649" s="25">
        <v>7.7189158056959195E-2</v>
      </c>
      <c r="V649" s="25">
        <v>9.4876544341569696E-2</v>
      </c>
      <c r="W649" s="25">
        <v>0.17206570239852889</v>
      </c>
      <c r="X649" s="25"/>
      <c r="Y649" s="25"/>
      <c r="Z649"/>
    </row>
    <row r="650" spans="2:26" x14ac:dyDescent="0.25">
      <c r="B650" t="s">
        <v>43</v>
      </c>
      <c r="C650" t="s">
        <v>232</v>
      </c>
      <c r="D650" t="s">
        <v>193</v>
      </c>
      <c r="E650" t="s">
        <v>1067</v>
      </c>
      <c r="F650" t="s">
        <v>951</v>
      </c>
      <c r="G650" t="s">
        <v>952</v>
      </c>
      <c r="H650" t="s">
        <v>919</v>
      </c>
      <c r="I650" t="s">
        <v>854</v>
      </c>
      <c r="J650" s="4" t="s">
        <v>865</v>
      </c>
      <c r="K650">
        <v>240</v>
      </c>
      <c r="L650">
        <v>250</v>
      </c>
      <c r="M650" s="1">
        <v>2.974537037037037E-2</v>
      </c>
      <c r="N650" s="25">
        <v>1564.6920532980801</v>
      </c>
      <c r="O650" s="25">
        <v>4928.7799678889523</v>
      </c>
      <c r="P650" s="25">
        <v>14.550563542212</v>
      </c>
      <c r="Q650" s="25">
        <v>1.3143412889096999</v>
      </c>
      <c r="R650" s="25">
        <v>1935.5240850709099</v>
      </c>
      <c r="S650" s="25">
        <v>4.16491020663954</v>
      </c>
      <c r="T650" s="25">
        <v>0.27117374352790702</v>
      </c>
      <c r="U650" s="25">
        <v>8.3989447863798999E-2</v>
      </c>
      <c r="V650" s="25">
        <v>0.115270975762622</v>
      </c>
      <c r="W650" s="25">
        <v>0.19926042362642099</v>
      </c>
      <c r="X650" s="25"/>
      <c r="Y650" s="25"/>
      <c r="Z650"/>
    </row>
    <row r="651" spans="2:26" x14ac:dyDescent="0.25">
      <c r="B651" t="s">
        <v>43</v>
      </c>
      <c r="C651" t="s">
        <v>232</v>
      </c>
      <c r="D651" t="s">
        <v>193</v>
      </c>
      <c r="E651" t="s">
        <v>1067</v>
      </c>
      <c r="F651" t="s">
        <v>951</v>
      </c>
      <c r="G651" t="s">
        <v>952</v>
      </c>
      <c r="H651" t="s">
        <v>919</v>
      </c>
      <c r="I651" t="s">
        <v>854</v>
      </c>
      <c r="J651" s="4" t="s">
        <v>865</v>
      </c>
      <c r="K651">
        <v>240</v>
      </c>
      <c r="L651">
        <v>500</v>
      </c>
      <c r="M651" s="1">
        <v>5.6261574074074068E-2</v>
      </c>
      <c r="N651" s="25">
        <v>2957.8496942510601</v>
      </c>
      <c r="O651" s="25">
        <v>9317.2265368908393</v>
      </c>
      <c r="P651" s="25">
        <v>26.380318300356301</v>
      </c>
      <c r="Q651" s="25">
        <v>2.4845941467155899</v>
      </c>
      <c r="R651" s="25">
        <v>3658.8598767086601</v>
      </c>
      <c r="S651" s="25">
        <v>5.7362518509042104</v>
      </c>
      <c r="T651" s="25">
        <v>0.385767216594808</v>
      </c>
      <c r="U651" s="25">
        <v>0.15228966058129001</v>
      </c>
      <c r="V651" s="25">
        <v>0.225195565202777</v>
      </c>
      <c r="W651" s="25">
        <v>0.37748522578406701</v>
      </c>
      <c r="X651" s="25"/>
      <c r="Y651" s="25"/>
      <c r="Z651"/>
    </row>
    <row r="652" spans="2:26" x14ac:dyDescent="0.25">
      <c r="B652" t="s">
        <v>43</v>
      </c>
      <c r="C652" t="s">
        <v>232</v>
      </c>
      <c r="D652" t="s">
        <v>193</v>
      </c>
      <c r="E652" t="s">
        <v>1067</v>
      </c>
      <c r="F652" t="s">
        <v>951</v>
      </c>
      <c r="G652" t="s">
        <v>952</v>
      </c>
      <c r="H652" t="s">
        <v>919</v>
      </c>
      <c r="I652" t="s">
        <v>854</v>
      </c>
      <c r="J652" s="4" t="s">
        <v>865</v>
      </c>
      <c r="K652">
        <v>280</v>
      </c>
      <c r="L652">
        <v>750</v>
      </c>
      <c r="M652" s="1">
        <v>8.4108796296296293E-2</v>
      </c>
      <c r="N652" s="25">
        <v>4106.5817020447203</v>
      </c>
      <c r="O652" s="25">
        <v>12935.732361440869</v>
      </c>
      <c r="P652" s="25">
        <v>34.978864587255103</v>
      </c>
      <c r="Q652" s="25">
        <v>3.4495286377309098</v>
      </c>
      <c r="R652" s="25">
        <v>5079.8411841945299</v>
      </c>
      <c r="S652" s="25">
        <v>8.2462731353678809</v>
      </c>
      <c r="T652" s="25">
        <v>0.50300576892989102</v>
      </c>
      <c r="U652" s="25">
        <v>0.193887151046304</v>
      </c>
      <c r="V652" s="25">
        <v>0.33227964048761299</v>
      </c>
      <c r="W652" s="25">
        <v>0.52616679153391699</v>
      </c>
      <c r="X652" s="25"/>
      <c r="Y652" s="25"/>
      <c r="Z652"/>
    </row>
    <row r="653" spans="2:26" x14ac:dyDescent="0.25">
      <c r="B653" t="s">
        <v>43</v>
      </c>
      <c r="C653" t="s">
        <v>232</v>
      </c>
      <c r="D653" t="s">
        <v>193</v>
      </c>
      <c r="E653" t="s">
        <v>1067</v>
      </c>
      <c r="F653" t="s">
        <v>951</v>
      </c>
      <c r="G653" t="s">
        <v>952</v>
      </c>
      <c r="H653" t="s">
        <v>919</v>
      </c>
      <c r="I653" t="s">
        <v>854</v>
      </c>
      <c r="J653" s="4" t="s">
        <v>865</v>
      </c>
      <c r="K653">
        <v>280</v>
      </c>
      <c r="L653">
        <v>1000</v>
      </c>
      <c r="M653" s="1">
        <v>0.11107638888888889</v>
      </c>
      <c r="N653" s="25">
        <v>5370.9195828634001</v>
      </c>
      <c r="O653" s="25">
        <v>16918.396686019711</v>
      </c>
      <c r="P653" s="25">
        <v>45.064115210944301</v>
      </c>
      <c r="Q653" s="25">
        <v>4.5115721891779197</v>
      </c>
      <c r="R653" s="25">
        <v>6643.8273832711002</v>
      </c>
      <c r="S653" s="25">
        <v>10.1114301344819</v>
      </c>
      <c r="T653" s="25">
        <v>0.61387501075251805</v>
      </c>
      <c r="U653" s="25">
        <v>0.249505462769298</v>
      </c>
      <c r="V653" s="25">
        <v>0.43947539033376898</v>
      </c>
      <c r="W653" s="25">
        <v>0.688980853103067</v>
      </c>
      <c r="X653" s="25"/>
      <c r="Y653" s="25"/>
      <c r="Z653"/>
    </row>
    <row r="654" spans="2:26" x14ac:dyDescent="0.25">
      <c r="B654" t="s">
        <v>43</v>
      </c>
      <c r="C654" t="s">
        <v>232</v>
      </c>
      <c r="D654" t="s">
        <v>193</v>
      </c>
      <c r="E654" t="s">
        <v>1067</v>
      </c>
      <c r="F654" t="s">
        <v>951</v>
      </c>
      <c r="G654" t="s">
        <v>952</v>
      </c>
      <c r="H654" t="s">
        <v>919</v>
      </c>
      <c r="I654" t="s">
        <v>854</v>
      </c>
      <c r="J654" s="4" t="s">
        <v>865</v>
      </c>
      <c r="K654">
        <v>280</v>
      </c>
      <c r="L654">
        <v>1500</v>
      </c>
      <c r="M654" s="1">
        <v>0.16513888888888889</v>
      </c>
      <c r="N654" s="25">
        <v>7980.6496308692304</v>
      </c>
      <c r="O654" s="25">
        <v>25139.046337238076</v>
      </c>
      <c r="P654" s="25">
        <v>66.344674066163293</v>
      </c>
      <c r="Q654" s="25">
        <v>6.7037457460803704</v>
      </c>
      <c r="R654" s="25">
        <v>9872.0643085986394</v>
      </c>
      <c r="S654" s="25">
        <v>13.808195791296599</v>
      </c>
      <c r="T654" s="25">
        <v>0.84060492972081902</v>
      </c>
      <c r="U654" s="25">
        <v>0.36703601580395701</v>
      </c>
      <c r="V654" s="25">
        <v>0.65824985148985904</v>
      </c>
      <c r="W654" s="25">
        <v>1.0252858672938161</v>
      </c>
      <c r="X654" s="25"/>
      <c r="Y654" s="25"/>
      <c r="Z654"/>
    </row>
    <row r="655" spans="2:26" x14ac:dyDescent="0.25">
      <c r="B655" t="s">
        <v>43</v>
      </c>
      <c r="C655" t="s">
        <v>232</v>
      </c>
      <c r="D655" t="s">
        <v>193</v>
      </c>
      <c r="E655" t="s">
        <v>1067</v>
      </c>
      <c r="F655" t="s">
        <v>951</v>
      </c>
      <c r="G655" t="s">
        <v>952</v>
      </c>
      <c r="H655" t="s">
        <v>919</v>
      </c>
      <c r="I655" t="s">
        <v>854</v>
      </c>
      <c r="J655" s="4" t="s">
        <v>832</v>
      </c>
      <c r="K655">
        <v>180</v>
      </c>
      <c r="L655">
        <v>125</v>
      </c>
      <c r="M655" s="1">
        <v>2.2847222222222224E-2</v>
      </c>
      <c r="N655" s="25">
        <v>570.04079999999999</v>
      </c>
      <c r="O655" s="25">
        <v>1795.62852</v>
      </c>
      <c r="P655" s="25">
        <v>4.0682597999999999</v>
      </c>
      <c r="Q655" s="25">
        <v>0.47883429</v>
      </c>
      <c r="R655" s="25">
        <v>705.14047000000005</v>
      </c>
      <c r="S655" s="25">
        <v>11.182292840000001</v>
      </c>
      <c r="T655" s="25">
        <v>1.40565679999999</v>
      </c>
      <c r="U655" s="25">
        <v>3.1816799999999902E-2</v>
      </c>
      <c r="V655" s="25">
        <v>3.8672879999999903E-2</v>
      </c>
      <c r="W655" s="25">
        <v>7.0489679999999805E-2</v>
      </c>
      <c r="X655" s="25"/>
      <c r="Y655" s="25"/>
      <c r="Z655"/>
    </row>
    <row r="656" spans="2:26" x14ac:dyDescent="0.25">
      <c r="B656" t="s">
        <v>43</v>
      </c>
      <c r="C656" t="s">
        <v>232</v>
      </c>
      <c r="D656" t="s">
        <v>193</v>
      </c>
      <c r="E656" t="s">
        <v>1067</v>
      </c>
      <c r="F656" t="s">
        <v>951</v>
      </c>
      <c r="G656" t="s">
        <v>952</v>
      </c>
      <c r="H656" t="s">
        <v>919</v>
      </c>
      <c r="I656" t="s">
        <v>854</v>
      </c>
      <c r="J656" s="4" t="s">
        <v>864</v>
      </c>
      <c r="K656">
        <v>180</v>
      </c>
      <c r="L656">
        <v>125</v>
      </c>
      <c r="M656" s="1">
        <v>1.9259259259259261E-2</v>
      </c>
      <c r="N656" s="25">
        <v>519.44880000000001</v>
      </c>
      <c r="O656" s="25">
        <v>1636.2637199999999</v>
      </c>
      <c r="P656" s="25">
        <v>3.87702205192307</v>
      </c>
      <c r="Q656" s="25">
        <v>0.43633701397435898</v>
      </c>
      <c r="R656" s="25">
        <v>642.55816083333298</v>
      </c>
      <c r="S656" s="25">
        <v>9.1115621925641008</v>
      </c>
      <c r="T656" s="25">
        <v>1.13296585641025</v>
      </c>
      <c r="U656" s="25">
        <v>3.0489999999999899E-2</v>
      </c>
      <c r="V656" s="25">
        <v>3.4506479999999999E-2</v>
      </c>
      <c r="W656" s="25">
        <v>6.4996479999999898E-2</v>
      </c>
      <c r="X656" s="25"/>
      <c r="Y656" s="25"/>
      <c r="Z656"/>
    </row>
    <row r="657" spans="2:26" x14ac:dyDescent="0.25">
      <c r="B657" t="s">
        <v>44</v>
      </c>
      <c r="C657" t="s">
        <v>233</v>
      </c>
      <c r="D657" t="s">
        <v>193</v>
      </c>
      <c r="E657" t="s">
        <v>1071</v>
      </c>
      <c r="F657" t="s">
        <v>951</v>
      </c>
      <c r="G657" t="s">
        <v>952</v>
      </c>
      <c r="H657" t="s">
        <v>919</v>
      </c>
      <c r="I657" t="s">
        <v>854</v>
      </c>
      <c r="J657" s="4" t="s">
        <v>865</v>
      </c>
      <c r="K657">
        <v>180</v>
      </c>
      <c r="L657">
        <v>125</v>
      </c>
      <c r="M657" s="1">
        <v>1.6342592592592593E-2</v>
      </c>
      <c r="N657" s="25">
        <v>924.59054340061698</v>
      </c>
      <c r="O657" s="25">
        <v>2912.4602117119434</v>
      </c>
      <c r="P657" s="25">
        <v>9.4364371557220696</v>
      </c>
      <c r="Q657" s="25">
        <v>0.77665606863980696</v>
      </c>
      <c r="R657" s="25">
        <v>1143.7186789457801</v>
      </c>
      <c r="S657" s="25">
        <v>3.5436655671139601</v>
      </c>
      <c r="T657" s="25">
        <v>0.31351337809240998</v>
      </c>
      <c r="U657" s="25">
        <v>5.6464477114052197E-2</v>
      </c>
      <c r="V657" s="25">
        <v>6.3038611548804802E-2</v>
      </c>
      <c r="W657" s="25">
        <v>0.119503088662857</v>
      </c>
      <c r="X657" s="25"/>
      <c r="Y657" s="25"/>
      <c r="Z657"/>
    </row>
    <row r="658" spans="2:26" x14ac:dyDescent="0.25">
      <c r="B658" t="s">
        <v>44</v>
      </c>
      <c r="C658" t="s">
        <v>233</v>
      </c>
      <c r="D658" t="s">
        <v>193</v>
      </c>
      <c r="E658" t="s">
        <v>1071</v>
      </c>
      <c r="F658" t="s">
        <v>951</v>
      </c>
      <c r="G658" t="s">
        <v>952</v>
      </c>
      <c r="H658" t="s">
        <v>919</v>
      </c>
      <c r="I658" t="s">
        <v>854</v>
      </c>
      <c r="J658" s="4" t="s">
        <v>865</v>
      </c>
      <c r="K658">
        <v>200</v>
      </c>
      <c r="L658">
        <v>200</v>
      </c>
      <c r="M658" s="1">
        <v>2.4328703703703703E-2</v>
      </c>
      <c r="N658" s="25">
        <v>1383.19094279401</v>
      </c>
      <c r="O658" s="25">
        <v>4357.0514698011311</v>
      </c>
      <c r="P658" s="25">
        <v>13.638688385632101</v>
      </c>
      <c r="Q658" s="25">
        <v>1.16188034006303</v>
      </c>
      <c r="R658" s="25">
        <v>1711.0070803953399</v>
      </c>
      <c r="S658" s="25">
        <v>4.0206270948167697</v>
      </c>
      <c r="T658" s="25">
        <v>0.35302219874385699</v>
      </c>
      <c r="U658" s="25">
        <v>8.0352986129435006E-2</v>
      </c>
      <c r="V658" s="25">
        <v>9.7651923417344202E-2</v>
      </c>
      <c r="W658" s="25">
        <v>0.17800490954677922</v>
      </c>
      <c r="X658" s="25"/>
      <c r="Y658" s="25"/>
      <c r="Z658"/>
    </row>
    <row r="659" spans="2:26" x14ac:dyDescent="0.25">
      <c r="B659" t="s">
        <v>44</v>
      </c>
      <c r="C659" t="s">
        <v>233</v>
      </c>
      <c r="D659" t="s">
        <v>193</v>
      </c>
      <c r="E659" t="s">
        <v>1071</v>
      </c>
      <c r="F659" t="s">
        <v>951</v>
      </c>
      <c r="G659" t="s">
        <v>952</v>
      </c>
      <c r="H659" t="s">
        <v>919</v>
      </c>
      <c r="I659" t="s">
        <v>854</v>
      </c>
      <c r="J659" s="4" t="s">
        <v>865</v>
      </c>
      <c r="K659">
        <v>260</v>
      </c>
      <c r="L659">
        <v>250</v>
      </c>
      <c r="M659" s="1">
        <v>2.9687500000000002E-2</v>
      </c>
      <c r="N659" s="25">
        <v>1573.31454333529</v>
      </c>
      <c r="O659" s="25">
        <v>4955.9408115061633</v>
      </c>
      <c r="P659" s="25">
        <v>14.925388127356999</v>
      </c>
      <c r="Q659" s="25">
        <v>1.3215842843024801</v>
      </c>
      <c r="R659" s="25">
        <v>1946.18997517361</v>
      </c>
      <c r="S659" s="25">
        <v>4.8225189233033401</v>
      </c>
      <c r="T659" s="25">
        <v>0.38989081162481698</v>
      </c>
      <c r="U659" s="25">
        <v>8.3701626457430497E-2</v>
      </c>
      <c r="V659" s="25">
        <v>0.117674709264805</v>
      </c>
      <c r="W659" s="25">
        <v>0.20137633572223551</v>
      </c>
      <c r="X659" s="25"/>
      <c r="Y659" s="25"/>
      <c r="Z659"/>
    </row>
    <row r="660" spans="2:26" x14ac:dyDescent="0.25">
      <c r="B660" t="s">
        <v>44</v>
      </c>
      <c r="C660" t="s">
        <v>233</v>
      </c>
      <c r="D660" t="s">
        <v>193</v>
      </c>
      <c r="E660" t="s">
        <v>1071</v>
      </c>
      <c r="F660" t="s">
        <v>951</v>
      </c>
      <c r="G660" t="s">
        <v>952</v>
      </c>
      <c r="H660" t="s">
        <v>919</v>
      </c>
      <c r="I660" t="s">
        <v>854</v>
      </c>
      <c r="J660" s="4" t="s">
        <v>865</v>
      </c>
      <c r="K660">
        <v>280</v>
      </c>
      <c r="L660">
        <v>500</v>
      </c>
      <c r="M660" s="1">
        <v>5.6053240740740744E-2</v>
      </c>
      <c r="N660" s="25">
        <v>2881.8916869644299</v>
      </c>
      <c r="O660" s="25">
        <v>9077.9588139379539</v>
      </c>
      <c r="P660" s="25">
        <v>25.664922363049001</v>
      </c>
      <c r="Q660" s="25">
        <v>2.4207894170836699</v>
      </c>
      <c r="R660" s="25">
        <v>3564.9009668546801</v>
      </c>
      <c r="S660" s="25">
        <v>6.4894051274716098</v>
      </c>
      <c r="T660" s="25">
        <v>0.50919165284877399</v>
      </c>
      <c r="U660" s="25">
        <v>0.13954407972470201</v>
      </c>
      <c r="V660" s="25">
        <v>0.22972261045700301</v>
      </c>
      <c r="W660" s="25">
        <v>0.36926669018170499</v>
      </c>
      <c r="X660" s="25"/>
      <c r="Y660" s="25"/>
      <c r="Z660"/>
    </row>
    <row r="661" spans="2:26" x14ac:dyDescent="0.25">
      <c r="B661" t="s">
        <v>44</v>
      </c>
      <c r="C661" t="s">
        <v>233</v>
      </c>
      <c r="D661" t="s">
        <v>193</v>
      </c>
      <c r="E661" t="s">
        <v>1071</v>
      </c>
      <c r="F661" t="s">
        <v>951</v>
      </c>
      <c r="G661" t="s">
        <v>952</v>
      </c>
      <c r="H661" t="s">
        <v>919</v>
      </c>
      <c r="I661" t="s">
        <v>854</v>
      </c>
      <c r="J661" s="4" t="s">
        <v>865</v>
      </c>
      <c r="K661">
        <v>280</v>
      </c>
      <c r="L661">
        <v>750</v>
      </c>
      <c r="M661" s="1">
        <v>8.2430555555555562E-2</v>
      </c>
      <c r="N661" s="25">
        <v>4300.2812878648301</v>
      </c>
      <c r="O661" s="25">
        <v>13545.886056774214</v>
      </c>
      <c r="P661" s="25">
        <v>37.893779164431102</v>
      </c>
      <c r="Q661" s="25">
        <v>3.6122361855521401</v>
      </c>
      <c r="R661" s="25">
        <v>5319.4481558244497</v>
      </c>
      <c r="S661" s="25">
        <v>7.9715715016397199</v>
      </c>
      <c r="T661" s="25">
        <v>0.63205552074617699</v>
      </c>
      <c r="U661" s="25">
        <v>0.20501034028701401</v>
      </c>
      <c r="V661" s="25">
        <v>0.34688194503716702</v>
      </c>
      <c r="W661" s="25">
        <v>0.551892285324181</v>
      </c>
      <c r="X661" s="25"/>
      <c r="Y661" s="25"/>
      <c r="Z661"/>
    </row>
    <row r="662" spans="2:26" x14ac:dyDescent="0.25">
      <c r="B662" t="s">
        <v>44</v>
      </c>
      <c r="C662" t="s">
        <v>233</v>
      </c>
      <c r="D662" t="s">
        <v>193</v>
      </c>
      <c r="E662" t="s">
        <v>1071</v>
      </c>
      <c r="F662" t="s">
        <v>951</v>
      </c>
      <c r="G662" t="s">
        <v>952</v>
      </c>
      <c r="H662" t="s">
        <v>919</v>
      </c>
      <c r="I662" t="s">
        <v>854</v>
      </c>
      <c r="J662" s="4" t="s">
        <v>865</v>
      </c>
      <c r="K662">
        <v>280</v>
      </c>
      <c r="L662">
        <v>1000</v>
      </c>
      <c r="M662" s="1">
        <v>0.10858796296296297</v>
      </c>
      <c r="N662" s="25">
        <v>5636.6735959176203</v>
      </c>
      <c r="O662" s="25">
        <v>17755.521827140503</v>
      </c>
      <c r="P662" s="25">
        <v>48.999765342003798</v>
      </c>
      <c r="Q662" s="25">
        <v>4.7348056762281798</v>
      </c>
      <c r="R662" s="25">
        <v>6972.5657376357003</v>
      </c>
      <c r="S662" s="25">
        <v>9.4499603077344094</v>
      </c>
      <c r="T662" s="25">
        <v>0.74881950616963899</v>
      </c>
      <c r="U662" s="25">
        <v>0.26401943499589697</v>
      </c>
      <c r="V662" s="25">
        <v>0.45968899223610998</v>
      </c>
      <c r="W662" s="25">
        <v>0.7237084272320069</v>
      </c>
      <c r="X662" s="25"/>
      <c r="Y662" s="25"/>
      <c r="Z662"/>
    </row>
    <row r="663" spans="2:26" x14ac:dyDescent="0.25">
      <c r="B663" t="s">
        <v>44</v>
      </c>
      <c r="C663" t="s">
        <v>233</v>
      </c>
      <c r="D663" t="s">
        <v>193</v>
      </c>
      <c r="E663" t="s">
        <v>1071</v>
      </c>
      <c r="F663" t="s">
        <v>951</v>
      </c>
      <c r="G663" t="s">
        <v>952</v>
      </c>
      <c r="H663" t="s">
        <v>919</v>
      </c>
      <c r="I663" t="s">
        <v>854</v>
      </c>
      <c r="J663" s="4" t="s">
        <v>865</v>
      </c>
      <c r="K663">
        <v>280</v>
      </c>
      <c r="L663">
        <v>1500</v>
      </c>
      <c r="M663" s="1">
        <v>0.16118055555555555</v>
      </c>
      <c r="N663" s="25">
        <v>8412.8480536913103</v>
      </c>
      <c r="O663" s="25">
        <v>26500.471369127627</v>
      </c>
      <c r="P663" s="25">
        <v>72.627558343473495</v>
      </c>
      <c r="Q663" s="25">
        <v>7.06679222863474</v>
      </c>
      <c r="R663" s="25">
        <v>10406.692814337301</v>
      </c>
      <c r="S663" s="25">
        <v>12.400083424313801</v>
      </c>
      <c r="T663" s="25">
        <v>0.98948115270774295</v>
      </c>
      <c r="U663" s="25">
        <v>0.390139171271771</v>
      </c>
      <c r="V663" s="25">
        <v>0.69084412890637703</v>
      </c>
      <c r="W663" s="25">
        <v>1.0809833001781479</v>
      </c>
      <c r="X663" s="25"/>
      <c r="Y663" s="25"/>
      <c r="Z663"/>
    </row>
    <row r="664" spans="2:26" x14ac:dyDescent="0.25">
      <c r="B664" t="s">
        <v>44</v>
      </c>
      <c r="C664" t="s">
        <v>233</v>
      </c>
      <c r="D664" t="s">
        <v>193</v>
      </c>
      <c r="E664" t="s">
        <v>1071</v>
      </c>
      <c r="F664" t="s">
        <v>951</v>
      </c>
      <c r="G664" t="s">
        <v>952</v>
      </c>
      <c r="H664" t="s">
        <v>919</v>
      </c>
      <c r="I664" t="s">
        <v>854</v>
      </c>
      <c r="J664" s="4" t="s">
        <v>832</v>
      </c>
      <c r="K664">
        <v>180</v>
      </c>
      <c r="L664">
        <v>125</v>
      </c>
      <c r="M664" s="1">
        <v>2.2847222222222224E-2</v>
      </c>
      <c r="N664" s="25">
        <v>570.04079999999999</v>
      </c>
      <c r="O664" s="25">
        <v>1795.62852</v>
      </c>
      <c r="P664" s="25">
        <v>4.0682597999999999</v>
      </c>
      <c r="Q664" s="25">
        <v>0.47883429</v>
      </c>
      <c r="R664" s="25">
        <v>705.14047000000005</v>
      </c>
      <c r="S664" s="25">
        <v>11.182292840000001</v>
      </c>
      <c r="T664" s="25">
        <v>1.40565679999999</v>
      </c>
      <c r="U664" s="25">
        <v>3.1816799999999902E-2</v>
      </c>
      <c r="V664" s="25">
        <v>3.8672879999999903E-2</v>
      </c>
      <c r="W664" s="25">
        <v>7.0489679999999805E-2</v>
      </c>
      <c r="X664" s="25"/>
      <c r="Y664" s="25"/>
      <c r="Z664"/>
    </row>
    <row r="665" spans="2:26" x14ac:dyDescent="0.25">
      <c r="B665" t="s">
        <v>44</v>
      </c>
      <c r="C665" t="s">
        <v>233</v>
      </c>
      <c r="D665" t="s">
        <v>193</v>
      </c>
      <c r="E665" t="s">
        <v>1071</v>
      </c>
      <c r="F665" t="s">
        <v>951</v>
      </c>
      <c r="G665" t="s">
        <v>952</v>
      </c>
      <c r="H665" t="s">
        <v>919</v>
      </c>
      <c r="I665" t="s">
        <v>854</v>
      </c>
      <c r="J665" s="4" t="s">
        <v>864</v>
      </c>
      <c r="K665">
        <v>180</v>
      </c>
      <c r="L665">
        <v>125</v>
      </c>
      <c r="M665" s="1">
        <v>1.9259259259259261E-2</v>
      </c>
      <c r="N665" s="25">
        <v>519.44880000000001</v>
      </c>
      <c r="O665" s="25">
        <v>1636.2637199999999</v>
      </c>
      <c r="P665" s="25">
        <v>3.87702205192307</v>
      </c>
      <c r="Q665" s="25">
        <v>0.43633701397435898</v>
      </c>
      <c r="R665" s="25">
        <v>642.55816083333298</v>
      </c>
      <c r="S665" s="25">
        <v>9.1115621925641008</v>
      </c>
      <c r="T665" s="25">
        <v>1.13296585641025</v>
      </c>
      <c r="U665" s="25">
        <v>3.0489999999999899E-2</v>
      </c>
      <c r="V665" s="25">
        <v>3.4506479999999999E-2</v>
      </c>
      <c r="W665" s="25">
        <v>6.4996479999999898E-2</v>
      </c>
      <c r="X665" s="25"/>
      <c r="Y665" s="25"/>
      <c r="Z665"/>
    </row>
    <row r="666" spans="2:26" x14ac:dyDescent="0.25">
      <c r="B666" t="s">
        <v>1934</v>
      </c>
      <c r="C666" t="s">
        <v>196</v>
      </c>
      <c r="D666" t="s">
        <v>197</v>
      </c>
      <c r="E666" t="s">
        <v>516</v>
      </c>
      <c r="F666" t="s">
        <v>951</v>
      </c>
      <c r="G666" t="s">
        <v>952</v>
      </c>
      <c r="H666" t="s">
        <v>919</v>
      </c>
      <c r="I666" t="s">
        <v>1935</v>
      </c>
      <c r="J666" s="4" t="s">
        <v>865</v>
      </c>
      <c r="K666">
        <v>120</v>
      </c>
      <c r="L666">
        <v>125</v>
      </c>
      <c r="M666" s="1">
        <v>1.6168981481481482E-2</v>
      </c>
      <c r="N666" s="25">
        <v>2242.9595734478398</v>
      </c>
      <c r="O666" s="25">
        <v>7065.322656360695</v>
      </c>
      <c r="P666" s="25">
        <v>18.428842816855099</v>
      </c>
      <c r="Q666" s="25">
        <v>1.88408603369897</v>
      </c>
      <c r="R666" s="25">
        <v>2774.5409279774099</v>
      </c>
      <c r="S666" s="25">
        <v>39.0255293835204</v>
      </c>
      <c r="T666" s="25">
        <v>29.332802105122401</v>
      </c>
      <c r="U666" s="25">
        <v>2.5224677704313598</v>
      </c>
      <c r="V666" s="25">
        <v>1.05913512659108</v>
      </c>
      <c r="W666" s="25">
        <v>3.5816028970224396</v>
      </c>
      <c r="X666" s="25"/>
      <c r="Y666" s="25"/>
      <c r="Z666"/>
    </row>
    <row r="667" spans="2:26" x14ac:dyDescent="0.25">
      <c r="B667" t="s">
        <v>1934</v>
      </c>
      <c r="C667" t="s">
        <v>196</v>
      </c>
      <c r="D667" t="s">
        <v>197</v>
      </c>
      <c r="E667" t="s">
        <v>516</v>
      </c>
      <c r="F667" t="s">
        <v>951</v>
      </c>
      <c r="G667" t="s">
        <v>952</v>
      </c>
      <c r="H667" t="s">
        <v>919</v>
      </c>
      <c r="I667" t="s">
        <v>1935</v>
      </c>
      <c r="J667" s="4" t="s">
        <v>865</v>
      </c>
      <c r="K667">
        <v>260</v>
      </c>
      <c r="L667">
        <v>200</v>
      </c>
      <c r="M667" s="1">
        <v>2.2013888888888888E-2</v>
      </c>
      <c r="N667" s="25">
        <v>3346.4551432769599</v>
      </c>
      <c r="O667" s="25">
        <v>10541.333701322423</v>
      </c>
      <c r="P667" s="25">
        <v>32.068271158287899</v>
      </c>
      <c r="Q667" s="25">
        <v>2.8110220702903601</v>
      </c>
      <c r="R667" s="25">
        <v>4139.56412691693</v>
      </c>
      <c r="S667" s="25">
        <v>43.383564289976697</v>
      </c>
      <c r="T667" s="25">
        <v>50.768738346286</v>
      </c>
      <c r="U667" s="25">
        <v>2.66495210179585</v>
      </c>
      <c r="V667" s="25">
        <v>2.0154721036695902</v>
      </c>
      <c r="W667" s="25">
        <v>4.6804242054654406</v>
      </c>
      <c r="X667" s="25"/>
      <c r="Y667" s="25"/>
      <c r="Z667"/>
    </row>
    <row r="668" spans="2:26" x14ac:dyDescent="0.25">
      <c r="B668" t="s">
        <v>1934</v>
      </c>
      <c r="C668" t="s">
        <v>196</v>
      </c>
      <c r="D668" t="s">
        <v>197</v>
      </c>
      <c r="E668" t="s">
        <v>516</v>
      </c>
      <c r="F668" t="s">
        <v>951</v>
      </c>
      <c r="G668" t="s">
        <v>952</v>
      </c>
      <c r="H668" t="s">
        <v>919</v>
      </c>
      <c r="I668" t="s">
        <v>1935</v>
      </c>
      <c r="J668" s="4" t="s">
        <v>865</v>
      </c>
      <c r="K668">
        <v>280</v>
      </c>
      <c r="L668">
        <v>250</v>
      </c>
      <c r="M668" s="1">
        <v>2.6365740740740742E-2</v>
      </c>
      <c r="N668" s="25">
        <v>4133.4970338666099</v>
      </c>
      <c r="O668" s="25">
        <v>13020.515656679821</v>
      </c>
      <c r="P668" s="25">
        <v>38.677371913217698</v>
      </c>
      <c r="Q668" s="25">
        <v>3.4721374886946199</v>
      </c>
      <c r="R668" s="25">
        <v>5113.1358570661496</v>
      </c>
      <c r="S668" s="25">
        <v>49.479111573412602</v>
      </c>
      <c r="T668" s="25">
        <v>57.474069782510803</v>
      </c>
      <c r="U668" s="25">
        <v>3.0292908188238901</v>
      </c>
      <c r="V668" s="25">
        <v>2.5030527773921598</v>
      </c>
      <c r="W668" s="25">
        <v>5.5323435962160499</v>
      </c>
      <c r="X668" s="25"/>
      <c r="Y668" s="25"/>
      <c r="Z668"/>
    </row>
    <row r="669" spans="2:26" x14ac:dyDescent="0.25">
      <c r="B669" t="s">
        <v>1934</v>
      </c>
      <c r="C669" t="s">
        <v>196</v>
      </c>
      <c r="D669" t="s">
        <v>197</v>
      </c>
      <c r="E669" t="s">
        <v>516</v>
      </c>
      <c r="F669" t="s">
        <v>951</v>
      </c>
      <c r="G669" t="s">
        <v>952</v>
      </c>
      <c r="H669" t="s">
        <v>919</v>
      </c>
      <c r="I669" t="s">
        <v>1935</v>
      </c>
      <c r="J669" s="4" t="s">
        <v>865</v>
      </c>
      <c r="K669">
        <v>320</v>
      </c>
      <c r="L669">
        <v>500</v>
      </c>
      <c r="M669" s="1">
        <v>4.8182870370370369E-2</v>
      </c>
      <c r="N669" s="25">
        <v>7016.45854746242</v>
      </c>
      <c r="O669" s="25">
        <v>22101.844424506624</v>
      </c>
      <c r="P669" s="25">
        <v>60.012949741554202</v>
      </c>
      <c r="Q669" s="25">
        <v>5.89382498451738</v>
      </c>
      <c r="R669" s="25">
        <v>8679.3585700806798</v>
      </c>
      <c r="S669" s="25">
        <v>78.105879859975602</v>
      </c>
      <c r="T669" s="25">
        <v>85.510408356917097</v>
      </c>
      <c r="U669" s="25">
        <v>3.89923664522943</v>
      </c>
      <c r="V669" s="25">
        <v>4.2969268666077598</v>
      </c>
      <c r="W669" s="25">
        <v>8.1961635118371898</v>
      </c>
      <c r="X669" s="25"/>
      <c r="Y669" s="25"/>
      <c r="Z669"/>
    </row>
    <row r="670" spans="2:26" x14ac:dyDescent="0.25">
      <c r="B670" t="s">
        <v>1934</v>
      </c>
      <c r="C670" t="s">
        <v>196</v>
      </c>
      <c r="D670" t="s">
        <v>197</v>
      </c>
      <c r="E670" t="s">
        <v>516</v>
      </c>
      <c r="F670" t="s">
        <v>951</v>
      </c>
      <c r="G670" t="s">
        <v>952</v>
      </c>
      <c r="H670" t="s">
        <v>919</v>
      </c>
      <c r="I670" t="s">
        <v>1935</v>
      </c>
      <c r="J670" s="4" t="s">
        <v>865</v>
      </c>
      <c r="K670">
        <v>380</v>
      </c>
      <c r="L670">
        <v>750</v>
      </c>
      <c r="M670" s="1">
        <v>7.1319444444444449E-2</v>
      </c>
      <c r="N670" s="25">
        <v>9468.7029744184201</v>
      </c>
      <c r="O670" s="25">
        <v>29826.414369418024</v>
      </c>
      <c r="P670" s="25">
        <v>77.556059203345995</v>
      </c>
      <c r="Q670" s="25">
        <v>7.9537097513403596</v>
      </c>
      <c r="R670" s="25">
        <v>11712.784873738299</v>
      </c>
      <c r="S670" s="25">
        <v>105.958346765876</v>
      </c>
      <c r="T670" s="25">
        <v>117.180794001883</v>
      </c>
      <c r="U670" s="25">
        <v>3.9167806497736102</v>
      </c>
      <c r="V670" s="25">
        <v>6.4396754444764399</v>
      </c>
      <c r="W670" s="25">
        <v>10.356456094250049</v>
      </c>
      <c r="X670" s="25"/>
      <c r="Y670" s="25"/>
      <c r="Z670"/>
    </row>
    <row r="671" spans="2:26" x14ac:dyDescent="0.25">
      <c r="B671" t="s">
        <v>1934</v>
      </c>
      <c r="C671" t="s">
        <v>196</v>
      </c>
      <c r="D671" t="s">
        <v>197</v>
      </c>
      <c r="E671" t="s">
        <v>516</v>
      </c>
      <c r="F671" t="s">
        <v>951</v>
      </c>
      <c r="G671" t="s">
        <v>952</v>
      </c>
      <c r="H671" t="s">
        <v>919</v>
      </c>
      <c r="I671" t="s">
        <v>1935</v>
      </c>
      <c r="J671" s="4" t="s">
        <v>865</v>
      </c>
      <c r="K671">
        <v>380</v>
      </c>
      <c r="L671">
        <v>1000</v>
      </c>
      <c r="M671" s="1">
        <v>9.4004629629629632E-2</v>
      </c>
      <c r="N671" s="25">
        <v>12592.5933996449</v>
      </c>
      <c r="O671" s="25">
        <v>39666.669208881438</v>
      </c>
      <c r="P671" s="25">
        <v>98.822022768752504</v>
      </c>
      <c r="Q671" s="25">
        <v>10.5777788475293</v>
      </c>
      <c r="R671" s="25">
        <v>15577.034050214001</v>
      </c>
      <c r="S671" s="25">
        <v>129.327431456619</v>
      </c>
      <c r="T671" s="25">
        <v>137.11369477327901</v>
      </c>
      <c r="U671" s="25">
        <v>4.5692569668585703</v>
      </c>
      <c r="V671" s="25">
        <v>8.5178705750724308</v>
      </c>
      <c r="W671" s="25">
        <v>13.087127541931</v>
      </c>
      <c r="X671" s="25"/>
      <c r="Y671" s="25"/>
      <c r="Z671"/>
    </row>
    <row r="672" spans="2:26" x14ac:dyDescent="0.25">
      <c r="B672" t="s">
        <v>1934</v>
      </c>
      <c r="C672" t="s">
        <v>196</v>
      </c>
      <c r="D672" t="s">
        <v>197</v>
      </c>
      <c r="E672" t="s">
        <v>516</v>
      </c>
      <c r="F672" t="s">
        <v>951</v>
      </c>
      <c r="G672" t="s">
        <v>952</v>
      </c>
      <c r="H672" t="s">
        <v>919</v>
      </c>
      <c r="I672" t="s">
        <v>1935</v>
      </c>
      <c r="J672" s="4" t="s">
        <v>865</v>
      </c>
      <c r="K672">
        <v>380</v>
      </c>
      <c r="L672">
        <v>1500</v>
      </c>
      <c r="M672" s="1">
        <v>0.13944444444444445</v>
      </c>
      <c r="N672" s="25">
        <v>19110.838515624</v>
      </c>
      <c r="O672" s="25">
        <v>60199.141324215598</v>
      </c>
      <c r="P672" s="25">
        <v>144.41913841502699</v>
      </c>
      <c r="Q672" s="25">
        <v>16.053101379555699</v>
      </c>
      <c r="R672" s="25">
        <v>23640.112129303699</v>
      </c>
      <c r="S672" s="25">
        <v>174.83029410348101</v>
      </c>
      <c r="T672" s="25">
        <v>176.21284534488001</v>
      </c>
      <c r="U672" s="25">
        <v>6.0758533836763204</v>
      </c>
      <c r="V672" s="25">
        <v>12.8492536358889</v>
      </c>
      <c r="W672" s="25">
        <v>18.925107019565221</v>
      </c>
      <c r="X672" s="25"/>
      <c r="Y672" s="25"/>
      <c r="Z672"/>
    </row>
    <row r="673" spans="2:26" x14ac:dyDescent="0.25">
      <c r="B673" t="s">
        <v>1934</v>
      </c>
      <c r="C673" t="s">
        <v>196</v>
      </c>
      <c r="D673" t="s">
        <v>197</v>
      </c>
      <c r="E673" t="s">
        <v>516</v>
      </c>
      <c r="F673" t="s">
        <v>951</v>
      </c>
      <c r="G673" t="s">
        <v>952</v>
      </c>
      <c r="H673" t="s">
        <v>919</v>
      </c>
      <c r="I673" t="s">
        <v>1935</v>
      </c>
      <c r="J673" s="4" t="s">
        <v>865</v>
      </c>
      <c r="K673">
        <v>380</v>
      </c>
      <c r="L673">
        <v>2000</v>
      </c>
      <c r="M673" s="1">
        <v>0.18497685185185186</v>
      </c>
      <c r="N673" s="25">
        <v>25839.7517186638</v>
      </c>
      <c r="O673" s="25">
        <v>81395.21791379097</v>
      </c>
      <c r="P673" s="25">
        <v>192.48114984669101</v>
      </c>
      <c r="Q673" s="25">
        <v>21.7053955923659</v>
      </c>
      <c r="R673" s="25">
        <v>31963.779420082399</v>
      </c>
      <c r="S673" s="25">
        <v>219.633288759344</v>
      </c>
      <c r="T673" s="25">
        <v>215.16098773046801</v>
      </c>
      <c r="U673" s="25">
        <v>7.7451621925469896</v>
      </c>
      <c r="V673" s="25">
        <v>17.3196894420667</v>
      </c>
      <c r="W673" s="25">
        <v>25.064851634613689</v>
      </c>
      <c r="X673" s="25"/>
      <c r="Y673" s="25"/>
      <c r="Z673"/>
    </row>
    <row r="674" spans="2:26" x14ac:dyDescent="0.25">
      <c r="B674" t="s">
        <v>1934</v>
      </c>
      <c r="C674" t="s">
        <v>196</v>
      </c>
      <c r="D674" t="s">
        <v>197</v>
      </c>
      <c r="E674" t="s">
        <v>516</v>
      </c>
      <c r="F674" t="s">
        <v>951</v>
      </c>
      <c r="G674" t="s">
        <v>952</v>
      </c>
      <c r="H674" t="s">
        <v>919</v>
      </c>
      <c r="I674" t="s">
        <v>1935</v>
      </c>
      <c r="J674" s="4" t="s">
        <v>865</v>
      </c>
      <c r="K674">
        <v>380</v>
      </c>
      <c r="L674">
        <v>2500</v>
      </c>
      <c r="M674" s="1">
        <v>0.23033564814814814</v>
      </c>
      <c r="N674" s="25">
        <v>32063.547944552902</v>
      </c>
      <c r="O674" s="25">
        <v>101000.17602534164</v>
      </c>
      <c r="P674" s="25">
        <v>234.83030075075101</v>
      </c>
      <c r="Q674" s="25">
        <v>26.9333811985205</v>
      </c>
      <c r="R674" s="25">
        <v>39662.607954601699</v>
      </c>
      <c r="S674" s="25">
        <v>266.41961746085099</v>
      </c>
      <c r="T674" s="25">
        <v>255.11467118802901</v>
      </c>
      <c r="U674" s="25">
        <v>9.0425638877785595</v>
      </c>
      <c r="V674" s="25">
        <v>21.460791514856801</v>
      </c>
      <c r="W674" s="25">
        <v>30.503355402635361</v>
      </c>
      <c r="X674" s="25"/>
      <c r="Y674" s="25"/>
      <c r="Z674"/>
    </row>
    <row r="675" spans="2:26" x14ac:dyDescent="0.25">
      <c r="B675" t="s">
        <v>1934</v>
      </c>
      <c r="C675" t="s">
        <v>196</v>
      </c>
      <c r="D675" t="s">
        <v>197</v>
      </c>
      <c r="E675" t="s">
        <v>516</v>
      </c>
      <c r="F675" t="s">
        <v>951</v>
      </c>
      <c r="G675" t="s">
        <v>952</v>
      </c>
      <c r="H675" t="s">
        <v>919</v>
      </c>
      <c r="I675" t="s">
        <v>1935</v>
      </c>
      <c r="J675" s="4" t="s">
        <v>865</v>
      </c>
      <c r="K675">
        <v>380</v>
      </c>
      <c r="L675">
        <v>3000</v>
      </c>
      <c r="M675" s="1">
        <v>0.27592592592592591</v>
      </c>
      <c r="N675" s="25">
        <v>39012.705700668397</v>
      </c>
      <c r="O675" s="25">
        <v>122890.02295710545</v>
      </c>
      <c r="P675" s="25">
        <v>285.670123329582</v>
      </c>
      <c r="Q675" s="25">
        <v>32.770674411131701</v>
      </c>
      <c r="R675" s="25">
        <v>48258.710382320402</v>
      </c>
      <c r="S675" s="25">
        <v>310.54094735631401</v>
      </c>
      <c r="T675" s="25">
        <v>294.22554267848801</v>
      </c>
      <c r="U675" s="25">
        <v>10.8926141597415</v>
      </c>
      <c r="V675" s="25">
        <v>26.079789938528702</v>
      </c>
      <c r="W675" s="25">
        <v>36.972404098270204</v>
      </c>
      <c r="X675" s="25"/>
      <c r="Y675" s="25"/>
      <c r="Z675"/>
    </row>
    <row r="676" spans="2:26" x14ac:dyDescent="0.25">
      <c r="B676" t="s">
        <v>1934</v>
      </c>
      <c r="C676" t="s">
        <v>196</v>
      </c>
      <c r="D676" t="s">
        <v>197</v>
      </c>
      <c r="E676" t="s">
        <v>516</v>
      </c>
      <c r="F676" t="s">
        <v>951</v>
      </c>
      <c r="G676" t="s">
        <v>952</v>
      </c>
      <c r="H676" t="s">
        <v>919</v>
      </c>
      <c r="I676" t="s">
        <v>1935</v>
      </c>
      <c r="J676" s="4" t="s">
        <v>865</v>
      </c>
      <c r="K676">
        <v>400</v>
      </c>
      <c r="L676">
        <v>3500</v>
      </c>
      <c r="M676" s="1">
        <v>0.3213078703703704</v>
      </c>
      <c r="N676" s="25">
        <v>44776.904542400902</v>
      </c>
      <c r="O676" s="25">
        <v>141047.24930856284</v>
      </c>
      <c r="P676" s="25">
        <v>326.378158882457</v>
      </c>
      <c r="Q676" s="25">
        <v>37.612596706825798</v>
      </c>
      <c r="R676" s="25">
        <v>55389.027664234098</v>
      </c>
      <c r="S676" s="25">
        <v>343.18260449686801</v>
      </c>
      <c r="T676" s="25">
        <v>345.53451907206602</v>
      </c>
      <c r="U676" s="25">
        <v>11.538332739087499</v>
      </c>
      <c r="V676" s="25">
        <v>31.525105251125701</v>
      </c>
      <c r="W676" s="25">
        <v>43.063437990213203</v>
      </c>
      <c r="X676" s="25"/>
      <c r="Y676" s="25"/>
      <c r="Z676"/>
    </row>
    <row r="677" spans="2:26" x14ac:dyDescent="0.25">
      <c r="B677" t="s">
        <v>1934</v>
      </c>
      <c r="C677" t="s">
        <v>196</v>
      </c>
      <c r="D677" t="s">
        <v>197</v>
      </c>
      <c r="E677" t="s">
        <v>516</v>
      </c>
      <c r="F677" t="s">
        <v>951</v>
      </c>
      <c r="G677" t="s">
        <v>952</v>
      </c>
      <c r="H677" t="s">
        <v>919</v>
      </c>
      <c r="I677" t="s">
        <v>1935</v>
      </c>
      <c r="J677" s="4" t="s">
        <v>832</v>
      </c>
      <c r="K677">
        <v>120</v>
      </c>
      <c r="L677">
        <v>125</v>
      </c>
      <c r="M677" s="1">
        <v>2.2847222222222224E-2</v>
      </c>
      <c r="N677" s="25">
        <v>1863.8879999999899</v>
      </c>
      <c r="O677" s="25">
        <v>5871.247199999968</v>
      </c>
      <c r="P677" s="25">
        <v>10.9586249999999</v>
      </c>
      <c r="Q677" s="25">
        <v>1.5656658999999999</v>
      </c>
      <c r="R677" s="25">
        <v>2305.62951999999</v>
      </c>
      <c r="S677" s="25">
        <v>92.366836999999904</v>
      </c>
      <c r="T677" s="25">
        <v>97.450559999999996</v>
      </c>
      <c r="U677" s="25">
        <v>1.2405406999999999</v>
      </c>
      <c r="V677" s="25">
        <v>0.91370850999999997</v>
      </c>
      <c r="W677" s="25">
        <v>2.1542492099999997</v>
      </c>
      <c r="X677" s="25"/>
      <c r="Y677" s="25"/>
      <c r="Z677"/>
    </row>
    <row r="678" spans="2:26" x14ac:dyDescent="0.25">
      <c r="B678" t="s">
        <v>1934</v>
      </c>
      <c r="C678" t="s">
        <v>196</v>
      </c>
      <c r="D678" t="s">
        <v>197</v>
      </c>
      <c r="E678" t="s">
        <v>516</v>
      </c>
      <c r="F678" t="s">
        <v>951</v>
      </c>
      <c r="G678" t="s">
        <v>952</v>
      </c>
      <c r="H678" t="s">
        <v>919</v>
      </c>
      <c r="I678" t="s">
        <v>1935</v>
      </c>
      <c r="J678" s="4" t="s">
        <v>864</v>
      </c>
      <c r="K678">
        <v>120</v>
      </c>
      <c r="L678">
        <v>125</v>
      </c>
      <c r="M678" s="1">
        <v>1.9259259259259261E-2</v>
      </c>
      <c r="N678" s="25">
        <v>1696.4879999999901</v>
      </c>
      <c r="O678" s="25">
        <v>5343.9371999999685</v>
      </c>
      <c r="P678" s="25">
        <v>10.540125</v>
      </c>
      <c r="Q678" s="25">
        <v>1.4250499000000001</v>
      </c>
      <c r="R678" s="25">
        <v>2098.5557199999998</v>
      </c>
      <c r="S678" s="25">
        <v>75.961636999999996</v>
      </c>
      <c r="T678" s="25">
        <v>78.701759999999993</v>
      </c>
      <c r="U678" s="25">
        <v>1.2029687</v>
      </c>
      <c r="V678" s="25">
        <v>0.78982010999999996</v>
      </c>
      <c r="W678" s="25">
        <v>1.99278881</v>
      </c>
      <c r="X678" s="25"/>
      <c r="Y678" s="25"/>
      <c r="Z678"/>
    </row>
    <row r="679" spans="2:26" x14ac:dyDescent="0.25">
      <c r="B679" t="s">
        <v>24</v>
      </c>
      <c r="C679" t="s">
        <v>199</v>
      </c>
      <c r="D679" t="s">
        <v>197</v>
      </c>
      <c r="E679" t="s">
        <v>1076</v>
      </c>
      <c r="F679" t="s">
        <v>951</v>
      </c>
      <c r="G679" t="s">
        <v>952</v>
      </c>
      <c r="H679" t="s">
        <v>918</v>
      </c>
      <c r="I679" t="s">
        <v>837</v>
      </c>
      <c r="J679" s="4" t="s">
        <v>865</v>
      </c>
      <c r="K679">
        <v>180</v>
      </c>
      <c r="L679">
        <v>125</v>
      </c>
      <c r="M679" s="1">
        <v>1.6724537037037034E-2</v>
      </c>
      <c r="N679" s="25">
        <v>769.58108443576998</v>
      </c>
      <c r="O679" s="25">
        <v>2424.1804159726753</v>
      </c>
      <c r="P679" s="25">
        <v>10.3463903165093</v>
      </c>
      <c r="Q679" s="25">
        <v>0.646448147429454</v>
      </c>
      <c r="R679" s="25">
        <v>951.97186764915102</v>
      </c>
      <c r="S679" s="25">
        <v>3.2338789267518901</v>
      </c>
      <c r="T679" s="25">
        <v>4.7414970331498399E-2</v>
      </c>
      <c r="U679" s="25">
        <v>8.8028302409114495E-2</v>
      </c>
      <c r="V679" s="25">
        <v>4.9058590710725498E-2</v>
      </c>
      <c r="W679" s="25">
        <v>0.13708689311983999</v>
      </c>
      <c r="X679" s="25"/>
      <c r="Y679" s="25"/>
      <c r="Z679"/>
    </row>
    <row r="680" spans="2:26" x14ac:dyDescent="0.25">
      <c r="B680" t="s">
        <v>24</v>
      </c>
      <c r="C680" t="s">
        <v>199</v>
      </c>
      <c r="D680" t="s">
        <v>197</v>
      </c>
      <c r="E680" t="s">
        <v>1076</v>
      </c>
      <c r="F680" t="s">
        <v>951</v>
      </c>
      <c r="G680" t="s">
        <v>952</v>
      </c>
      <c r="H680" t="s">
        <v>918</v>
      </c>
      <c r="I680" t="s">
        <v>837</v>
      </c>
      <c r="J680" s="4" t="s">
        <v>865</v>
      </c>
      <c r="K680">
        <v>300</v>
      </c>
      <c r="L680">
        <v>200</v>
      </c>
      <c r="M680" s="1">
        <v>2.3819444444444445E-2</v>
      </c>
      <c r="N680" s="25">
        <v>1085.10666405352</v>
      </c>
      <c r="O680" s="25">
        <v>3418.085991768588</v>
      </c>
      <c r="P680" s="25">
        <v>15.119868273906601</v>
      </c>
      <c r="Q680" s="25">
        <v>0.91148954013810402</v>
      </c>
      <c r="R680" s="25">
        <v>1342.27691171743</v>
      </c>
      <c r="S680" s="25">
        <v>4.75593096529545</v>
      </c>
      <c r="T680" s="25">
        <v>8.44476712467878E-2</v>
      </c>
      <c r="U680" s="25">
        <v>0.101075067344916</v>
      </c>
      <c r="V680" s="25">
        <v>7.8577565389037096E-2</v>
      </c>
      <c r="W680" s="25">
        <v>0.1796526327339531</v>
      </c>
      <c r="X680" s="25"/>
      <c r="Y680" s="25"/>
      <c r="Z680"/>
    </row>
    <row r="681" spans="2:26" x14ac:dyDescent="0.25">
      <c r="B681" t="s">
        <v>24</v>
      </c>
      <c r="C681" t="s">
        <v>199</v>
      </c>
      <c r="D681" t="s">
        <v>197</v>
      </c>
      <c r="E681" t="s">
        <v>1076</v>
      </c>
      <c r="F681" t="s">
        <v>951</v>
      </c>
      <c r="G681" t="s">
        <v>952</v>
      </c>
      <c r="H681" t="s">
        <v>918</v>
      </c>
      <c r="I681" t="s">
        <v>837</v>
      </c>
      <c r="J681" s="4" t="s">
        <v>865</v>
      </c>
      <c r="K681">
        <v>300</v>
      </c>
      <c r="L681">
        <v>250</v>
      </c>
      <c r="M681" s="1">
        <v>2.8657407407407406E-2</v>
      </c>
      <c r="N681" s="25">
        <v>1355.24973370067</v>
      </c>
      <c r="O681" s="25">
        <v>4269.0366611571108</v>
      </c>
      <c r="P681" s="25">
        <v>18.240629943144299</v>
      </c>
      <c r="Q681" s="25">
        <v>1.1384098592287999</v>
      </c>
      <c r="R681" s="25">
        <v>1676.4440352940501</v>
      </c>
      <c r="S681" s="25">
        <v>5.34203892894267</v>
      </c>
      <c r="T681" s="25">
        <v>0.100817227502098</v>
      </c>
      <c r="U681" s="25">
        <v>0.11860758466589499</v>
      </c>
      <c r="V681" s="25">
        <v>0.10079541572864199</v>
      </c>
      <c r="W681" s="25">
        <v>0.21940300039453697</v>
      </c>
      <c r="X681" s="25"/>
      <c r="Y681" s="25"/>
      <c r="Z681"/>
    </row>
    <row r="682" spans="2:26" x14ac:dyDescent="0.25">
      <c r="B682" t="s">
        <v>24</v>
      </c>
      <c r="C682" t="s">
        <v>199</v>
      </c>
      <c r="D682" t="s">
        <v>197</v>
      </c>
      <c r="E682" t="s">
        <v>1076</v>
      </c>
      <c r="F682" t="s">
        <v>951</v>
      </c>
      <c r="G682" t="s">
        <v>952</v>
      </c>
      <c r="H682" t="s">
        <v>918</v>
      </c>
      <c r="I682" t="s">
        <v>837</v>
      </c>
      <c r="J682" s="4" t="s">
        <v>865</v>
      </c>
      <c r="K682">
        <v>340</v>
      </c>
      <c r="L682">
        <v>500</v>
      </c>
      <c r="M682" s="1">
        <v>5.2638888888888895E-2</v>
      </c>
      <c r="N682" s="25">
        <v>2488.4245168315601</v>
      </c>
      <c r="O682" s="25">
        <v>7838.5372280194142</v>
      </c>
      <c r="P682" s="25">
        <v>30.775431061812402</v>
      </c>
      <c r="Q682" s="25">
        <v>2.0902759258396499</v>
      </c>
      <c r="R682" s="25">
        <v>3078.18125202998</v>
      </c>
      <c r="S682" s="25">
        <v>8.0384455346317001</v>
      </c>
      <c r="T682" s="25">
        <v>0.18067561028484699</v>
      </c>
      <c r="U682" s="25">
        <v>0.16231318824265401</v>
      </c>
      <c r="V682" s="25">
        <v>0.20559277474101101</v>
      </c>
      <c r="W682" s="25">
        <v>0.36790596298366501</v>
      </c>
      <c r="X682" s="25"/>
      <c r="Y682" s="25"/>
      <c r="Z682"/>
    </row>
    <row r="683" spans="2:26" x14ac:dyDescent="0.25">
      <c r="B683" t="s">
        <v>24</v>
      </c>
      <c r="C683" t="s">
        <v>199</v>
      </c>
      <c r="D683" t="s">
        <v>197</v>
      </c>
      <c r="E683" t="s">
        <v>1076</v>
      </c>
      <c r="F683" t="s">
        <v>951</v>
      </c>
      <c r="G683" t="s">
        <v>952</v>
      </c>
      <c r="H683" t="s">
        <v>918</v>
      </c>
      <c r="I683" t="s">
        <v>837</v>
      </c>
      <c r="J683" s="4" t="s">
        <v>865</v>
      </c>
      <c r="K683">
        <v>340</v>
      </c>
      <c r="L683">
        <v>750</v>
      </c>
      <c r="M683" s="1">
        <v>7.6701388888888888E-2</v>
      </c>
      <c r="N683" s="25">
        <v>3688.4504120298002</v>
      </c>
      <c r="O683" s="25">
        <v>11618.618797893871</v>
      </c>
      <c r="P683" s="25">
        <v>44.346292155898702</v>
      </c>
      <c r="Q683" s="25">
        <v>3.0982978116091999</v>
      </c>
      <c r="R683" s="25">
        <v>4562.6131548943304</v>
      </c>
      <c r="S683" s="25">
        <v>10.364676166527801</v>
      </c>
      <c r="T683" s="25">
        <v>0.25854493628756497</v>
      </c>
      <c r="U683" s="25">
        <v>0.220109108880576</v>
      </c>
      <c r="V683" s="25">
        <v>0.31243934506098697</v>
      </c>
      <c r="W683" s="25">
        <v>0.53254845394156303</v>
      </c>
      <c r="X683" s="25"/>
      <c r="Y683" s="25"/>
      <c r="Z683"/>
    </row>
    <row r="684" spans="2:26" x14ac:dyDescent="0.25">
      <c r="B684" t="s">
        <v>24</v>
      </c>
      <c r="C684" t="s">
        <v>199</v>
      </c>
      <c r="D684" t="s">
        <v>197</v>
      </c>
      <c r="E684" t="s">
        <v>1076</v>
      </c>
      <c r="F684" t="s">
        <v>951</v>
      </c>
      <c r="G684" t="s">
        <v>952</v>
      </c>
      <c r="H684" t="s">
        <v>918</v>
      </c>
      <c r="I684" t="s">
        <v>837</v>
      </c>
      <c r="J684" s="4" t="s">
        <v>865</v>
      </c>
      <c r="K684">
        <v>340</v>
      </c>
      <c r="L684">
        <v>1000</v>
      </c>
      <c r="M684" s="1">
        <v>0.10069444444444443</v>
      </c>
      <c r="N684" s="25">
        <v>4855.2834971768498</v>
      </c>
      <c r="O684" s="25">
        <v>15294.143016107077</v>
      </c>
      <c r="P684" s="25">
        <v>57.206487460367299</v>
      </c>
      <c r="Q684" s="25">
        <v>4.0784380697452196</v>
      </c>
      <c r="R684" s="25">
        <v>6005.9866195034801</v>
      </c>
      <c r="S684" s="25">
        <v>12.681147208667801</v>
      </c>
      <c r="T684" s="25">
        <v>0.33351439815858303</v>
      </c>
      <c r="U684" s="25">
        <v>0.27234334463009802</v>
      </c>
      <c r="V684" s="25">
        <v>0.417266284374467</v>
      </c>
      <c r="W684" s="25">
        <v>0.68960962900456502</v>
      </c>
      <c r="X684" s="25"/>
      <c r="Y684" s="25"/>
      <c r="Z684"/>
    </row>
    <row r="685" spans="2:26" x14ac:dyDescent="0.25">
      <c r="B685" t="s">
        <v>24</v>
      </c>
      <c r="C685" t="s">
        <v>199</v>
      </c>
      <c r="D685" t="s">
        <v>197</v>
      </c>
      <c r="E685" t="s">
        <v>1076</v>
      </c>
      <c r="F685" t="s">
        <v>951</v>
      </c>
      <c r="G685" t="s">
        <v>952</v>
      </c>
      <c r="H685" t="s">
        <v>918</v>
      </c>
      <c r="I685" t="s">
        <v>837</v>
      </c>
      <c r="J685" s="4" t="s">
        <v>865</v>
      </c>
      <c r="K685">
        <v>340</v>
      </c>
      <c r="L685">
        <v>1500</v>
      </c>
      <c r="M685" s="1">
        <v>0.14877314814814815</v>
      </c>
      <c r="N685" s="25">
        <v>7228.3134377350398</v>
      </c>
      <c r="O685" s="25">
        <v>22769.187328865373</v>
      </c>
      <c r="P685" s="25">
        <v>83.754203213160594</v>
      </c>
      <c r="Q685" s="25">
        <v>6.0717834076445696</v>
      </c>
      <c r="R685" s="25">
        <v>8941.4230412785</v>
      </c>
      <c r="S685" s="25">
        <v>17.3144179316647</v>
      </c>
      <c r="T685" s="25">
        <v>0.48683107686981503</v>
      </c>
      <c r="U685" s="25">
        <v>0.38327547262579398</v>
      </c>
      <c r="V685" s="25">
        <v>0.62936929034125999</v>
      </c>
      <c r="W685" s="25">
        <v>1.0126447629670539</v>
      </c>
      <c r="X685" s="25"/>
      <c r="Y685" s="25"/>
      <c r="Z685"/>
    </row>
    <row r="686" spans="2:26" x14ac:dyDescent="0.25">
      <c r="B686" t="s">
        <v>24</v>
      </c>
      <c r="C686" t="s">
        <v>199</v>
      </c>
      <c r="D686" t="s">
        <v>197</v>
      </c>
      <c r="E686" t="s">
        <v>1076</v>
      </c>
      <c r="F686" t="s">
        <v>951</v>
      </c>
      <c r="G686" t="s">
        <v>952</v>
      </c>
      <c r="H686" t="s">
        <v>918</v>
      </c>
      <c r="I686" t="s">
        <v>837</v>
      </c>
      <c r="J686" s="4" t="s">
        <v>832</v>
      </c>
      <c r="K686">
        <v>180</v>
      </c>
      <c r="L686">
        <v>125</v>
      </c>
      <c r="M686" s="1">
        <v>2.2847222222222224E-2</v>
      </c>
      <c r="N686" s="25">
        <v>678.10799999999995</v>
      </c>
      <c r="O686" s="25">
        <v>2136.0401999999999</v>
      </c>
      <c r="P686" s="25">
        <v>6.679729</v>
      </c>
      <c r="Q686" s="25">
        <v>0.56961075999999899</v>
      </c>
      <c r="R686" s="25">
        <v>838.81954999999903</v>
      </c>
      <c r="S686" s="25">
        <v>6.7793661399999996</v>
      </c>
      <c r="T686" s="25">
        <v>5.0980440000000002E-2</v>
      </c>
      <c r="U686" s="25">
        <v>5.0770729999999903E-2</v>
      </c>
      <c r="V686" s="25">
        <v>3.4798007999999998E-2</v>
      </c>
      <c r="W686" s="25">
        <v>8.5568737999999894E-2</v>
      </c>
      <c r="X686" s="25"/>
      <c r="Y686" s="25"/>
      <c r="Z686"/>
    </row>
    <row r="687" spans="2:26" x14ac:dyDescent="0.25">
      <c r="B687" t="s">
        <v>24</v>
      </c>
      <c r="C687" t="s">
        <v>199</v>
      </c>
      <c r="D687" t="s">
        <v>197</v>
      </c>
      <c r="E687" t="s">
        <v>1076</v>
      </c>
      <c r="F687" t="s">
        <v>951</v>
      </c>
      <c r="G687" t="s">
        <v>952</v>
      </c>
      <c r="H687" t="s">
        <v>918</v>
      </c>
      <c r="I687" t="s">
        <v>837</v>
      </c>
      <c r="J687" s="4" t="s">
        <v>864</v>
      </c>
      <c r="K687">
        <v>180</v>
      </c>
      <c r="L687">
        <v>125</v>
      </c>
      <c r="M687" s="1">
        <v>1.9259259259259261E-2</v>
      </c>
      <c r="N687" s="25">
        <v>616.10799999999995</v>
      </c>
      <c r="O687" s="25">
        <v>1940.7401999999997</v>
      </c>
      <c r="P687" s="25">
        <v>6.4348289999999997</v>
      </c>
      <c r="Q687" s="25">
        <v>0.51753075999999898</v>
      </c>
      <c r="R687" s="25">
        <v>762.12554999999998</v>
      </c>
      <c r="S687" s="25">
        <v>5.5567261399999897</v>
      </c>
      <c r="T687" s="25">
        <v>4.4160440000000002E-2</v>
      </c>
      <c r="U687" s="25">
        <v>4.9753929999999898E-2</v>
      </c>
      <c r="V687" s="25">
        <v>3.1720390000000001E-2</v>
      </c>
      <c r="W687" s="25">
        <v>8.1474319999999906E-2</v>
      </c>
      <c r="X687" s="25"/>
      <c r="Y687" s="25"/>
      <c r="Z687"/>
    </row>
    <row r="688" spans="2:26" x14ac:dyDescent="0.25">
      <c r="B688" t="s">
        <v>25</v>
      </c>
      <c r="C688" t="s">
        <v>200</v>
      </c>
      <c r="D688" t="s">
        <v>197</v>
      </c>
      <c r="E688" t="s">
        <v>520</v>
      </c>
      <c r="F688" t="s">
        <v>951</v>
      </c>
      <c r="G688" t="s">
        <v>952</v>
      </c>
      <c r="H688" t="s">
        <v>920</v>
      </c>
      <c r="I688" t="s">
        <v>848</v>
      </c>
      <c r="J688" s="4" t="s">
        <v>865</v>
      </c>
      <c r="K688">
        <v>180</v>
      </c>
      <c r="L688">
        <v>125</v>
      </c>
      <c r="M688" s="1">
        <v>1.5370370370370369E-2</v>
      </c>
      <c r="N688" s="25">
        <v>1589.19666884611</v>
      </c>
      <c r="O688" s="25">
        <v>5005.9695068652463</v>
      </c>
      <c r="P688" s="25">
        <v>19.921548662694999</v>
      </c>
      <c r="Q688" s="25">
        <v>1.3349250369402801</v>
      </c>
      <c r="R688" s="25">
        <v>1965.83581666395</v>
      </c>
      <c r="S688" s="25">
        <v>5.3104514975624202</v>
      </c>
      <c r="T688" s="25">
        <v>1.37639800156634</v>
      </c>
      <c r="U688" s="25">
        <v>0.14048852399463299</v>
      </c>
      <c r="V688" s="25">
        <v>0.139595682421571</v>
      </c>
      <c r="W688" s="25">
        <v>0.28008420641620402</v>
      </c>
      <c r="X688" s="25"/>
      <c r="Y688" s="25"/>
      <c r="Z688"/>
    </row>
    <row r="689" spans="2:26" x14ac:dyDescent="0.25">
      <c r="B689" t="s">
        <v>25</v>
      </c>
      <c r="C689" t="s">
        <v>200</v>
      </c>
      <c r="D689" t="s">
        <v>197</v>
      </c>
      <c r="E689" t="s">
        <v>520</v>
      </c>
      <c r="F689" t="s">
        <v>951</v>
      </c>
      <c r="G689" t="s">
        <v>952</v>
      </c>
      <c r="H689" t="s">
        <v>920</v>
      </c>
      <c r="I689" t="s">
        <v>848</v>
      </c>
      <c r="J689" s="4" t="s">
        <v>865</v>
      </c>
      <c r="K689">
        <v>240</v>
      </c>
      <c r="L689">
        <v>200</v>
      </c>
      <c r="M689" s="1">
        <v>2.2199074074074076E-2</v>
      </c>
      <c r="N689" s="25">
        <v>2323.3330926109302</v>
      </c>
      <c r="O689" s="25">
        <v>7318.4992417244302</v>
      </c>
      <c r="P689" s="25">
        <v>29.475888036637201</v>
      </c>
      <c r="Q689" s="25">
        <v>1.9515993968648599</v>
      </c>
      <c r="R689" s="25">
        <v>2873.9625942408502</v>
      </c>
      <c r="S689" s="25">
        <v>7.4984433511252497</v>
      </c>
      <c r="T689" s="25">
        <v>1.9503574122184499</v>
      </c>
      <c r="U689" s="25">
        <v>0.18809665441092899</v>
      </c>
      <c r="V689" s="25">
        <v>0.220726499787264</v>
      </c>
      <c r="W689" s="25">
        <v>0.40882315419819298</v>
      </c>
      <c r="X689" s="25"/>
      <c r="Y689" s="25"/>
      <c r="Z689"/>
    </row>
    <row r="690" spans="2:26" x14ac:dyDescent="0.25">
      <c r="B690" t="s">
        <v>25</v>
      </c>
      <c r="C690" t="s">
        <v>200</v>
      </c>
      <c r="D690" t="s">
        <v>197</v>
      </c>
      <c r="E690" t="s">
        <v>520</v>
      </c>
      <c r="F690" t="s">
        <v>951</v>
      </c>
      <c r="G690" t="s">
        <v>952</v>
      </c>
      <c r="H690" t="s">
        <v>920</v>
      </c>
      <c r="I690" t="s">
        <v>848</v>
      </c>
      <c r="J690" s="4" t="s">
        <v>865</v>
      </c>
      <c r="K690">
        <v>300</v>
      </c>
      <c r="L690">
        <v>250</v>
      </c>
      <c r="M690" s="1">
        <v>2.6967592592592595E-2</v>
      </c>
      <c r="N690" s="25">
        <v>2585.5998094895499</v>
      </c>
      <c r="O690" s="25">
        <v>8144.6393998920821</v>
      </c>
      <c r="P690" s="25">
        <v>32.014095888138698</v>
      </c>
      <c r="Q690" s="25">
        <v>2.1719031985762101</v>
      </c>
      <c r="R690" s="25">
        <v>3198.3865827661498</v>
      </c>
      <c r="S690" s="25">
        <v>8.7569919545100205</v>
      </c>
      <c r="T690" s="25">
        <v>2.2790558198469899</v>
      </c>
      <c r="U690" s="25">
        <v>0.18904297842763501</v>
      </c>
      <c r="V690" s="25">
        <v>0.260889421995252</v>
      </c>
      <c r="W690" s="25">
        <v>0.44993240042288701</v>
      </c>
      <c r="X690" s="25"/>
      <c r="Y690" s="25"/>
      <c r="Z690"/>
    </row>
    <row r="691" spans="2:26" x14ac:dyDescent="0.25">
      <c r="B691" t="s">
        <v>25</v>
      </c>
      <c r="C691" t="s">
        <v>200</v>
      </c>
      <c r="D691" t="s">
        <v>197</v>
      </c>
      <c r="E691" t="s">
        <v>520</v>
      </c>
      <c r="F691" t="s">
        <v>951</v>
      </c>
      <c r="G691" t="s">
        <v>952</v>
      </c>
      <c r="H691" t="s">
        <v>920</v>
      </c>
      <c r="I691" t="s">
        <v>848</v>
      </c>
      <c r="J691" s="4" t="s">
        <v>865</v>
      </c>
      <c r="K691">
        <v>340</v>
      </c>
      <c r="L691">
        <v>500</v>
      </c>
      <c r="M691" s="1">
        <v>4.9155092592592597E-2</v>
      </c>
      <c r="N691" s="25">
        <v>4918.1945740113997</v>
      </c>
      <c r="O691" s="25">
        <v>15492.312908135909</v>
      </c>
      <c r="P691" s="25">
        <v>56.400405102216702</v>
      </c>
      <c r="Q691" s="25">
        <v>4.1312835539364503</v>
      </c>
      <c r="R691" s="25">
        <v>6083.8062805022</v>
      </c>
      <c r="S691" s="25">
        <v>13.5360827347555</v>
      </c>
      <c r="T691" s="25">
        <v>3.4854996635557698</v>
      </c>
      <c r="U691" s="25">
        <v>0.28577250085754102</v>
      </c>
      <c r="V691" s="25">
        <v>0.557919771927884</v>
      </c>
      <c r="W691" s="25">
        <v>0.84369227278542502</v>
      </c>
      <c r="X691" s="25"/>
      <c r="Y691" s="25"/>
      <c r="Z691"/>
    </row>
    <row r="692" spans="2:26" x14ac:dyDescent="0.25">
      <c r="B692" t="s">
        <v>25</v>
      </c>
      <c r="C692" t="s">
        <v>200</v>
      </c>
      <c r="D692" t="s">
        <v>197</v>
      </c>
      <c r="E692" t="s">
        <v>520</v>
      </c>
      <c r="F692" t="s">
        <v>951</v>
      </c>
      <c r="G692" t="s">
        <v>952</v>
      </c>
      <c r="H692" t="s">
        <v>920</v>
      </c>
      <c r="I692" t="s">
        <v>848</v>
      </c>
      <c r="J692" s="4" t="s">
        <v>865</v>
      </c>
      <c r="K692">
        <v>380</v>
      </c>
      <c r="L692">
        <v>750</v>
      </c>
      <c r="M692" s="1">
        <v>7.1898148148148142E-2</v>
      </c>
      <c r="N692" s="25">
        <v>7156.3079853530799</v>
      </c>
      <c r="O692" s="25">
        <v>22542.370153862201</v>
      </c>
      <c r="P692" s="25">
        <v>80.514576196000206</v>
      </c>
      <c r="Q692" s="25">
        <v>6.0112981439285198</v>
      </c>
      <c r="R692" s="25">
        <v>8852.3520305714792</v>
      </c>
      <c r="S692" s="25">
        <v>19.005619062976599</v>
      </c>
      <c r="T692" s="25">
        <v>4.8612387798843004</v>
      </c>
      <c r="U692" s="25">
        <v>0.34194818206196798</v>
      </c>
      <c r="V692" s="25">
        <v>0.92039500826640497</v>
      </c>
      <c r="W692" s="25">
        <v>1.2623431903283731</v>
      </c>
      <c r="X692" s="25"/>
      <c r="Y692" s="25"/>
      <c r="Z692"/>
    </row>
    <row r="693" spans="2:26" x14ac:dyDescent="0.25">
      <c r="B693" t="s">
        <v>25</v>
      </c>
      <c r="C693" t="s">
        <v>200</v>
      </c>
      <c r="D693" t="s">
        <v>197</v>
      </c>
      <c r="E693" t="s">
        <v>520</v>
      </c>
      <c r="F693" t="s">
        <v>951</v>
      </c>
      <c r="G693" t="s">
        <v>952</v>
      </c>
      <c r="H693" t="s">
        <v>920</v>
      </c>
      <c r="I693" t="s">
        <v>848</v>
      </c>
      <c r="J693" s="4" t="s">
        <v>865</v>
      </c>
      <c r="K693">
        <v>380</v>
      </c>
      <c r="L693">
        <v>1000</v>
      </c>
      <c r="M693" s="1">
        <v>9.4050925925925941E-2</v>
      </c>
      <c r="N693" s="25">
        <v>9438.6824771802494</v>
      </c>
      <c r="O693" s="25">
        <v>29731.849803117784</v>
      </c>
      <c r="P693" s="25">
        <v>104.483362883217</v>
      </c>
      <c r="Q693" s="25">
        <v>7.9284925687719499</v>
      </c>
      <c r="R693" s="25">
        <v>11675.6505752012</v>
      </c>
      <c r="S693" s="25">
        <v>23.5143025618354</v>
      </c>
      <c r="T693" s="25">
        <v>5.9883014531128396</v>
      </c>
      <c r="U693" s="25">
        <v>0.418657830022095</v>
      </c>
      <c r="V693" s="25">
        <v>1.24819883084336</v>
      </c>
      <c r="W693" s="25">
        <v>1.6668566608654549</v>
      </c>
      <c r="X693" s="25"/>
      <c r="Y693" s="25"/>
      <c r="Z693"/>
    </row>
    <row r="694" spans="2:26" x14ac:dyDescent="0.25">
      <c r="B694" t="s">
        <v>25</v>
      </c>
      <c r="C694" t="s">
        <v>200</v>
      </c>
      <c r="D694" t="s">
        <v>197</v>
      </c>
      <c r="E694" t="s">
        <v>520</v>
      </c>
      <c r="F694" t="s">
        <v>951</v>
      </c>
      <c r="G694" t="s">
        <v>952</v>
      </c>
      <c r="H694" t="s">
        <v>920</v>
      </c>
      <c r="I694" t="s">
        <v>848</v>
      </c>
      <c r="J694" s="4" t="s">
        <v>865</v>
      </c>
      <c r="K694">
        <v>380</v>
      </c>
      <c r="L694">
        <v>1500</v>
      </c>
      <c r="M694" s="1">
        <v>0.13848379629629629</v>
      </c>
      <c r="N694" s="25">
        <v>14085.6004155269</v>
      </c>
      <c r="O694" s="25">
        <v>44369.641308909733</v>
      </c>
      <c r="P694" s="25">
        <v>153.93831254001699</v>
      </c>
      <c r="Q694" s="25">
        <v>11.8319045452302</v>
      </c>
      <c r="R694" s="25">
        <v>17423.8839582152</v>
      </c>
      <c r="S694" s="25">
        <v>32.594506561653397</v>
      </c>
      <c r="T694" s="25">
        <v>8.2583699360247405</v>
      </c>
      <c r="U694" s="25">
        <v>0.58293528090491697</v>
      </c>
      <c r="V694" s="25">
        <v>1.90801315991259</v>
      </c>
      <c r="W694" s="25">
        <v>2.4909484408175069</v>
      </c>
      <c r="X694" s="25"/>
      <c r="Y694" s="25"/>
      <c r="Z694"/>
    </row>
    <row r="695" spans="2:26" x14ac:dyDescent="0.25">
      <c r="B695" t="s">
        <v>25</v>
      </c>
      <c r="C695" t="s">
        <v>200</v>
      </c>
      <c r="D695" t="s">
        <v>197</v>
      </c>
      <c r="E695" t="s">
        <v>520</v>
      </c>
      <c r="F695" t="s">
        <v>951</v>
      </c>
      <c r="G695" t="s">
        <v>952</v>
      </c>
      <c r="H695" t="s">
        <v>920</v>
      </c>
      <c r="I695" t="s">
        <v>848</v>
      </c>
      <c r="J695" s="4" t="s">
        <v>865</v>
      </c>
      <c r="K695">
        <v>380</v>
      </c>
      <c r="L695">
        <v>2000</v>
      </c>
      <c r="M695" s="1">
        <v>0.18285879629629631</v>
      </c>
      <c r="N695" s="25">
        <v>18790.083291797098</v>
      </c>
      <c r="O695" s="25">
        <v>59188.762369160861</v>
      </c>
      <c r="P695" s="25">
        <v>202.33194401016701</v>
      </c>
      <c r="Q695" s="25">
        <v>15.7836667366794</v>
      </c>
      <c r="R695" s="25">
        <v>23243.329759262098</v>
      </c>
      <c r="S695" s="25">
        <v>40.154240656741202</v>
      </c>
      <c r="T695" s="25">
        <v>10.1463559369344</v>
      </c>
      <c r="U695" s="25">
        <v>0.78806302949221996</v>
      </c>
      <c r="V695" s="25">
        <v>2.4642178729761901</v>
      </c>
      <c r="W695" s="25">
        <v>3.2522809024684101</v>
      </c>
      <c r="X695" s="25"/>
      <c r="Y695" s="25"/>
      <c r="Z695"/>
    </row>
    <row r="696" spans="2:26" x14ac:dyDescent="0.25">
      <c r="B696" t="s">
        <v>25</v>
      </c>
      <c r="C696" t="s">
        <v>200</v>
      </c>
      <c r="D696" t="s">
        <v>197</v>
      </c>
      <c r="E696" t="s">
        <v>520</v>
      </c>
      <c r="F696" t="s">
        <v>951</v>
      </c>
      <c r="G696" t="s">
        <v>952</v>
      </c>
      <c r="H696" t="s">
        <v>920</v>
      </c>
      <c r="I696" t="s">
        <v>848</v>
      </c>
      <c r="J696" s="4" t="s">
        <v>865</v>
      </c>
      <c r="K696">
        <v>380</v>
      </c>
      <c r="L696">
        <v>2500</v>
      </c>
      <c r="M696" s="1">
        <v>0.22716435185185183</v>
      </c>
      <c r="N696" s="25">
        <v>23358.844209916799</v>
      </c>
      <c r="O696" s="25">
        <v>73580.359261237914</v>
      </c>
      <c r="P696" s="25">
        <v>249.75484696448299</v>
      </c>
      <c r="Q696" s="25">
        <v>19.621429104285902</v>
      </c>
      <c r="R696" s="25">
        <v>28894.892172665499</v>
      </c>
      <c r="S696" s="25">
        <v>48.748143736701103</v>
      </c>
      <c r="T696" s="25">
        <v>12.2947222763088</v>
      </c>
      <c r="U696" s="25">
        <v>0.95256091435746804</v>
      </c>
      <c r="V696" s="25">
        <v>3.0885661683935801</v>
      </c>
      <c r="W696" s="25">
        <v>4.0411270827510481</v>
      </c>
      <c r="X696" s="25"/>
      <c r="Y696" s="25"/>
      <c r="Z696"/>
    </row>
    <row r="697" spans="2:26" x14ac:dyDescent="0.25">
      <c r="B697" t="s">
        <v>25</v>
      </c>
      <c r="C697" t="s">
        <v>200</v>
      </c>
      <c r="D697" t="s">
        <v>197</v>
      </c>
      <c r="E697" t="s">
        <v>520</v>
      </c>
      <c r="F697" t="s">
        <v>951</v>
      </c>
      <c r="G697" t="s">
        <v>952</v>
      </c>
      <c r="H697" t="s">
        <v>920</v>
      </c>
      <c r="I697" t="s">
        <v>848</v>
      </c>
      <c r="J697" s="4" t="s">
        <v>832</v>
      </c>
      <c r="K697">
        <v>180</v>
      </c>
      <c r="L697">
        <v>125</v>
      </c>
      <c r="M697" s="1">
        <v>2.2847222222222224E-2</v>
      </c>
      <c r="N697" s="25">
        <v>1256.0940000000001</v>
      </c>
      <c r="O697" s="25">
        <v>3956.6961000000001</v>
      </c>
      <c r="P697" s="25">
        <v>9.84258249999999</v>
      </c>
      <c r="Q697" s="25">
        <v>1.05511888</v>
      </c>
      <c r="R697" s="25">
        <v>1553.78818</v>
      </c>
      <c r="S697" s="25">
        <v>9.5586489999999902</v>
      </c>
      <c r="T697" s="25">
        <v>2.4897901</v>
      </c>
      <c r="U697" s="25">
        <v>0.11047968</v>
      </c>
      <c r="V697" s="25">
        <v>8.9971200000000001E-2</v>
      </c>
      <c r="W697" s="25">
        <v>0.20045088</v>
      </c>
      <c r="X697" s="25"/>
      <c r="Y697" s="25"/>
      <c r="Z697"/>
    </row>
    <row r="698" spans="2:26" x14ac:dyDescent="0.25">
      <c r="B698" t="s">
        <v>25</v>
      </c>
      <c r="C698" t="s">
        <v>200</v>
      </c>
      <c r="D698" t="s">
        <v>197</v>
      </c>
      <c r="E698" t="s">
        <v>520</v>
      </c>
      <c r="F698" t="s">
        <v>951</v>
      </c>
      <c r="G698" t="s">
        <v>952</v>
      </c>
      <c r="H698" t="s">
        <v>920</v>
      </c>
      <c r="I698" t="s">
        <v>848</v>
      </c>
      <c r="J698" s="4" t="s">
        <v>864</v>
      </c>
      <c r="K698">
        <v>180</v>
      </c>
      <c r="L698">
        <v>125</v>
      </c>
      <c r="M698" s="1">
        <v>1.9259259259259261E-2</v>
      </c>
      <c r="N698" s="25">
        <v>1136.0309999999999</v>
      </c>
      <c r="O698" s="25">
        <v>3578.4976499999998</v>
      </c>
      <c r="P698" s="25">
        <v>9.4643841096153807</v>
      </c>
      <c r="Q698" s="25">
        <v>0.95426596397435803</v>
      </c>
      <c r="R698" s="25">
        <v>1405.2702601282001</v>
      </c>
      <c r="S698" s="25">
        <v>7.8417479807692301</v>
      </c>
      <c r="T698" s="25">
        <v>2.0335506205128202</v>
      </c>
      <c r="U698" s="25">
        <v>0.10151448</v>
      </c>
      <c r="V698" s="25">
        <v>8.1275699999999895E-2</v>
      </c>
      <c r="W698" s="25">
        <v>0.18279017999999991</v>
      </c>
      <c r="X698" s="25"/>
      <c r="Y698" s="25"/>
      <c r="Z698"/>
    </row>
    <row r="699" spans="2:26" x14ac:dyDescent="0.25">
      <c r="B699" t="s">
        <v>1936</v>
      </c>
      <c r="C699" t="s">
        <v>201</v>
      </c>
      <c r="D699" t="s">
        <v>197</v>
      </c>
      <c r="E699" t="s">
        <v>522</v>
      </c>
      <c r="F699" t="s">
        <v>951</v>
      </c>
      <c r="G699" t="s">
        <v>952</v>
      </c>
      <c r="H699" t="s">
        <v>920</v>
      </c>
      <c r="I699" t="s">
        <v>361</v>
      </c>
      <c r="J699" s="4" t="s">
        <v>865</v>
      </c>
      <c r="K699">
        <v>200</v>
      </c>
      <c r="L699">
        <v>125</v>
      </c>
      <c r="M699" s="1">
        <v>1.5555555555555553E-2</v>
      </c>
      <c r="N699" s="25">
        <v>1612.4912433229699</v>
      </c>
      <c r="O699" s="25">
        <v>5079.3474164673553</v>
      </c>
      <c r="P699" s="25">
        <v>16.870963037320301</v>
      </c>
      <c r="Q699" s="25">
        <v>1.35449227720118</v>
      </c>
      <c r="R699" s="25">
        <v>1994.6512062792101</v>
      </c>
      <c r="S699" s="25">
        <v>6.93495097737694</v>
      </c>
      <c r="T699" s="25">
        <v>1.96141394467295E-4</v>
      </c>
      <c r="U699" s="25">
        <v>9.6549386254245598E-2</v>
      </c>
      <c r="V699" s="25">
        <v>9.6322755718231304E-2</v>
      </c>
      <c r="W699" s="25">
        <v>0.1928721419724769</v>
      </c>
      <c r="X699" s="25"/>
      <c r="Y699" s="25"/>
      <c r="Z699"/>
    </row>
    <row r="700" spans="2:26" x14ac:dyDescent="0.25">
      <c r="B700" t="s">
        <v>1936</v>
      </c>
      <c r="C700" t="s">
        <v>201</v>
      </c>
      <c r="D700" t="s">
        <v>197</v>
      </c>
      <c r="E700" t="s">
        <v>522</v>
      </c>
      <c r="F700" t="s">
        <v>951</v>
      </c>
      <c r="G700" t="s">
        <v>952</v>
      </c>
      <c r="H700" t="s">
        <v>920</v>
      </c>
      <c r="I700" t="s">
        <v>361</v>
      </c>
      <c r="J700" s="4" t="s">
        <v>865</v>
      </c>
      <c r="K700">
        <v>240</v>
      </c>
      <c r="L700">
        <v>200</v>
      </c>
      <c r="M700" s="1">
        <v>2.2337962962962962E-2</v>
      </c>
      <c r="N700" s="25">
        <v>2387.5574807881899</v>
      </c>
      <c r="O700" s="25">
        <v>7520.8060644827983</v>
      </c>
      <c r="P700" s="25">
        <v>24.874721883394098</v>
      </c>
      <c r="Q700" s="25">
        <v>2.0055489441843002</v>
      </c>
      <c r="R700" s="25">
        <v>2953.4093696689802</v>
      </c>
      <c r="S700" s="25">
        <v>8.5553814060671591</v>
      </c>
      <c r="T700" s="25">
        <v>3.1039990341792998E-4</v>
      </c>
      <c r="U700" s="25">
        <v>0.127635967144693</v>
      </c>
      <c r="V700" s="25">
        <v>0.152449548450732</v>
      </c>
      <c r="W700" s="25">
        <v>0.28008551559542499</v>
      </c>
      <c r="X700" s="25"/>
      <c r="Y700" s="25"/>
      <c r="Z700"/>
    </row>
    <row r="701" spans="2:26" x14ac:dyDescent="0.25">
      <c r="B701" t="s">
        <v>1936</v>
      </c>
      <c r="C701" t="s">
        <v>201</v>
      </c>
      <c r="D701" t="s">
        <v>197</v>
      </c>
      <c r="E701" t="s">
        <v>522</v>
      </c>
      <c r="F701" t="s">
        <v>951</v>
      </c>
      <c r="G701" t="s">
        <v>952</v>
      </c>
      <c r="H701" t="s">
        <v>920</v>
      </c>
      <c r="I701" t="s">
        <v>361</v>
      </c>
      <c r="J701" s="4" t="s">
        <v>865</v>
      </c>
      <c r="K701">
        <v>240</v>
      </c>
      <c r="L701">
        <v>250</v>
      </c>
      <c r="M701" s="1">
        <v>2.659722222222222E-2</v>
      </c>
      <c r="N701" s="25">
        <v>2839.72152510773</v>
      </c>
      <c r="O701" s="25">
        <v>8945.1228040893493</v>
      </c>
      <c r="P701" s="25">
        <v>29.417624845999299</v>
      </c>
      <c r="Q701" s="25">
        <v>2.3853662198510701</v>
      </c>
      <c r="R701" s="25">
        <v>3512.7352583841898</v>
      </c>
      <c r="S701" s="25">
        <v>9.0206799737515801</v>
      </c>
      <c r="T701" s="25">
        <v>3.7690483912887398E-4</v>
      </c>
      <c r="U701" s="25">
        <v>0.14895144070303401</v>
      </c>
      <c r="V701" s="25">
        <v>0.18511548301816999</v>
      </c>
      <c r="W701" s="25">
        <v>0.334066923721204</v>
      </c>
      <c r="X701" s="25"/>
      <c r="Y701" s="25"/>
      <c r="Z701"/>
    </row>
    <row r="702" spans="2:26" x14ac:dyDescent="0.25">
      <c r="B702" t="s">
        <v>1936</v>
      </c>
      <c r="C702" t="s">
        <v>201</v>
      </c>
      <c r="D702" t="s">
        <v>197</v>
      </c>
      <c r="E702" t="s">
        <v>522</v>
      </c>
      <c r="F702" t="s">
        <v>951</v>
      </c>
      <c r="G702" t="s">
        <v>952</v>
      </c>
      <c r="H702" t="s">
        <v>920</v>
      </c>
      <c r="I702" t="s">
        <v>361</v>
      </c>
      <c r="J702" s="4" t="s">
        <v>865</v>
      </c>
      <c r="K702">
        <v>360</v>
      </c>
      <c r="L702">
        <v>500</v>
      </c>
      <c r="M702" s="1">
        <v>4.9687499999999996E-2</v>
      </c>
      <c r="N702" s="25">
        <v>5000.45094669632</v>
      </c>
      <c r="O702" s="25">
        <v>15751.420482093408</v>
      </c>
      <c r="P702" s="25">
        <v>47.926217581897802</v>
      </c>
      <c r="Q702" s="25">
        <v>4.2003785635143496</v>
      </c>
      <c r="R702" s="25">
        <v>6185.5592591669301</v>
      </c>
      <c r="S702" s="25">
        <v>15.331397661959301</v>
      </c>
      <c r="T702" s="25">
        <v>7.88411759143771E-4</v>
      </c>
      <c r="U702" s="25">
        <v>0.17506923586346701</v>
      </c>
      <c r="V702" s="25">
        <v>0.38721491318048101</v>
      </c>
      <c r="W702" s="25">
        <v>0.56228414904394808</v>
      </c>
      <c r="X702" s="25"/>
      <c r="Y702" s="25"/>
      <c r="Z702"/>
    </row>
    <row r="703" spans="2:26" x14ac:dyDescent="0.25">
      <c r="B703" t="s">
        <v>1936</v>
      </c>
      <c r="C703" t="s">
        <v>201</v>
      </c>
      <c r="D703" t="s">
        <v>197</v>
      </c>
      <c r="E703" t="s">
        <v>522</v>
      </c>
      <c r="F703" t="s">
        <v>951</v>
      </c>
      <c r="G703" t="s">
        <v>952</v>
      </c>
      <c r="H703" t="s">
        <v>920</v>
      </c>
      <c r="I703" t="s">
        <v>361</v>
      </c>
      <c r="J703" s="4" t="s">
        <v>865</v>
      </c>
      <c r="K703">
        <v>360</v>
      </c>
      <c r="L703">
        <v>750</v>
      </c>
      <c r="M703" s="1">
        <v>7.2002314814814811E-2</v>
      </c>
      <c r="N703" s="25">
        <v>7405.2910631324503</v>
      </c>
      <c r="O703" s="25">
        <v>23326.666848867219</v>
      </c>
      <c r="P703" s="25">
        <v>69.715310664538507</v>
      </c>
      <c r="Q703" s="25">
        <v>6.2204441569646303</v>
      </c>
      <c r="R703" s="25">
        <v>9160.34511780926</v>
      </c>
      <c r="S703" s="25">
        <v>19.748937397996599</v>
      </c>
      <c r="T703" s="25">
        <v>1.2113437393946401E-3</v>
      </c>
      <c r="U703" s="25">
        <v>0.235493706668292</v>
      </c>
      <c r="V703" s="25">
        <v>0.59493093985149303</v>
      </c>
      <c r="W703" s="25">
        <v>0.83042464651978509</v>
      </c>
      <c r="X703" s="25"/>
      <c r="Y703" s="25"/>
      <c r="Z703"/>
    </row>
    <row r="704" spans="2:26" x14ac:dyDescent="0.25">
      <c r="B704" t="s">
        <v>1936</v>
      </c>
      <c r="C704" t="s">
        <v>201</v>
      </c>
      <c r="D704" t="s">
        <v>197</v>
      </c>
      <c r="E704" t="s">
        <v>522</v>
      </c>
      <c r="F704" t="s">
        <v>951</v>
      </c>
      <c r="G704" t="s">
        <v>952</v>
      </c>
      <c r="H704" t="s">
        <v>920</v>
      </c>
      <c r="I704" t="s">
        <v>361</v>
      </c>
      <c r="J704" s="4" t="s">
        <v>865</v>
      </c>
      <c r="K704">
        <v>380</v>
      </c>
      <c r="L704">
        <v>1000</v>
      </c>
      <c r="M704" s="1">
        <v>9.4270833333333345E-2</v>
      </c>
      <c r="N704" s="25">
        <v>9653.2488943396093</v>
      </c>
      <c r="O704" s="25">
        <v>30407.734017169769</v>
      </c>
      <c r="P704" s="25">
        <v>89.332776698999993</v>
      </c>
      <c r="Q704" s="25">
        <v>8.1087279946631092</v>
      </c>
      <c r="R704" s="25">
        <v>11941.0679324844</v>
      </c>
      <c r="S704" s="25">
        <v>23.821126274032601</v>
      </c>
      <c r="T704" s="25">
        <v>1.67098393456261E-3</v>
      </c>
      <c r="U704" s="25">
        <v>0.27552795774314898</v>
      </c>
      <c r="V704" s="25">
        <v>0.82071556822031499</v>
      </c>
      <c r="W704" s="25">
        <v>1.096243525963464</v>
      </c>
      <c r="X704" s="25"/>
      <c r="Y704" s="25"/>
      <c r="Z704"/>
    </row>
    <row r="705" spans="2:26" x14ac:dyDescent="0.25">
      <c r="B705" t="s">
        <v>1936</v>
      </c>
      <c r="C705" t="s">
        <v>201</v>
      </c>
      <c r="D705" t="s">
        <v>197</v>
      </c>
      <c r="E705" t="s">
        <v>522</v>
      </c>
      <c r="F705" t="s">
        <v>951</v>
      </c>
      <c r="G705" t="s">
        <v>952</v>
      </c>
      <c r="H705" t="s">
        <v>920</v>
      </c>
      <c r="I705" t="s">
        <v>361</v>
      </c>
      <c r="J705" s="4" t="s">
        <v>865</v>
      </c>
      <c r="K705">
        <v>340</v>
      </c>
      <c r="L705">
        <v>1500</v>
      </c>
      <c r="M705" s="1">
        <v>0.13749999999999998</v>
      </c>
      <c r="N705" s="25">
        <v>14602.4185477764</v>
      </c>
      <c r="O705" s="25">
        <v>45997.618425495661</v>
      </c>
      <c r="P705" s="25">
        <v>135.66193255941801</v>
      </c>
      <c r="Q705" s="25">
        <v>12.266030594851101</v>
      </c>
      <c r="R705" s="25">
        <v>18063.1877121578</v>
      </c>
      <c r="S705" s="25">
        <v>32.469550649998702</v>
      </c>
      <c r="T705" s="25">
        <v>2.4143686327813899E-3</v>
      </c>
      <c r="U705" s="25">
        <v>0.44603827039085597</v>
      </c>
      <c r="V705" s="25">
        <v>1.1857515947094199</v>
      </c>
      <c r="W705" s="25">
        <v>1.6317898651002758</v>
      </c>
      <c r="X705" s="25"/>
      <c r="Y705" s="25"/>
      <c r="Z705"/>
    </row>
    <row r="706" spans="2:26" x14ac:dyDescent="0.25">
      <c r="B706" t="s">
        <v>1936</v>
      </c>
      <c r="C706" t="s">
        <v>201</v>
      </c>
      <c r="D706" t="s">
        <v>197</v>
      </c>
      <c r="E706" t="s">
        <v>522</v>
      </c>
      <c r="F706" t="s">
        <v>951</v>
      </c>
      <c r="G706" t="s">
        <v>952</v>
      </c>
      <c r="H706" t="s">
        <v>920</v>
      </c>
      <c r="I706" t="s">
        <v>361</v>
      </c>
      <c r="J706" s="4" t="s">
        <v>865</v>
      </c>
      <c r="K706">
        <v>380</v>
      </c>
      <c r="L706">
        <v>2000</v>
      </c>
      <c r="M706" s="1">
        <v>0.18260416666666668</v>
      </c>
      <c r="N706" s="25">
        <v>19309.674166813598</v>
      </c>
      <c r="O706" s="25">
        <v>60825.47362546283</v>
      </c>
      <c r="P706" s="25">
        <v>177.83674036408999</v>
      </c>
      <c r="Q706" s="25">
        <v>16.2201335329692</v>
      </c>
      <c r="R706" s="25">
        <v>23886.076219321199</v>
      </c>
      <c r="S706" s="25">
        <v>41.375423220466999</v>
      </c>
      <c r="T706" s="25">
        <v>3.3110957035133301E-3</v>
      </c>
      <c r="U706" s="25">
        <v>0.544746857757891</v>
      </c>
      <c r="V706" s="25">
        <v>1.62621343967483</v>
      </c>
      <c r="W706" s="25">
        <v>2.1709602974327211</v>
      </c>
      <c r="X706" s="25"/>
      <c r="Y706" s="25"/>
      <c r="Z706"/>
    </row>
    <row r="707" spans="2:26" x14ac:dyDescent="0.25">
      <c r="B707" t="s">
        <v>1936</v>
      </c>
      <c r="C707" t="s">
        <v>201</v>
      </c>
      <c r="D707" t="s">
        <v>197</v>
      </c>
      <c r="E707" t="s">
        <v>522</v>
      </c>
      <c r="F707" t="s">
        <v>951</v>
      </c>
      <c r="G707" t="s">
        <v>952</v>
      </c>
      <c r="H707" t="s">
        <v>920</v>
      </c>
      <c r="I707" t="s">
        <v>361</v>
      </c>
      <c r="J707" s="4" t="s">
        <v>832</v>
      </c>
      <c r="K707">
        <v>200</v>
      </c>
      <c r="L707">
        <v>125</v>
      </c>
      <c r="M707" s="1">
        <v>2.2847222222222224E-2</v>
      </c>
      <c r="N707" s="25">
        <v>1477.8719999999901</v>
      </c>
      <c r="O707" s="25">
        <v>4655.2967999999682</v>
      </c>
      <c r="P707" s="25">
        <v>12.647701</v>
      </c>
      <c r="Q707" s="25">
        <v>1.2414125</v>
      </c>
      <c r="R707" s="25">
        <v>1828.12762</v>
      </c>
      <c r="S707" s="25">
        <v>12.73152264</v>
      </c>
      <c r="T707" s="25">
        <v>1.4756399999999901E-4</v>
      </c>
      <c r="U707" s="25">
        <v>6.450388E-2</v>
      </c>
      <c r="V707" s="25">
        <v>7.2413660699999993E-2</v>
      </c>
      <c r="W707" s="25">
        <v>0.13691754070000001</v>
      </c>
      <c r="X707" s="25"/>
      <c r="Y707" s="25"/>
      <c r="Z707"/>
    </row>
    <row r="708" spans="2:26" x14ac:dyDescent="0.25">
      <c r="B708" t="s">
        <v>1936</v>
      </c>
      <c r="C708" t="s">
        <v>201</v>
      </c>
      <c r="D708" t="s">
        <v>197</v>
      </c>
      <c r="E708" t="s">
        <v>522</v>
      </c>
      <c r="F708" t="s">
        <v>951</v>
      </c>
      <c r="G708" t="s">
        <v>952</v>
      </c>
      <c r="H708" t="s">
        <v>920</v>
      </c>
      <c r="I708" t="s">
        <v>361</v>
      </c>
      <c r="J708" s="4" t="s">
        <v>864</v>
      </c>
      <c r="K708">
        <v>200</v>
      </c>
      <c r="L708">
        <v>125</v>
      </c>
      <c r="M708" s="1">
        <v>1.9259259259259261E-2</v>
      </c>
      <c r="N708" s="25">
        <v>1350.462</v>
      </c>
      <c r="O708" s="25">
        <v>4253.9552999999996</v>
      </c>
      <c r="P708" s="25">
        <v>12.1316904999999</v>
      </c>
      <c r="Q708" s="25">
        <v>1.1343881</v>
      </c>
      <c r="R708" s="25">
        <v>1670.5214539743499</v>
      </c>
      <c r="S708" s="25">
        <v>10.452157620769199</v>
      </c>
      <c r="T708" s="25">
        <v>1.34822999999999E-4</v>
      </c>
      <c r="U708" s="25">
        <v>6.3518080000000005E-2</v>
      </c>
      <c r="V708" s="25">
        <v>6.6173282114999996E-2</v>
      </c>
      <c r="W708" s="25">
        <v>0.12969136211499999</v>
      </c>
      <c r="X708" s="25"/>
      <c r="Y708" s="25"/>
      <c r="Z708"/>
    </row>
    <row r="709" spans="2:26" x14ac:dyDescent="0.25">
      <c r="B709" t="s">
        <v>1937</v>
      </c>
      <c r="C709" t="s">
        <v>202</v>
      </c>
      <c r="D709" t="s">
        <v>197</v>
      </c>
      <c r="E709" t="s">
        <v>1078</v>
      </c>
      <c r="F709" t="s">
        <v>951</v>
      </c>
      <c r="G709" t="s">
        <v>952</v>
      </c>
      <c r="H709" t="s">
        <v>918</v>
      </c>
      <c r="I709" t="s">
        <v>1938</v>
      </c>
      <c r="J709" s="4" t="s">
        <v>865</v>
      </c>
      <c r="K709">
        <v>180</v>
      </c>
      <c r="L709">
        <v>125</v>
      </c>
      <c r="M709" s="1">
        <v>1.6273148148148148E-2</v>
      </c>
      <c r="N709" s="25">
        <v>1008.57290131728</v>
      </c>
      <c r="O709" s="25">
        <v>3177.0046391494316</v>
      </c>
      <c r="P709" s="25">
        <v>11.095123275256199</v>
      </c>
      <c r="Q709" s="25">
        <v>0.847201225123144</v>
      </c>
      <c r="R709" s="25">
        <v>1247.60456249098</v>
      </c>
      <c r="S709" s="25">
        <v>3.5923478847450698</v>
      </c>
      <c r="T709" s="25">
        <v>0.61450937058692101</v>
      </c>
      <c r="U709" s="25">
        <v>0.13829311634128899</v>
      </c>
      <c r="V709" s="25">
        <v>8.8902828066249495E-2</v>
      </c>
      <c r="W709" s="25">
        <v>0.22719594440753849</v>
      </c>
      <c r="X709" s="25"/>
      <c r="Y709" s="25"/>
      <c r="Z709"/>
    </row>
    <row r="710" spans="2:26" x14ac:dyDescent="0.25">
      <c r="B710" t="s">
        <v>1937</v>
      </c>
      <c r="C710" t="s">
        <v>202</v>
      </c>
      <c r="D710" t="s">
        <v>197</v>
      </c>
      <c r="E710" t="s">
        <v>1078</v>
      </c>
      <c r="F710" t="s">
        <v>951</v>
      </c>
      <c r="G710" t="s">
        <v>952</v>
      </c>
      <c r="H710" t="s">
        <v>918</v>
      </c>
      <c r="I710" t="s">
        <v>1938</v>
      </c>
      <c r="J710" s="4" t="s">
        <v>865</v>
      </c>
      <c r="K710">
        <v>240</v>
      </c>
      <c r="L710">
        <v>200</v>
      </c>
      <c r="M710" s="1">
        <v>2.3784722222222221E-2</v>
      </c>
      <c r="N710" s="25">
        <v>1402.8296548978101</v>
      </c>
      <c r="O710" s="25">
        <v>4418.9134129281019</v>
      </c>
      <c r="P710" s="25">
        <v>15.189717840474</v>
      </c>
      <c r="Q710" s="25">
        <v>1.1783768642583401</v>
      </c>
      <c r="R710" s="25">
        <v>1735.30013608336</v>
      </c>
      <c r="S710" s="25">
        <v>4.6494481139425803</v>
      </c>
      <c r="T710" s="25">
        <v>0.83080787561726399</v>
      </c>
      <c r="U710" s="25">
        <v>0.17363152693695899</v>
      </c>
      <c r="V710" s="25">
        <v>0.13439862492907201</v>
      </c>
      <c r="W710" s="25">
        <v>0.308030151866031</v>
      </c>
      <c r="X710" s="25"/>
      <c r="Y710" s="25"/>
      <c r="Z710"/>
    </row>
    <row r="711" spans="2:26" x14ac:dyDescent="0.25">
      <c r="B711" t="s">
        <v>1937</v>
      </c>
      <c r="C711" t="s">
        <v>202</v>
      </c>
      <c r="D711" t="s">
        <v>197</v>
      </c>
      <c r="E711" t="s">
        <v>1078</v>
      </c>
      <c r="F711" t="s">
        <v>951</v>
      </c>
      <c r="G711" t="s">
        <v>952</v>
      </c>
      <c r="H711" t="s">
        <v>918</v>
      </c>
      <c r="I711" t="s">
        <v>1938</v>
      </c>
      <c r="J711" s="4" t="s">
        <v>865</v>
      </c>
      <c r="K711">
        <v>280</v>
      </c>
      <c r="L711">
        <v>250</v>
      </c>
      <c r="M711" s="1">
        <v>2.8217592592592589E-2</v>
      </c>
      <c r="N711" s="25">
        <v>1705.61485293902</v>
      </c>
      <c r="O711" s="25">
        <v>5372.6867867579131</v>
      </c>
      <c r="P711" s="25">
        <v>18.438943485575301</v>
      </c>
      <c r="Q711" s="25">
        <v>1.4327165825527099</v>
      </c>
      <c r="R711" s="25">
        <v>2109.84572229066</v>
      </c>
      <c r="S711" s="25">
        <v>5.4720804646174503</v>
      </c>
      <c r="T711" s="25">
        <v>0.99767805447846902</v>
      </c>
      <c r="U711" s="25">
        <v>0.19726687825461001</v>
      </c>
      <c r="V711" s="25">
        <v>0.17186482073076201</v>
      </c>
      <c r="W711" s="25">
        <v>0.36913169898537201</v>
      </c>
      <c r="X711" s="25"/>
      <c r="Y711" s="25"/>
      <c r="Z711"/>
    </row>
    <row r="712" spans="2:26" x14ac:dyDescent="0.25">
      <c r="B712" t="s">
        <v>1937</v>
      </c>
      <c r="C712" t="s">
        <v>202</v>
      </c>
      <c r="D712" t="s">
        <v>197</v>
      </c>
      <c r="E712" t="s">
        <v>1078</v>
      </c>
      <c r="F712" t="s">
        <v>951</v>
      </c>
      <c r="G712" t="s">
        <v>952</v>
      </c>
      <c r="H712" t="s">
        <v>918</v>
      </c>
      <c r="I712" t="s">
        <v>1938</v>
      </c>
      <c r="J712" s="4" t="s">
        <v>865</v>
      </c>
      <c r="K712">
        <v>320</v>
      </c>
      <c r="L712">
        <v>500</v>
      </c>
      <c r="M712" s="1">
        <v>5.3078703703703704E-2</v>
      </c>
      <c r="N712" s="25">
        <v>3069.53843960414</v>
      </c>
      <c r="O712" s="25">
        <v>9669.0460847530412</v>
      </c>
      <c r="P712" s="25">
        <v>29.774546710010299</v>
      </c>
      <c r="Q712" s="25">
        <v>2.5784123370787002</v>
      </c>
      <c r="R712" s="25">
        <v>3797.0197484318901</v>
      </c>
      <c r="S712" s="25">
        <v>8.8570031777772797</v>
      </c>
      <c r="T712" s="25">
        <v>1.7893379143715</v>
      </c>
      <c r="U712" s="25">
        <v>0.29476179145119003</v>
      </c>
      <c r="V712" s="25">
        <v>0.35142120789036502</v>
      </c>
      <c r="W712" s="25">
        <v>0.6461829993415551</v>
      </c>
      <c r="X712" s="25"/>
      <c r="Y712" s="25"/>
      <c r="Z712"/>
    </row>
    <row r="713" spans="2:26" x14ac:dyDescent="0.25">
      <c r="B713" t="s">
        <v>1937</v>
      </c>
      <c r="C713" t="s">
        <v>202</v>
      </c>
      <c r="D713" t="s">
        <v>197</v>
      </c>
      <c r="E713" t="s">
        <v>1078</v>
      </c>
      <c r="F713" t="s">
        <v>951</v>
      </c>
      <c r="G713" t="s">
        <v>952</v>
      </c>
      <c r="H713" t="s">
        <v>918</v>
      </c>
      <c r="I713" t="s">
        <v>1938</v>
      </c>
      <c r="J713" s="4" t="s">
        <v>865</v>
      </c>
      <c r="K713">
        <v>340</v>
      </c>
      <c r="L713">
        <v>750</v>
      </c>
      <c r="M713" s="1">
        <v>7.8437500000000007E-2</v>
      </c>
      <c r="N713" s="25">
        <v>4433.9322658999799</v>
      </c>
      <c r="O713" s="25">
        <v>13966.886637584936</v>
      </c>
      <c r="P713" s="25">
        <v>41.025060238158702</v>
      </c>
      <c r="Q713" s="25">
        <v>3.7245028677628902</v>
      </c>
      <c r="R713" s="25">
        <v>5484.7743878162</v>
      </c>
      <c r="S713" s="25">
        <v>12.2693168612535</v>
      </c>
      <c r="T713" s="25">
        <v>2.6035724000078799</v>
      </c>
      <c r="U713" s="25">
        <v>0.384001525876558</v>
      </c>
      <c r="V713" s="25">
        <v>0.53928333851287602</v>
      </c>
      <c r="W713" s="25">
        <v>0.92328486438943402</v>
      </c>
      <c r="X713" s="25"/>
      <c r="Y713" s="25"/>
      <c r="Z713"/>
    </row>
    <row r="714" spans="2:26" x14ac:dyDescent="0.25">
      <c r="B714" t="s">
        <v>1937</v>
      </c>
      <c r="C714" t="s">
        <v>202</v>
      </c>
      <c r="D714" t="s">
        <v>197</v>
      </c>
      <c r="E714" t="s">
        <v>1078</v>
      </c>
      <c r="F714" t="s">
        <v>951</v>
      </c>
      <c r="G714" t="s">
        <v>952</v>
      </c>
      <c r="H714" t="s">
        <v>918</v>
      </c>
      <c r="I714" t="s">
        <v>1938</v>
      </c>
      <c r="J714" s="4" t="s">
        <v>865</v>
      </c>
      <c r="K714">
        <v>340</v>
      </c>
      <c r="L714">
        <v>1000</v>
      </c>
      <c r="M714" s="1">
        <v>0.10342592592592592</v>
      </c>
      <c r="N714" s="25">
        <v>5799.2178679132103</v>
      </c>
      <c r="O714" s="25">
        <v>18267.536283926613</v>
      </c>
      <c r="P714" s="25">
        <v>51.987748882642499</v>
      </c>
      <c r="Q714" s="25">
        <v>4.8713433327546802</v>
      </c>
      <c r="R714" s="25">
        <v>7173.63253577867</v>
      </c>
      <c r="S714" s="25">
        <v>15.453601499054599</v>
      </c>
      <c r="T714" s="25">
        <v>3.3841513385652999</v>
      </c>
      <c r="U714" s="25">
        <v>0.48011001845845602</v>
      </c>
      <c r="V714" s="25">
        <v>0.72178304210775202</v>
      </c>
      <c r="W714" s="25">
        <v>1.2018930605662081</v>
      </c>
      <c r="X714" s="25"/>
      <c r="Y714" s="25"/>
      <c r="Z714"/>
    </row>
    <row r="715" spans="2:26" x14ac:dyDescent="0.25">
      <c r="B715" t="s">
        <v>1937</v>
      </c>
      <c r="C715" t="s">
        <v>202</v>
      </c>
      <c r="D715" t="s">
        <v>197</v>
      </c>
      <c r="E715" t="s">
        <v>1078</v>
      </c>
      <c r="F715" t="s">
        <v>951</v>
      </c>
      <c r="G715" t="s">
        <v>952</v>
      </c>
      <c r="H715" t="s">
        <v>918</v>
      </c>
      <c r="I715" t="s">
        <v>1938</v>
      </c>
      <c r="J715" s="4" t="s">
        <v>865</v>
      </c>
      <c r="K715">
        <v>340</v>
      </c>
      <c r="L715">
        <v>1500</v>
      </c>
      <c r="M715" s="1">
        <v>0.15346064814814817</v>
      </c>
      <c r="N715" s="25">
        <v>8581.7055187210408</v>
      </c>
      <c r="O715" s="25">
        <v>27032.372383971277</v>
      </c>
      <c r="P715" s="25">
        <v>74.866151904182104</v>
      </c>
      <c r="Q715" s="25">
        <v>7.2086326277249002</v>
      </c>
      <c r="R715" s="25">
        <v>10615.5695747432</v>
      </c>
      <c r="S715" s="25">
        <v>21.871112208757602</v>
      </c>
      <c r="T715" s="25">
        <v>4.95529612626411</v>
      </c>
      <c r="U715" s="25">
        <v>0.68093805611191205</v>
      </c>
      <c r="V715" s="25">
        <v>1.0906649329307301</v>
      </c>
      <c r="W715" s="25">
        <v>1.7716029890426421</v>
      </c>
      <c r="X715" s="25"/>
      <c r="Y715" s="25"/>
      <c r="Z715"/>
    </row>
    <row r="716" spans="2:26" x14ac:dyDescent="0.25">
      <c r="B716" t="s">
        <v>1937</v>
      </c>
      <c r="C716" t="s">
        <v>202</v>
      </c>
      <c r="D716" t="s">
        <v>197</v>
      </c>
      <c r="E716" t="s">
        <v>1078</v>
      </c>
      <c r="F716" t="s">
        <v>951</v>
      </c>
      <c r="G716" t="s">
        <v>952</v>
      </c>
      <c r="H716" t="s">
        <v>918</v>
      </c>
      <c r="I716" t="s">
        <v>1938</v>
      </c>
      <c r="J716" s="4" t="s">
        <v>865</v>
      </c>
      <c r="K716">
        <v>360</v>
      </c>
      <c r="L716">
        <v>2000</v>
      </c>
      <c r="M716" s="1">
        <v>0.20515046296296294</v>
      </c>
      <c r="N716" s="25">
        <v>11230.921610797101</v>
      </c>
      <c r="O716" s="25">
        <v>35377.403074010865</v>
      </c>
      <c r="P716" s="25">
        <v>95.688570189735401</v>
      </c>
      <c r="Q716" s="25">
        <v>9.4339748895027995</v>
      </c>
      <c r="R716" s="25">
        <v>13892.651573262399</v>
      </c>
      <c r="S716" s="25">
        <v>28.774436641395599</v>
      </c>
      <c r="T716" s="25">
        <v>6.6366003290160496</v>
      </c>
      <c r="U716" s="25">
        <v>0.81716476781834801</v>
      </c>
      <c r="V716" s="25">
        <v>1.48933605478432</v>
      </c>
      <c r="W716" s="25">
        <v>2.306500822602668</v>
      </c>
      <c r="X716" s="25"/>
      <c r="Y716" s="25"/>
      <c r="Z716"/>
    </row>
    <row r="717" spans="2:26" x14ac:dyDescent="0.25">
      <c r="B717" t="s">
        <v>1937</v>
      </c>
      <c r="C717" t="s">
        <v>202</v>
      </c>
      <c r="D717" t="s">
        <v>197</v>
      </c>
      <c r="E717" t="s">
        <v>1078</v>
      </c>
      <c r="F717" t="s">
        <v>951</v>
      </c>
      <c r="G717" t="s">
        <v>952</v>
      </c>
      <c r="H717" t="s">
        <v>918</v>
      </c>
      <c r="I717" t="s">
        <v>1938</v>
      </c>
      <c r="J717" s="4" t="s">
        <v>865</v>
      </c>
      <c r="K717">
        <v>360</v>
      </c>
      <c r="L717">
        <v>2500</v>
      </c>
      <c r="M717" s="1">
        <v>0.25559027777777776</v>
      </c>
      <c r="N717" s="25">
        <v>13919.0326413854</v>
      </c>
      <c r="O717" s="25">
        <v>43844.952820364007</v>
      </c>
      <c r="P717" s="25">
        <v>116.90399433713699</v>
      </c>
      <c r="Q717" s="25">
        <v>11.691993771536501</v>
      </c>
      <c r="R717" s="25">
        <v>17217.8503365221</v>
      </c>
      <c r="S717" s="25">
        <v>35.2584235831211</v>
      </c>
      <c r="T717" s="25">
        <v>8.2277566971510492</v>
      </c>
      <c r="U717" s="25">
        <v>0.99055077881902498</v>
      </c>
      <c r="V717" s="25">
        <v>1.8623203925863001</v>
      </c>
      <c r="W717" s="25">
        <v>2.852871171405325</v>
      </c>
      <c r="X717" s="25"/>
      <c r="Y717" s="25"/>
      <c r="Z717"/>
    </row>
    <row r="718" spans="2:26" x14ac:dyDescent="0.25">
      <c r="B718" t="s">
        <v>1937</v>
      </c>
      <c r="C718" t="s">
        <v>202</v>
      </c>
      <c r="D718" t="s">
        <v>197</v>
      </c>
      <c r="E718" t="s">
        <v>1078</v>
      </c>
      <c r="F718" t="s">
        <v>951</v>
      </c>
      <c r="G718" t="s">
        <v>952</v>
      </c>
      <c r="H718" t="s">
        <v>918</v>
      </c>
      <c r="I718" t="s">
        <v>1938</v>
      </c>
      <c r="J718" s="4" t="s">
        <v>865</v>
      </c>
      <c r="K718">
        <v>360</v>
      </c>
      <c r="L718">
        <v>3000</v>
      </c>
      <c r="M718" s="1">
        <v>0.30604166666666666</v>
      </c>
      <c r="N718" s="25">
        <v>16607.8406046774</v>
      </c>
      <c r="O718" s="25">
        <v>52314.69790473381</v>
      </c>
      <c r="P718" s="25">
        <v>138.12845099055801</v>
      </c>
      <c r="Q718" s="25">
        <v>13.950578389368401</v>
      </c>
      <c r="R718" s="25">
        <v>20543.891963050901</v>
      </c>
      <c r="S718" s="25">
        <v>41.746233393883003</v>
      </c>
      <c r="T718" s="25">
        <v>9.8195129732711592</v>
      </c>
      <c r="U718" s="25">
        <v>1.16400279715752</v>
      </c>
      <c r="V718" s="25">
        <v>2.2353730616693301</v>
      </c>
      <c r="W718" s="25">
        <v>3.3993758588268501</v>
      </c>
      <c r="X718" s="25"/>
      <c r="Y718" s="25"/>
      <c r="Z718"/>
    </row>
    <row r="719" spans="2:26" x14ac:dyDescent="0.25">
      <c r="B719" t="s">
        <v>1937</v>
      </c>
      <c r="C719" t="s">
        <v>202</v>
      </c>
      <c r="D719" t="s">
        <v>197</v>
      </c>
      <c r="E719" t="s">
        <v>1078</v>
      </c>
      <c r="F719" t="s">
        <v>951</v>
      </c>
      <c r="G719" t="s">
        <v>952</v>
      </c>
      <c r="H719" t="s">
        <v>918</v>
      </c>
      <c r="I719" t="s">
        <v>1938</v>
      </c>
      <c r="J719" s="4" t="s">
        <v>832</v>
      </c>
      <c r="K719">
        <v>180</v>
      </c>
      <c r="L719">
        <v>125</v>
      </c>
      <c r="M719" s="1">
        <v>2.2847222222222224E-2</v>
      </c>
      <c r="N719" s="25">
        <v>972.55200000000002</v>
      </c>
      <c r="O719" s="25">
        <v>3063.5387999999998</v>
      </c>
      <c r="P719" s="25">
        <v>8.2881959999999992</v>
      </c>
      <c r="Q719" s="25">
        <v>0.81694361999999998</v>
      </c>
      <c r="R719" s="25">
        <v>1203.0468900000001</v>
      </c>
      <c r="S719" s="25">
        <v>5.9102165199999996</v>
      </c>
      <c r="T719" s="25">
        <v>0.85621877999999996</v>
      </c>
      <c r="U719" s="25">
        <v>0.1587325</v>
      </c>
      <c r="V719" s="25">
        <v>6.4869599999999999E-2</v>
      </c>
      <c r="W719" s="25">
        <v>0.2236021</v>
      </c>
      <c r="X719" s="25"/>
      <c r="Y719" s="25"/>
      <c r="Z719"/>
    </row>
    <row r="720" spans="2:26" x14ac:dyDescent="0.25">
      <c r="B720" t="s">
        <v>1937</v>
      </c>
      <c r="C720" t="s">
        <v>202</v>
      </c>
      <c r="D720" t="s">
        <v>197</v>
      </c>
      <c r="E720" t="s">
        <v>1078</v>
      </c>
      <c r="F720" t="s">
        <v>951</v>
      </c>
      <c r="G720" t="s">
        <v>952</v>
      </c>
      <c r="H720" t="s">
        <v>918</v>
      </c>
      <c r="I720" t="s">
        <v>1938</v>
      </c>
      <c r="J720" s="4" t="s">
        <v>864</v>
      </c>
      <c r="K720">
        <v>180</v>
      </c>
      <c r="L720">
        <v>125</v>
      </c>
      <c r="M720" s="1">
        <v>1.9259259259259261E-2</v>
      </c>
      <c r="N720" s="25">
        <v>880.97799999999995</v>
      </c>
      <c r="O720" s="25">
        <v>2775.0807</v>
      </c>
      <c r="P720" s="25">
        <v>7.9951592397435798</v>
      </c>
      <c r="Q720" s="25">
        <v>0.74002147192307599</v>
      </c>
      <c r="R720" s="25">
        <v>1089.7698496153801</v>
      </c>
      <c r="S720" s="25">
        <v>4.9029025199999996</v>
      </c>
      <c r="T720" s="25">
        <v>0.72252072807692302</v>
      </c>
      <c r="U720" s="25">
        <v>0.14397650000000001</v>
      </c>
      <c r="V720" s="25">
        <v>5.9562400000000001E-2</v>
      </c>
      <c r="W720" s="25">
        <v>0.20353890000000002</v>
      </c>
      <c r="X720" s="25"/>
      <c r="Y720" s="25"/>
      <c r="Z720"/>
    </row>
    <row r="721" spans="2:26" x14ac:dyDescent="0.25">
      <c r="B721" t="s">
        <v>1939</v>
      </c>
      <c r="C721" t="s">
        <v>203</v>
      </c>
      <c r="D721" t="s">
        <v>197</v>
      </c>
      <c r="E721" t="s">
        <v>526</v>
      </c>
      <c r="F721" t="s">
        <v>951</v>
      </c>
      <c r="G721" t="s">
        <v>952</v>
      </c>
      <c r="H721" t="s">
        <v>918</v>
      </c>
      <c r="I721" t="s">
        <v>1940</v>
      </c>
      <c r="J721" s="4" t="s">
        <v>865</v>
      </c>
      <c r="K721">
        <v>220</v>
      </c>
      <c r="L721">
        <v>125</v>
      </c>
      <c r="M721" s="1">
        <v>1.5416666666666667E-2</v>
      </c>
      <c r="N721" s="25">
        <v>953.38212305268405</v>
      </c>
      <c r="O721" s="25">
        <v>3003.1536876159548</v>
      </c>
      <c r="P721" s="25">
        <v>13.9562478923445</v>
      </c>
      <c r="Q721" s="25">
        <v>0.800841043561483</v>
      </c>
      <c r="R721" s="25">
        <v>1179.33372183286</v>
      </c>
      <c r="S721" s="25">
        <v>7.0232316352003004</v>
      </c>
      <c r="T721" s="25">
        <v>0.46363877353204902</v>
      </c>
      <c r="U721" s="25">
        <v>1.2930814001762801E-2</v>
      </c>
      <c r="V721" s="25">
        <v>6.4537088836379902E-2</v>
      </c>
      <c r="W721" s="25">
        <v>7.7467902838142699E-2</v>
      </c>
      <c r="X721" s="25"/>
      <c r="Y721" s="25"/>
      <c r="Z721"/>
    </row>
    <row r="722" spans="2:26" x14ac:dyDescent="0.25">
      <c r="B722" t="s">
        <v>1939</v>
      </c>
      <c r="C722" t="s">
        <v>203</v>
      </c>
      <c r="D722" t="s">
        <v>197</v>
      </c>
      <c r="E722" t="s">
        <v>526</v>
      </c>
      <c r="F722" t="s">
        <v>951</v>
      </c>
      <c r="G722" t="s">
        <v>952</v>
      </c>
      <c r="H722" t="s">
        <v>918</v>
      </c>
      <c r="I722" t="s">
        <v>1940</v>
      </c>
      <c r="J722" s="4" t="s">
        <v>865</v>
      </c>
      <c r="K722">
        <v>260</v>
      </c>
      <c r="L722">
        <v>200</v>
      </c>
      <c r="M722" s="1">
        <v>2.2534722222222223E-2</v>
      </c>
      <c r="N722" s="25">
        <v>1348.1528379026399</v>
      </c>
      <c r="O722" s="25">
        <v>4246.6814393933155</v>
      </c>
      <c r="P722" s="25">
        <v>18.843848483953099</v>
      </c>
      <c r="Q722" s="25">
        <v>1.1324483992193599</v>
      </c>
      <c r="R722" s="25">
        <v>1667.6649271502399</v>
      </c>
      <c r="S722" s="25">
        <v>8.0062278841634793</v>
      </c>
      <c r="T722" s="25">
        <v>0.51854385468592001</v>
      </c>
      <c r="U722" s="25">
        <v>1.5895032245637701E-2</v>
      </c>
      <c r="V722" s="25">
        <v>9.6989612933479796E-2</v>
      </c>
      <c r="W722" s="25">
        <v>0.1128846451791175</v>
      </c>
      <c r="X722" s="25"/>
      <c r="Y722" s="25"/>
      <c r="Z722"/>
    </row>
    <row r="723" spans="2:26" x14ac:dyDescent="0.25">
      <c r="B723" t="s">
        <v>1939</v>
      </c>
      <c r="C723" t="s">
        <v>203</v>
      </c>
      <c r="D723" t="s">
        <v>197</v>
      </c>
      <c r="E723" t="s">
        <v>526</v>
      </c>
      <c r="F723" t="s">
        <v>951</v>
      </c>
      <c r="G723" t="s">
        <v>952</v>
      </c>
      <c r="H723" t="s">
        <v>918</v>
      </c>
      <c r="I723" t="s">
        <v>1940</v>
      </c>
      <c r="J723" s="4" t="s">
        <v>865</v>
      </c>
      <c r="K723">
        <v>300</v>
      </c>
      <c r="L723">
        <v>250</v>
      </c>
      <c r="M723" s="1">
        <v>2.7303240740740743E-2</v>
      </c>
      <c r="N723" s="25">
        <v>1634.31426622446</v>
      </c>
      <c r="O723" s="25">
        <v>5148.0899386070487</v>
      </c>
      <c r="P723" s="25">
        <v>22.343835638965501</v>
      </c>
      <c r="Q723" s="25">
        <v>1.37282395203428</v>
      </c>
      <c r="R723" s="25">
        <v>2021.64650532734</v>
      </c>
      <c r="S723" s="25">
        <v>9.2412908814067194</v>
      </c>
      <c r="T723" s="25">
        <v>0.59335809365207803</v>
      </c>
      <c r="U723" s="25">
        <v>1.83965752671751E-2</v>
      </c>
      <c r="V723" s="25">
        <v>0.123000202606111</v>
      </c>
      <c r="W723" s="25">
        <v>0.14139677787328608</v>
      </c>
      <c r="X723" s="25"/>
      <c r="Y723" s="25"/>
      <c r="Z723"/>
    </row>
    <row r="724" spans="2:26" x14ac:dyDescent="0.25">
      <c r="B724" t="s">
        <v>1939</v>
      </c>
      <c r="C724" t="s">
        <v>203</v>
      </c>
      <c r="D724" t="s">
        <v>197</v>
      </c>
      <c r="E724" t="s">
        <v>526</v>
      </c>
      <c r="F724" t="s">
        <v>951</v>
      </c>
      <c r="G724" t="s">
        <v>952</v>
      </c>
      <c r="H724" t="s">
        <v>918</v>
      </c>
      <c r="I724" t="s">
        <v>1940</v>
      </c>
      <c r="J724" s="4" t="s">
        <v>865</v>
      </c>
      <c r="K724">
        <v>340</v>
      </c>
      <c r="L724">
        <v>500</v>
      </c>
      <c r="M724" s="1">
        <v>5.168981481481482E-2</v>
      </c>
      <c r="N724" s="25">
        <v>2936.9207200703599</v>
      </c>
      <c r="O724" s="25">
        <v>9251.3002682216338</v>
      </c>
      <c r="P724" s="25">
        <v>35.724508711099901</v>
      </c>
      <c r="Q724" s="25">
        <v>2.46701333704174</v>
      </c>
      <c r="R724" s="25">
        <v>3632.9697764356802</v>
      </c>
      <c r="S724" s="25">
        <v>12.0029047371941</v>
      </c>
      <c r="T724" s="25">
        <v>0.73921114567934798</v>
      </c>
      <c r="U724" s="25">
        <v>3.0567672589595501E-2</v>
      </c>
      <c r="V724" s="25">
        <v>0.24539940595184201</v>
      </c>
      <c r="W724" s="25">
        <v>0.27596707854143754</v>
      </c>
      <c r="X724" s="25"/>
      <c r="Y724" s="25"/>
      <c r="Z724"/>
    </row>
    <row r="725" spans="2:26" x14ac:dyDescent="0.25">
      <c r="B725" t="s">
        <v>1939</v>
      </c>
      <c r="C725" t="s">
        <v>203</v>
      </c>
      <c r="D725" t="s">
        <v>197</v>
      </c>
      <c r="E725" t="s">
        <v>526</v>
      </c>
      <c r="F725" t="s">
        <v>951</v>
      </c>
      <c r="G725" t="s">
        <v>952</v>
      </c>
      <c r="H725" t="s">
        <v>918</v>
      </c>
      <c r="I725" t="s">
        <v>1940</v>
      </c>
      <c r="J725" s="4" t="s">
        <v>865</v>
      </c>
      <c r="K725">
        <v>340</v>
      </c>
      <c r="L725">
        <v>750</v>
      </c>
      <c r="M725" s="1">
        <v>7.6030092592592594E-2</v>
      </c>
      <c r="N725" s="25">
        <v>4310.7004349935896</v>
      </c>
      <c r="O725" s="25">
        <v>13578.706370229807</v>
      </c>
      <c r="P725" s="25">
        <v>50.1402117163179</v>
      </c>
      <c r="Q725" s="25">
        <v>3.6209886971045302</v>
      </c>
      <c r="R725" s="25">
        <v>5332.3368003702499</v>
      </c>
      <c r="S725" s="25">
        <v>14.189766859684299</v>
      </c>
      <c r="T725" s="25">
        <v>0.84609024280146605</v>
      </c>
      <c r="U725" s="25">
        <v>4.3692930949312397E-2</v>
      </c>
      <c r="V725" s="25">
        <v>0.37011534819313302</v>
      </c>
      <c r="W725" s="25">
        <v>0.41380827914244545</v>
      </c>
      <c r="X725" s="25"/>
      <c r="Y725" s="25"/>
      <c r="Z725"/>
    </row>
    <row r="726" spans="2:26" x14ac:dyDescent="0.25">
      <c r="B726" t="s">
        <v>1939</v>
      </c>
      <c r="C726" t="s">
        <v>203</v>
      </c>
      <c r="D726" t="s">
        <v>197</v>
      </c>
      <c r="E726" t="s">
        <v>526</v>
      </c>
      <c r="F726" t="s">
        <v>951</v>
      </c>
      <c r="G726" t="s">
        <v>952</v>
      </c>
      <c r="H726" t="s">
        <v>918</v>
      </c>
      <c r="I726" t="s">
        <v>1940</v>
      </c>
      <c r="J726" s="4" t="s">
        <v>865</v>
      </c>
      <c r="K726">
        <v>340</v>
      </c>
      <c r="L726">
        <v>1000</v>
      </c>
      <c r="M726" s="1">
        <v>0.10034722222222221</v>
      </c>
      <c r="N726" s="25">
        <v>5633.6559838090998</v>
      </c>
      <c r="O726" s="25">
        <v>17746.016348998663</v>
      </c>
      <c r="P726" s="25">
        <v>63.482286295371203</v>
      </c>
      <c r="Q726" s="25">
        <v>4.7322706944872097</v>
      </c>
      <c r="R726" s="25">
        <v>6968.8325268521003</v>
      </c>
      <c r="S726" s="25">
        <v>16.3040805270427</v>
      </c>
      <c r="T726" s="25">
        <v>0.94862228687929695</v>
      </c>
      <c r="U726" s="25">
        <v>5.6267423078303999E-2</v>
      </c>
      <c r="V726" s="25">
        <v>0.49186140019051</v>
      </c>
      <c r="W726" s="25">
        <v>0.54812882326881396</v>
      </c>
      <c r="X726" s="25"/>
      <c r="Y726" s="25"/>
      <c r="Z726"/>
    </row>
    <row r="727" spans="2:26" x14ac:dyDescent="0.25">
      <c r="B727" t="s">
        <v>1939</v>
      </c>
      <c r="C727" t="s">
        <v>203</v>
      </c>
      <c r="D727" t="s">
        <v>197</v>
      </c>
      <c r="E727" t="s">
        <v>526</v>
      </c>
      <c r="F727" t="s">
        <v>951</v>
      </c>
      <c r="G727" t="s">
        <v>952</v>
      </c>
      <c r="H727" t="s">
        <v>918</v>
      </c>
      <c r="I727" t="s">
        <v>1940</v>
      </c>
      <c r="J727" s="4" t="s">
        <v>865</v>
      </c>
      <c r="K727">
        <v>340</v>
      </c>
      <c r="L727">
        <v>1500</v>
      </c>
      <c r="M727" s="1">
        <v>0.14900462962962963</v>
      </c>
      <c r="N727" s="25">
        <v>8338.5344029329499</v>
      </c>
      <c r="O727" s="25">
        <v>26266.383369238793</v>
      </c>
      <c r="P727" s="25">
        <v>91.411851076954605</v>
      </c>
      <c r="Q727" s="25">
        <v>7.0043681740570296</v>
      </c>
      <c r="R727" s="25">
        <v>10314.7663528331</v>
      </c>
      <c r="S727" s="25">
        <v>20.613090075661599</v>
      </c>
      <c r="T727" s="25">
        <v>1.1582113172901101</v>
      </c>
      <c r="U727" s="25">
        <v>8.2036246718950698E-2</v>
      </c>
      <c r="V727" s="25">
        <v>0.73888678013848297</v>
      </c>
      <c r="W727" s="25">
        <v>0.82092302685743368</v>
      </c>
      <c r="X727" s="25"/>
      <c r="Y727" s="25"/>
      <c r="Z727"/>
    </row>
    <row r="728" spans="2:26" x14ac:dyDescent="0.25">
      <c r="B728" t="s">
        <v>1939</v>
      </c>
      <c r="C728" t="s">
        <v>203</v>
      </c>
      <c r="D728" t="s">
        <v>197</v>
      </c>
      <c r="E728" t="s">
        <v>526</v>
      </c>
      <c r="F728" t="s">
        <v>951</v>
      </c>
      <c r="G728" t="s">
        <v>952</v>
      </c>
      <c r="H728" t="s">
        <v>918</v>
      </c>
      <c r="I728" t="s">
        <v>1940</v>
      </c>
      <c r="J728" s="4" t="s">
        <v>865</v>
      </c>
      <c r="K728">
        <v>340</v>
      </c>
      <c r="L728">
        <v>2000</v>
      </c>
      <c r="M728" s="1">
        <v>0.19767361111111112</v>
      </c>
      <c r="N728" s="25">
        <v>11134.3195847471</v>
      </c>
      <c r="O728" s="25">
        <v>35073.106691953362</v>
      </c>
      <c r="P728" s="25">
        <v>121.236606750983</v>
      </c>
      <c r="Q728" s="25">
        <v>9.3528286794481001</v>
      </c>
      <c r="R728" s="25">
        <v>13773.150863921501</v>
      </c>
      <c r="S728" s="25">
        <v>25.022054335461799</v>
      </c>
      <c r="T728" s="25">
        <v>1.3724862447208801</v>
      </c>
      <c r="U728" s="25">
        <v>0.108682879344923</v>
      </c>
      <c r="V728" s="25">
        <v>0.99172868857137098</v>
      </c>
      <c r="W728" s="25">
        <v>1.100411567916294</v>
      </c>
      <c r="X728" s="25"/>
      <c r="Y728" s="25"/>
      <c r="Z728"/>
    </row>
    <row r="729" spans="2:26" x14ac:dyDescent="0.25">
      <c r="B729" t="s">
        <v>1939</v>
      </c>
      <c r="C729" t="s">
        <v>203</v>
      </c>
      <c r="D729" t="s">
        <v>197</v>
      </c>
      <c r="E729" t="s">
        <v>526</v>
      </c>
      <c r="F729" t="s">
        <v>951</v>
      </c>
      <c r="G729" t="s">
        <v>952</v>
      </c>
      <c r="H729" t="s">
        <v>918</v>
      </c>
      <c r="I729" t="s">
        <v>1940</v>
      </c>
      <c r="J729" s="4" t="s">
        <v>832</v>
      </c>
      <c r="K729">
        <v>220</v>
      </c>
      <c r="L729">
        <v>125</v>
      </c>
      <c r="M729" s="1">
        <v>2.2847222222222224E-2</v>
      </c>
      <c r="N729" s="25">
        <v>783.43200000000002</v>
      </c>
      <c r="O729" s="25">
        <v>2467.8108000000002</v>
      </c>
      <c r="P729" s="25">
        <v>7.189889</v>
      </c>
      <c r="Q729" s="25">
        <v>0.65808285999999905</v>
      </c>
      <c r="R729" s="25">
        <v>969.10536999999999</v>
      </c>
      <c r="S729" s="25">
        <v>13.0345032</v>
      </c>
      <c r="T729" s="25">
        <v>0.83571599999999902</v>
      </c>
      <c r="U729" s="25">
        <v>1.73004E-2</v>
      </c>
      <c r="V729" s="25">
        <v>4.513884E-2</v>
      </c>
      <c r="W729" s="25">
        <v>6.243924E-2</v>
      </c>
      <c r="X729" s="25"/>
      <c r="Y729" s="25"/>
      <c r="Z729"/>
    </row>
    <row r="730" spans="2:26" x14ac:dyDescent="0.25">
      <c r="B730" t="s">
        <v>1939</v>
      </c>
      <c r="C730" t="s">
        <v>203</v>
      </c>
      <c r="D730" t="s">
        <v>197</v>
      </c>
      <c r="E730" t="s">
        <v>526</v>
      </c>
      <c r="F730" t="s">
        <v>951</v>
      </c>
      <c r="G730" t="s">
        <v>952</v>
      </c>
      <c r="H730" t="s">
        <v>918</v>
      </c>
      <c r="I730" t="s">
        <v>1940</v>
      </c>
      <c r="J730" s="4" t="s">
        <v>864</v>
      </c>
      <c r="K730">
        <v>220</v>
      </c>
      <c r="L730">
        <v>125</v>
      </c>
      <c r="M730" s="1">
        <v>1.9259259259259261E-2</v>
      </c>
      <c r="N730" s="25">
        <v>712.75199999999995</v>
      </c>
      <c r="O730" s="25">
        <v>2245.1687999999999</v>
      </c>
      <c r="P730" s="25">
        <v>6.914237</v>
      </c>
      <c r="Q730" s="25">
        <v>0.59871165999999998</v>
      </c>
      <c r="R730" s="25">
        <v>881.67422192307697</v>
      </c>
      <c r="S730" s="25">
        <v>10.603111200000001</v>
      </c>
      <c r="T730" s="25">
        <v>0.67456559999999999</v>
      </c>
      <c r="U730" s="25">
        <v>1.5589199999999999E-2</v>
      </c>
      <c r="V730" s="25">
        <v>4.068724E-2</v>
      </c>
      <c r="W730" s="25">
        <v>5.6276439999999997E-2</v>
      </c>
      <c r="X730" s="25"/>
      <c r="Y730" s="25"/>
      <c r="Z730"/>
    </row>
    <row r="731" spans="2:26" x14ac:dyDescent="0.25">
      <c r="B731" t="s">
        <v>26</v>
      </c>
      <c r="C731" t="s">
        <v>206</v>
      </c>
      <c r="D731" t="s">
        <v>197</v>
      </c>
      <c r="E731" t="s">
        <v>527</v>
      </c>
      <c r="F731" t="s">
        <v>951</v>
      </c>
      <c r="G731" t="s">
        <v>952</v>
      </c>
      <c r="H731" t="s">
        <v>918</v>
      </c>
      <c r="I731" t="s">
        <v>839</v>
      </c>
      <c r="J731" s="4" t="s">
        <v>865</v>
      </c>
      <c r="K731">
        <v>220</v>
      </c>
      <c r="L731">
        <v>125</v>
      </c>
      <c r="M731" s="1">
        <v>1.5671296296296298E-2</v>
      </c>
      <c r="N731" s="25">
        <v>948.95393768088604</v>
      </c>
      <c r="O731" s="25">
        <v>2989.204903694791</v>
      </c>
      <c r="P731" s="25">
        <v>14.3626785534922</v>
      </c>
      <c r="Q731" s="25">
        <v>0.79712141154760996</v>
      </c>
      <c r="R731" s="25">
        <v>1173.8561854460199</v>
      </c>
      <c r="S731" s="25">
        <v>5.4494777037024704</v>
      </c>
      <c r="T731" s="25">
        <v>0.27040235946097202</v>
      </c>
      <c r="U731" s="25">
        <v>2.2555903820042199E-2</v>
      </c>
      <c r="V731" s="25">
        <v>6.2498985918365099E-2</v>
      </c>
      <c r="W731" s="25">
        <v>8.5054889738407302E-2</v>
      </c>
      <c r="X731" s="25"/>
      <c r="Y731" s="25"/>
      <c r="Z731"/>
    </row>
    <row r="732" spans="2:26" x14ac:dyDescent="0.25">
      <c r="B732" t="s">
        <v>26</v>
      </c>
      <c r="C732" t="s">
        <v>206</v>
      </c>
      <c r="D732" t="s">
        <v>197</v>
      </c>
      <c r="E732" t="s">
        <v>527</v>
      </c>
      <c r="F732" t="s">
        <v>951</v>
      </c>
      <c r="G732" t="s">
        <v>952</v>
      </c>
      <c r="H732" t="s">
        <v>918</v>
      </c>
      <c r="I732" t="s">
        <v>839</v>
      </c>
      <c r="J732" s="4" t="s">
        <v>865</v>
      </c>
      <c r="K732">
        <v>260</v>
      </c>
      <c r="L732">
        <v>200</v>
      </c>
      <c r="M732" s="1">
        <v>2.3078703703703702E-2</v>
      </c>
      <c r="N732" s="25">
        <v>1373.2759700245001</v>
      </c>
      <c r="O732" s="25">
        <v>4325.8193055771753</v>
      </c>
      <c r="P732" s="25">
        <v>19.6003089123267</v>
      </c>
      <c r="Q732" s="25">
        <v>1.15355184589945</v>
      </c>
      <c r="R732" s="25">
        <v>1698.7423604492101</v>
      </c>
      <c r="S732" s="25">
        <v>6.49751366115495</v>
      </c>
      <c r="T732" s="25">
        <v>0.31558515464098502</v>
      </c>
      <c r="U732" s="25">
        <v>2.8209222223855999E-2</v>
      </c>
      <c r="V732" s="25">
        <v>9.6827539710493696E-2</v>
      </c>
      <c r="W732" s="25">
        <v>0.1250367619343497</v>
      </c>
      <c r="X732" s="25"/>
      <c r="Y732" s="25"/>
      <c r="Z732"/>
    </row>
    <row r="733" spans="2:26" x14ac:dyDescent="0.25">
      <c r="B733" t="s">
        <v>26</v>
      </c>
      <c r="C733" t="s">
        <v>206</v>
      </c>
      <c r="D733" t="s">
        <v>197</v>
      </c>
      <c r="E733" t="s">
        <v>527</v>
      </c>
      <c r="F733" t="s">
        <v>951</v>
      </c>
      <c r="G733" t="s">
        <v>952</v>
      </c>
      <c r="H733" t="s">
        <v>918</v>
      </c>
      <c r="I733" t="s">
        <v>839</v>
      </c>
      <c r="J733" s="4" t="s">
        <v>865</v>
      </c>
      <c r="K733">
        <v>320</v>
      </c>
      <c r="L733">
        <v>250</v>
      </c>
      <c r="M733" s="1">
        <v>2.7476851851851853E-2</v>
      </c>
      <c r="N733" s="25">
        <v>1641.8345836341</v>
      </c>
      <c r="O733" s="25">
        <v>5171.7789384474145</v>
      </c>
      <c r="P733" s="25">
        <v>23.290244975437702</v>
      </c>
      <c r="Q733" s="25">
        <v>1.3791410423232</v>
      </c>
      <c r="R733" s="25">
        <v>2030.9494226752599</v>
      </c>
      <c r="S733" s="25">
        <v>7.62138537756943</v>
      </c>
      <c r="T733" s="25">
        <v>0.37584667970671498</v>
      </c>
      <c r="U733" s="25">
        <v>3.0532825574592901E-2</v>
      </c>
      <c r="V733" s="25">
        <v>0.123322475189574</v>
      </c>
      <c r="W733" s="25">
        <v>0.1538553007641669</v>
      </c>
      <c r="X733" s="25"/>
      <c r="Y733" s="25"/>
      <c r="Z733"/>
    </row>
    <row r="734" spans="2:26" x14ac:dyDescent="0.25">
      <c r="B734" t="s">
        <v>26</v>
      </c>
      <c r="C734" t="s">
        <v>206</v>
      </c>
      <c r="D734" t="s">
        <v>197</v>
      </c>
      <c r="E734" t="s">
        <v>527</v>
      </c>
      <c r="F734" t="s">
        <v>951</v>
      </c>
      <c r="G734" t="s">
        <v>952</v>
      </c>
      <c r="H734" t="s">
        <v>918</v>
      </c>
      <c r="I734" t="s">
        <v>839</v>
      </c>
      <c r="J734" s="4" t="s">
        <v>865</v>
      </c>
      <c r="K734">
        <v>340</v>
      </c>
      <c r="L734">
        <v>500</v>
      </c>
      <c r="M734" s="1">
        <v>5.1863425925925931E-2</v>
      </c>
      <c r="N734" s="25">
        <v>3091.5449628344199</v>
      </c>
      <c r="O734" s="25">
        <v>9738.3666329284224</v>
      </c>
      <c r="P734" s="25">
        <v>39.148919574367198</v>
      </c>
      <c r="Q734" s="25">
        <v>2.59689826697003</v>
      </c>
      <c r="R734" s="25">
        <v>3824.2415649054401</v>
      </c>
      <c r="S734" s="25">
        <v>10.199128921107301</v>
      </c>
      <c r="T734" s="25">
        <v>0.47705190163938099</v>
      </c>
      <c r="U734" s="25">
        <v>4.74260757242718E-2</v>
      </c>
      <c r="V734" s="25">
        <v>0.25604207500447201</v>
      </c>
      <c r="W734" s="25">
        <v>0.30346815072874384</v>
      </c>
      <c r="X734" s="25"/>
      <c r="Y734" s="25"/>
      <c r="Z734"/>
    </row>
    <row r="735" spans="2:26" x14ac:dyDescent="0.25">
      <c r="B735" t="s">
        <v>26</v>
      </c>
      <c r="C735" t="s">
        <v>206</v>
      </c>
      <c r="D735" t="s">
        <v>197</v>
      </c>
      <c r="E735" t="s">
        <v>527</v>
      </c>
      <c r="F735" t="s">
        <v>951</v>
      </c>
      <c r="G735" t="s">
        <v>952</v>
      </c>
      <c r="H735" t="s">
        <v>918</v>
      </c>
      <c r="I735" t="s">
        <v>839</v>
      </c>
      <c r="J735" s="4" t="s">
        <v>865</v>
      </c>
      <c r="K735">
        <v>340</v>
      </c>
      <c r="L735">
        <v>750</v>
      </c>
      <c r="M735" s="1">
        <v>7.6215277777777771E-2</v>
      </c>
      <c r="N735" s="25">
        <v>4601.4699923803801</v>
      </c>
      <c r="O735" s="25">
        <v>14494.630475998198</v>
      </c>
      <c r="P735" s="25">
        <v>56.066386756398799</v>
      </c>
      <c r="Q735" s="25">
        <v>3.8652352089489299</v>
      </c>
      <c r="R735" s="25">
        <v>5692.0184892043799</v>
      </c>
      <c r="S735" s="25">
        <v>12.6090595390038</v>
      </c>
      <c r="T735" s="25">
        <v>0.56814447515968103</v>
      </c>
      <c r="U735" s="25">
        <v>6.6136770303009296E-2</v>
      </c>
      <c r="V735" s="25">
        <v>0.39122486484763203</v>
      </c>
      <c r="W735" s="25">
        <v>0.45736163515064132</v>
      </c>
      <c r="X735" s="25"/>
      <c r="Y735" s="25"/>
      <c r="Z735"/>
    </row>
    <row r="736" spans="2:26" x14ac:dyDescent="0.25">
      <c r="B736" t="s">
        <v>26</v>
      </c>
      <c r="C736" t="s">
        <v>206</v>
      </c>
      <c r="D736" t="s">
        <v>197</v>
      </c>
      <c r="E736" t="s">
        <v>527</v>
      </c>
      <c r="F736" t="s">
        <v>951</v>
      </c>
      <c r="G736" t="s">
        <v>952</v>
      </c>
      <c r="H736" t="s">
        <v>918</v>
      </c>
      <c r="I736" t="s">
        <v>839</v>
      </c>
      <c r="J736" s="4" t="s">
        <v>865</v>
      </c>
      <c r="K736">
        <v>340</v>
      </c>
      <c r="L736">
        <v>1000</v>
      </c>
      <c r="M736" s="1">
        <v>0.10053240740740742</v>
      </c>
      <c r="N736" s="25">
        <v>6069.4536172646904</v>
      </c>
      <c r="O736" s="25">
        <v>19118.778894383773</v>
      </c>
      <c r="P736" s="25">
        <v>72.040590389090596</v>
      </c>
      <c r="Q736" s="25">
        <v>5.0983408266681502</v>
      </c>
      <c r="R736" s="25">
        <v>7507.9136058624199</v>
      </c>
      <c r="S736" s="25">
        <v>14.975213600810299</v>
      </c>
      <c r="T736" s="25">
        <v>0.65738512151768502</v>
      </c>
      <c r="U736" s="25">
        <v>8.3696381168531703E-2</v>
      </c>
      <c r="V736" s="25">
        <v>0.52405776150891104</v>
      </c>
      <c r="W736" s="25">
        <v>0.60775414267744277</v>
      </c>
      <c r="X736" s="25"/>
      <c r="Y736" s="25"/>
      <c r="Z736"/>
    </row>
    <row r="737" spans="2:26" x14ac:dyDescent="0.25">
      <c r="B737" t="s">
        <v>26</v>
      </c>
      <c r="C737" t="s">
        <v>206</v>
      </c>
      <c r="D737" t="s">
        <v>197</v>
      </c>
      <c r="E737" t="s">
        <v>527</v>
      </c>
      <c r="F737" t="s">
        <v>951</v>
      </c>
      <c r="G737" t="s">
        <v>952</v>
      </c>
      <c r="H737" t="s">
        <v>918</v>
      </c>
      <c r="I737" t="s">
        <v>839</v>
      </c>
      <c r="J737" s="4" t="s">
        <v>865</v>
      </c>
      <c r="K737">
        <v>340</v>
      </c>
      <c r="L737">
        <v>1500</v>
      </c>
      <c r="M737" s="1">
        <v>0.14922453703703703</v>
      </c>
      <c r="N737" s="25">
        <v>9057.4503913415101</v>
      </c>
      <c r="O737" s="25">
        <v>28530.968732725756</v>
      </c>
      <c r="P737" s="25">
        <v>105.137737762518</v>
      </c>
      <c r="Q737" s="25">
        <v>7.6082570765108404</v>
      </c>
      <c r="R737" s="25">
        <v>11204.0653253499</v>
      </c>
      <c r="S737" s="25">
        <v>19.7540299652496</v>
      </c>
      <c r="T737" s="25">
        <v>0.83773563615194901</v>
      </c>
      <c r="U737" s="25">
        <v>0.12022151761621901</v>
      </c>
      <c r="V737" s="25">
        <v>0.79270029565500599</v>
      </c>
      <c r="W737" s="25">
        <v>0.91292181327122501</v>
      </c>
      <c r="X737" s="25"/>
      <c r="Y737" s="25"/>
      <c r="Z737"/>
    </row>
    <row r="738" spans="2:26" x14ac:dyDescent="0.25">
      <c r="B738" t="s">
        <v>26</v>
      </c>
      <c r="C738" t="s">
        <v>206</v>
      </c>
      <c r="D738" t="s">
        <v>197</v>
      </c>
      <c r="E738" t="s">
        <v>527</v>
      </c>
      <c r="F738" t="s">
        <v>951</v>
      </c>
      <c r="G738" t="s">
        <v>952</v>
      </c>
      <c r="H738" t="s">
        <v>918</v>
      </c>
      <c r="I738" t="s">
        <v>839</v>
      </c>
      <c r="J738" s="4" t="s">
        <v>865</v>
      </c>
      <c r="K738">
        <v>340</v>
      </c>
      <c r="L738">
        <v>2000</v>
      </c>
      <c r="M738" s="1">
        <v>0.19793981481481482</v>
      </c>
      <c r="N738" s="25">
        <v>12088.172708505301</v>
      </c>
      <c r="O738" s="25">
        <v>38077.744031791699</v>
      </c>
      <c r="P738" s="25">
        <v>139.194203979967</v>
      </c>
      <c r="Q738" s="25">
        <v>10.1540686858048</v>
      </c>
      <c r="R738" s="25">
        <v>14953.071728859801</v>
      </c>
      <c r="S738" s="25">
        <v>24.5745432039636</v>
      </c>
      <c r="T738" s="25">
        <v>1.0197943312058999</v>
      </c>
      <c r="U738" s="25">
        <v>0.157866618071929</v>
      </c>
      <c r="V738" s="25">
        <v>1.0638627582500599</v>
      </c>
      <c r="W738" s="25">
        <v>1.221729376321989</v>
      </c>
      <c r="X738" s="25"/>
      <c r="Y738" s="25"/>
      <c r="Z738"/>
    </row>
    <row r="739" spans="2:26" x14ac:dyDescent="0.25">
      <c r="B739" t="s">
        <v>26</v>
      </c>
      <c r="C739" t="s">
        <v>206</v>
      </c>
      <c r="D739" t="s">
        <v>197</v>
      </c>
      <c r="E739" t="s">
        <v>527</v>
      </c>
      <c r="F739" t="s">
        <v>951</v>
      </c>
      <c r="G739" t="s">
        <v>952</v>
      </c>
      <c r="H739" t="s">
        <v>918</v>
      </c>
      <c r="I739" t="s">
        <v>839</v>
      </c>
      <c r="J739" s="4" t="s">
        <v>832</v>
      </c>
      <c r="K739">
        <v>220</v>
      </c>
      <c r="L739">
        <v>125</v>
      </c>
      <c r="M739" s="1">
        <v>2.2847222222222224E-2</v>
      </c>
      <c r="N739" s="25">
        <v>896.952</v>
      </c>
      <c r="O739" s="25">
        <v>2825.3987999999999</v>
      </c>
      <c r="P739" s="25">
        <v>9.620844</v>
      </c>
      <c r="Q739" s="25">
        <v>0.75343963999999997</v>
      </c>
      <c r="R739" s="25">
        <v>1109.5295599999999</v>
      </c>
      <c r="S739" s="25">
        <v>11.182264799999899</v>
      </c>
      <c r="T739" s="25">
        <v>0.57365039999999901</v>
      </c>
      <c r="U739" s="25">
        <v>2.6744400000000002E-2</v>
      </c>
      <c r="V739" s="25">
        <v>4.9068959999999898E-2</v>
      </c>
      <c r="W739" s="25">
        <v>7.5813359999999899E-2</v>
      </c>
      <c r="X739" s="25"/>
      <c r="Y739" s="25"/>
      <c r="Z739"/>
    </row>
    <row r="740" spans="2:26" x14ac:dyDescent="0.25">
      <c r="B740" t="s">
        <v>26</v>
      </c>
      <c r="C740" t="s">
        <v>206</v>
      </c>
      <c r="D740" t="s">
        <v>197</v>
      </c>
      <c r="E740" t="s">
        <v>527</v>
      </c>
      <c r="F740" t="s">
        <v>951</v>
      </c>
      <c r="G740" t="s">
        <v>952</v>
      </c>
      <c r="H740" t="s">
        <v>918</v>
      </c>
      <c r="I740" t="s">
        <v>839</v>
      </c>
      <c r="J740" s="4" t="s">
        <v>864</v>
      </c>
      <c r="K740">
        <v>220</v>
      </c>
      <c r="L740">
        <v>125</v>
      </c>
      <c r="M740" s="1">
        <v>1.9259259259259261E-2</v>
      </c>
      <c r="N740" s="25">
        <v>820.072</v>
      </c>
      <c r="O740" s="25">
        <v>2583.2267999999999</v>
      </c>
      <c r="P740" s="25">
        <v>9.29026</v>
      </c>
      <c r="Q740" s="25">
        <v>0.68886044000000002</v>
      </c>
      <c r="R740" s="25">
        <v>1014.42901192307</v>
      </c>
      <c r="S740" s="25">
        <v>9.1218807999999996</v>
      </c>
      <c r="T740" s="25">
        <v>0.46448079999999897</v>
      </c>
      <c r="U740" s="25">
        <v>2.47356E-2</v>
      </c>
      <c r="V740" s="25">
        <v>4.4629759999999997E-2</v>
      </c>
      <c r="W740" s="25">
        <v>6.9365360000000001E-2</v>
      </c>
      <c r="X740" s="25"/>
      <c r="Y740" s="25"/>
      <c r="Z740"/>
    </row>
    <row r="741" spans="2:26" x14ac:dyDescent="0.25">
      <c r="B741" t="s">
        <v>27</v>
      </c>
      <c r="C741" t="s">
        <v>207</v>
      </c>
      <c r="D741" t="s">
        <v>197</v>
      </c>
      <c r="E741" t="s">
        <v>528</v>
      </c>
      <c r="F741" t="s">
        <v>951</v>
      </c>
      <c r="G741" t="s">
        <v>952</v>
      </c>
      <c r="H741" t="s">
        <v>918</v>
      </c>
      <c r="I741" t="s">
        <v>1940</v>
      </c>
      <c r="J741" s="4" t="s">
        <v>865</v>
      </c>
      <c r="K741">
        <v>240</v>
      </c>
      <c r="L741">
        <v>125</v>
      </c>
      <c r="M741" s="1">
        <v>1.5648148148148151E-2</v>
      </c>
      <c r="N741" s="25">
        <v>889.11229561694802</v>
      </c>
      <c r="O741" s="25">
        <v>2800.7037311933864</v>
      </c>
      <c r="P741" s="25">
        <v>12.717399971020701</v>
      </c>
      <c r="Q741" s="25">
        <v>0.74685434150589602</v>
      </c>
      <c r="R741" s="25">
        <v>1099.83184774611</v>
      </c>
      <c r="S741" s="25">
        <v>7.3843931574843804</v>
      </c>
      <c r="T741" s="25">
        <v>0.49028256295567002</v>
      </c>
      <c r="U741" s="25">
        <v>1.1432966161975399E-2</v>
      </c>
      <c r="V741" s="25">
        <v>6.08694012099893E-2</v>
      </c>
      <c r="W741" s="25">
        <v>7.2302367371964701E-2</v>
      </c>
      <c r="X741" s="25"/>
      <c r="Y741" s="25"/>
      <c r="Z741"/>
    </row>
    <row r="742" spans="2:26" x14ac:dyDescent="0.25">
      <c r="B742" t="s">
        <v>27</v>
      </c>
      <c r="C742" t="s">
        <v>207</v>
      </c>
      <c r="D742" t="s">
        <v>197</v>
      </c>
      <c r="E742" t="s">
        <v>528</v>
      </c>
      <c r="F742" t="s">
        <v>951</v>
      </c>
      <c r="G742" t="s">
        <v>952</v>
      </c>
      <c r="H742" t="s">
        <v>918</v>
      </c>
      <c r="I742" t="s">
        <v>1940</v>
      </c>
      <c r="J742" s="4" t="s">
        <v>865</v>
      </c>
      <c r="K742">
        <v>260</v>
      </c>
      <c r="L742">
        <v>200</v>
      </c>
      <c r="M742" s="1">
        <v>2.2824074074074076E-2</v>
      </c>
      <c r="N742" s="25">
        <v>1266.0272048496599</v>
      </c>
      <c r="O742" s="25">
        <v>3987.9856952764285</v>
      </c>
      <c r="P742" s="25">
        <v>16.857385861796899</v>
      </c>
      <c r="Q742" s="25">
        <v>1.06346289465663</v>
      </c>
      <c r="R742" s="25">
        <v>1566.0757096924101</v>
      </c>
      <c r="S742" s="25">
        <v>8.0958188542956595</v>
      </c>
      <c r="T742" s="25">
        <v>0.52707917684168404</v>
      </c>
      <c r="U742" s="25">
        <v>1.4861143842693899E-2</v>
      </c>
      <c r="V742" s="25">
        <v>9.15013261626028E-2</v>
      </c>
      <c r="W742" s="25">
        <v>0.10636247000529669</v>
      </c>
      <c r="X742" s="25"/>
      <c r="Y742" s="25"/>
      <c r="Z742"/>
    </row>
    <row r="743" spans="2:26" x14ac:dyDescent="0.25">
      <c r="B743" t="s">
        <v>27</v>
      </c>
      <c r="C743" t="s">
        <v>207</v>
      </c>
      <c r="D743" t="s">
        <v>197</v>
      </c>
      <c r="E743" t="s">
        <v>528</v>
      </c>
      <c r="F743" t="s">
        <v>951</v>
      </c>
      <c r="G743" t="s">
        <v>952</v>
      </c>
      <c r="H743" t="s">
        <v>918</v>
      </c>
      <c r="I743" t="s">
        <v>1940</v>
      </c>
      <c r="J743" s="4" t="s">
        <v>865</v>
      </c>
      <c r="K743">
        <v>340</v>
      </c>
      <c r="L743">
        <v>250</v>
      </c>
      <c r="M743" s="1">
        <v>2.763888888888889E-2</v>
      </c>
      <c r="N743" s="25">
        <v>1501.1510006240401</v>
      </c>
      <c r="O743" s="25">
        <v>4728.6256519657263</v>
      </c>
      <c r="P743" s="25">
        <v>19.794605930640898</v>
      </c>
      <c r="Q743" s="25">
        <v>1.2609668880896401</v>
      </c>
      <c r="R743" s="25">
        <v>1856.9236132661999</v>
      </c>
      <c r="S743" s="25">
        <v>9.8488629067204592</v>
      </c>
      <c r="T743" s="25">
        <v>0.63721452981450699</v>
      </c>
      <c r="U743" s="25">
        <v>1.6802033045588201E-2</v>
      </c>
      <c r="V743" s="25">
        <v>0.116250306935878</v>
      </c>
      <c r="W743" s="25">
        <v>0.13305233998146621</v>
      </c>
      <c r="X743" s="25"/>
      <c r="Y743" s="25"/>
      <c r="Z743"/>
    </row>
    <row r="744" spans="2:26" x14ac:dyDescent="0.25">
      <c r="B744" t="s">
        <v>27</v>
      </c>
      <c r="C744" t="s">
        <v>207</v>
      </c>
      <c r="D744" t="s">
        <v>197</v>
      </c>
      <c r="E744" t="s">
        <v>528</v>
      </c>
      <c r="F744" t="s">
        <v>951</v>
      </c>
      <c r="G744" t="s">
        <v>952</v>
      </c>
      <c r="H744" t="s">
        <v>918</v>
      </c>
      <c r="I744" t="s">
        <v>1940</v>
      </c>
      <c r="J744" s="4" t="s">
        <v>865</v>
      </c>
      <c r="K744">
        <v>360</v>
      </c>
      <c r="L744">
        <v>500</v>
      </c>
      <c r="M744" s="1">
        <v>5.1620370370370372E-2</v>
      </c>
      <c r="N744" s="25">
        <v>2726.30779854397</v>
      </c>
      <c r="O744" s="25">
        <v>8587.8695654135045</v>
      </c>
      <c r="P744" s="25">
        <v>31.8797708958584</v>
      </c>
      <c r="Q744" s="25">
        <v>2.2900981562578901</v>
      </c>
      <c r="R744" s="25">
        <v>3372.4429158642502</v>
      </c>
      <c r="S744" s="25">
        <v>12.253645872008899</v>
      </c>
      <c r="T744" s="25">
        <v>0.75696527951088299</v>
      </c>
      <c r="U744" s="25">
        <v>2.8120164626180898E-2</v>
      </c>
      <c r="V744" s="25">
        <v>0.23431782325688799</v>
      </c>
      <c r="W744" s="25">
        <v>0.26243798788306888</v>
      </c>
      <c r="X744" s="25"/>
      <c r="Y744" s="25"/>
      <c r="Z744"/>
    </row>
    <row r="745" spans="2:26" x14ac:dyDescent="0.25">
      <c r="B745" t="s">
        <v>27</v>
      </c>
      <c r="C745" t="s">
        <v>207</v>
      </c>
      <c r="D745" t="s">
        <v>197</v>
      </c>
      <c r="E745" t="s">
        <v>528</v>
      </c>
      <c r="F745" t="s">
        <v>951</v>
      </c>
      <c r="G745" t="s">
        <v>952</v>
      </c>
      <c r="H745" t="s">
        <v>918</v>
      </c>
      <c r="I745" t="s">
        <v>1940</v>
      </c>
      <c r="J745" s="4" t="s">
        <v>865</v>
      </c>
      <c r="K745">
        <v>360</v>
      </c>
      <c r="L745">
        <v>750</v>
      </c>
      <c r="M745" s="1">
        <v>7.5578703703703703E-2</v>
      </c>
      <c r="N745" s="25">
        <v>4007.6640192360201</v>
      </c>
      <c r="O745" s="25">
        <v>12624.141660593463</v>
      </c>
      <c r="P745" s="25">
        <v>44.892550833731399</v>
      </c>
      <c r="Q745" s="25">
        <v>3.3664380157627698</v>
      </c>
      <c r="R745" s="25">
        <v>4957.48046866808</v>
      </c>
      <c r="S745" s="25">
        <v>14.4390022331899</v>
      </c>
      <c r="T745" s="25">
        <v>0.86073259969031601</v>
      </c>
      <c r="U745" s="25">
        <v>4.0101732774978298E-2</v>
      </c>
      <c r="V745" s="25">
        <v>0.35498510873260097</v>
      </c>
      <c r="W745" s="25">
        <v>0.39508684150757928</v>
      </c>
      <c r="X745" s="25"/>
      <c r="Y745" s="25"/>
      <c r="Z745"/>
    </row>
    <row r="746" spans="2:26" x14ac:dyDescent="0.25">
      <c r="B746" t="s">
        <v>27</v>
      </c>
      <c r="C746" t="s">
        <v>207</v>
      </c>
      <c r="D746" t="s">
        <v>197</v>
      </c>
      <c r="E746" t="s">
        <v>528</v>
      </c>
      <c r="F746" t="s">
        <v>951</v>
      </c>
      <c r="G746" t="s">
        <v>952</v>
      </c>
      <c r="H746" t="s">
        <v>918</v>
      </c>
      <c r="I746" t="s">
        <v>1940</v>
      </c>
      <c r="J746" s="4" t="s">
        <v>865</v>
      </c>
      <c r="K746">
        <v>360</v>
      </c>
      <c r="L746">
        <v>1000</v>
      </c>
      <c r="M746" s="1">
        <v>9.9467592592592594E-2</v>
      </c>
      <c r="N746" s="25">
        <v>5241.3629411566899</v>
      </c>
      <c r="O746" s="25">
        <v>16510.293264643573</v>
      </c>
      <c r="P746" s="25">
        <v>56.960437661950898</v>
      </c>
      <c r="Q746" s="25">
        <v>4.4027445108758796</v>
      </c>
      <c r="R746" s="25">
        <v>6483.5656879394501</v>
      </c>
      <c r="S746" s="25">
        <v>16.559027066743798</v>
      </c>
      <c r="T746" s="25">
        <v>0.96058751918985497</v>
      </c>
      <c r="U746" s="25">
        <v>5.15593260488411E-2</v>
      </c>
      <c r="V746" s="25">
        <v>0.47282869213872197</v>
      </c>
      <c r="W746" s="25">
        <v>0.52438801818756309</v>
      </c>
      <c r="X746" s="25"/>
      <c r="Y746" s="25"/>
      <c r="Z746"/>
    </row>
    <row r="747" spans="2:26" x14ac:dyDescent="0.25">
      <c r="B747" t="s">
        <v>27</v>
      </c>
      <c r="C747" t="s">
        <v>207</v>
      </c>
      <c r="D747" t="s">
        <v>197</v>
      </c>
      <c r="E747" t="s">
        <v>528</v>
      </c>
      <c r="F747" t="s">
        <v>951</v>
      </c>
      <c r="G747" t="s">
        <v>952</v>
      </c>
      <c r="H747" t="s">
        <v>918</v>
      </c>
      <c r="I747" t="s">
        <v>1940</v>
      </c>
      <c r="J747" s="4" t="s">
        <v>865</v>
      </c>
      <c r="K747">
        <v>360</v>
      </c>
      <c r="L747">
        <v>1500</v>
      </c>
      <c r="M747" s="1">
        <v>0.14731481481481482</v>
      </c>
      <c r="N747" s="25">
        <v>7764.1113191648201</v>
      </c>
      <c r="O747" s="25">
        <v>24456.950655369183</v>
      </c>
      <c r="P747" s="25">
        <v>82.187369617152797</v>
      </c>
      <c r="Q747" s="25">
        <v>6.5218531400533601</v>
      </c>
      <c r="R747" s="25">
        <v>9604.2056343986205</v>
      </c>
      <c r="S747" s="25">
        <v>20.8486650031602</v>
      </c>
      <c r="T747" s="25">
        <v>1.16292390050365</v>
      </c>
      <c r="U747" s="25">
        <v>7.5065537678496705E-2</v>
      </c>
      <c r="V747" s="25">
        <v>0.71187442004020296</v>
      </c>
      <c r="W747" s="25">
        <v>0.78693995771869962</v>
      </c>
      <c r="X747" s="25"/>
      <c r="Y747" s="25"/>
      <c r="Z747"/>
    </row>
    <row r="748" spans="2:26" x14ac:dyDescent="0.25">
      <c r="B748" t="s">
        <v>27</v>
      </c>
      <c r="C748" t="s">
        <v>207</v>
      </c>
      <c r="D748" t="s">
        <v>197</v>
      </c>
      <c r="E748" t="s">
        <v>528</v>
      </c>
      <c r="F748" t="s">
        <v>951</v>
      </c>
      <c r="G748" t="s">
        <v>952</v>
      </c>
      <c r="H748" t="s">
        <v>918</v>
      </c>
      <c r="I748" t="s">
        <v>1940</v>
      </c>
      <c r="J748" s="4" t="s">
        <v>865</v>
      </c>
      <c r="K748">
        <v>360</v>
      </c>
      <c r="L748">
        <v>2000</v>
      </c>
      <c r="M748" s="1">
        <v>0.19523148148148148</v>
      </c>
      <c r="N748" s="25">
        <v>10364.6230197937</v>
      </c>
      <c r="O748" s="25">
        <v>32648.562512350156</v>
      </c>
      <c r="P748" s="25">
        <v>108.933930273847</v>
      </c>
      <c r="Q748" s="25">
        <v>8.7062828842336994</v>
      </c>
      <c r="R748" s="25">
        <v>12821.0370554773</v>
      </c>
      <c r="S748" s="25">
        <v>25.230656454014799</v>
      </c>
      <c r="T748" s="25">
        <v>1.3699345867061801</v>
      </c>
      <c r="U748" s="25">
        <v>9.9332248029042003E-2</v>
      </c>
      <c r="V748" s="25">
        <v>0.95596962055706403</v>
      </c>
      <c r="W748" s="25">
        <v>1.055301868586106</v>
      </c>
      <c r="X748" s="25"/>
      <c r="Y748" s="25"/>
      <c r="Z748"/>
    </row>
    <row r="749" spans="2:26" x14ac:dyDescent="0.25">
      <c r="B749" t="s">
        <v>27</v>
      </c>
      <c r="C749" t="s">
        <v>207</v>
      </c>
      <c r="D749" t="s">
        <v>197</v>
      </c>
      <c r="E749" t="s">
        <v>528</v>
      </c>
      <c r="F749" t="s">
        <v>951</v>
      </c>
      <c r="G749" t="s">
        <v>952</v>
      </c>
      <c r="H749" t="s">
        <v>918</v>
      </c>
      <c r="I749" t="s">
        <v>1940</v>
      </c>
      <c r="J749" s="4" t="s">
        <v>832</v>
      </c>
      <c r="K749">
        <v>240</v>
      </c>
      <c r="L749">
        <v>125</v>
      </c>
      <c r="M749" s="1">
        <v>2.2847222222222224E-2</v>
      </c>
      <c r="N749" s="25">
        <v>783.43200000000002</v>
      </c>
      <c r="O749" s="25">
        <v>2467.8108000000002</v>
      </c>
      <c r="P749" s="25">
        <v>7.189889</v>
      </c>
      <c r="Q749" s="25">
        <v>0.65808285999999905</v>
      </c>
      <c r="R749" s="25">
        <v>969.10536999999999</v>
      </c>
      <c r="S749" s="25">
        <v>13.0345032</v>
      </c>
      <c r="T749" s="25">
        <v>0.83571599999999902</v>
      </c>
      <c r="U749" s="25">
        <v>1.73004E-2</v>
      </c>
      <c r="V749" s="25">
        <v>4.513884E-2</v>
      </c>
      <c r="W749" s="25">
        <v>6.243924E-2</v>
      </c>
      <c r="X749" s="25"/>
      <c r="Y749" s="25"/>
      <c r="Z749"/>
    </row>
    <row r="750" spans="2:26" x14ac:dyDescent="0.25">
      <c r="B750" t="s">
        <v>27</v>
      </c>
      <c r="C750" t="s">
        <v>207</v>
      </c>
      <c r="D750" t="s">
        <v>197</v>
      </c>
      <c r="E750" t="s">
        <v>528</v>
      </c>
      <c r="F750" t="s">
        <v>951</v>
      </c>
      <c r="G750" t="s">
        <v>952</v>
      </c>
      <c r="H750" t="s">
        <v>918</v>
      </c>
      <c r="I750" t="s">
        <v>1940</v>
      </c>
      <c r="J750" s="4" t="s">
        <v>864</v>
      </c>
      <c r="K750">
        <v>240</v>
      </c>
      <c r="L750">
        <v>125</v>
      </c>
      <c r="M750" s="1">
        <v>1.9259259259259261E-2</v>
      </c>
      <c r="N750" s="25">
        <v>712.75199999999995</v>
      </c>
      <c r="O750" s="25">
        <v>2245.1687999999999</v>
      </c>
      <c r="P750" s="25">
        <v>6.914237</v>
      </c>
      <c r="Q750" s="25">
        <v>0.59871165999999998</v>
      </c>
      <c r="R750" s="25">
        <v>881.67422192307697</v>
      </c>
      <c r="S750" s="25">
        <v>10.603111200000001</v>
      </c>
      <c r="T750" s="25">
        <v>0.67456559999999999</v>
      </c>
      <c r="U750" s="25">
        <v>1.5589199999999999E-2</v>
      </c>
      <c r="V750" s="25">
        <v>4.068724E-2</v>
      </c>
      <c r="W750" s="25">
        <v>5.6276439999999997E-2</v>
      </c>
      <c r="X750" s="25"/>
      <c r="Y750" s="25"/>
      <c r="Z750"/>
    </row>
    <row r="751" spans="2:26" x14ac:dyDescent="0.25">
      <c r="B751" t="s">
        <v>28</v>
      </c>
      <c r="C751" t="s">
        <v>208</v>
      </c>
      <c r="D751" t="s">
        <v>197</v>
      </c>
      <c r="E751" t="s">
        <v>529</v>
      </c>
      <c r="F751" t="s">
        <v>951</v>
      </c>
      <c r="G751" t="s">
        <v>952</v>
      </c>
      <c r="H751" t="s">
        <v>918</v>
      </c>
      <c r="I751" t="s">
        <v>204</v>
      </c>
      <c r="J751" s="4" t="s">
        <v>865</v>
      </c>
      <c r="K751">
        <v>200</v>
      </c>
      <c r="L751">
        <v>125</v>
      </c>
      <c r="M751" s="1">
        <v>1.5914351851851853E-2</v>
      </c>
      <c r="N751" s="25">
        <v>840.07606990427905</v>
      </c>
      <c r="O751" s="25">
        <v>2646.2396201984789</v>
      </c>
      <c r="P751" s="25">
        <v>12.4707050257578</v>
      </c>
      <c r="Q751" s="25">
        <v>0.70566383514629405</v>
      </c>
      <c r="R751" s="25">
        <v>1039.17403867295</v>
      </c>
      <c r="S751" s="25">
        <v>3.9603459431743202</v>
      </c>
      <c r="T751" s="25">
        <v>0.41143089545274503</v>
      </c>
      <c r="U751" s="25">
        <v>3.03548821167836E-2</v>
      </c>
      <c r="V751" s="25">
        <v>6.1212263693373001E-2</v>
      </c>
      <c r="W751" s="25">
        <v>9.1567145810156597E-2</v>
      </c>
      <c r="X751" s="25"/>
      <c r="Y751" s="25"/>
      <c r="Z751"/>
    </row>
    <row r="752" spans="2:26" x14ac:dyDescent="0.25">
      <c r="B752" t="s">
        <v>28</v>
      </c>
      <c r="C752" t="s">
        <v>208</v>
      </c>
      <c r="D752" t="s">
        <v>197</v>
      </c>
      <c r="E752" t="s">
        <v>529</v>
      </c>
      <c r="F752" t="s">
        <v>951</v>
      </c>
      <c r="G752" t="s">
        <v>952</v>
      </c>
      <c r="H752" t="s">
        <v>918</v>
      </c>
      <c r="I752" t="s">
        <v>204</v>
      </c>
      <c r="J752" s="4" t="s">
        <v>865</v>
      </c>
      <c r="K752">
        <v>340</v>
      </c>
      <c r="L752">
        <v>200</v>
      </c>
      <c r="M752" s="1">
        <v>2.2465277777777778E-2</v>
      </c>
      <c r="N752" s="25">
        <v>1197.6256677308199</v>
      </c>
      <c r="O752" s="25">
        <v>3772.5208533520827</v>
      </c>
      <c r="P752" s="25">
        <v>18.9580377373719</v>
      </c>
      <c r="Q752" s="25">
        <v>1.0060055257682601</v>
      </c>
      <c r="R752" s="25">
        <v>1481.4630658243</v>
      </c>
      <c r="S752" s="25">
        <v>6.1165743601003797</v>
      </c>
      <c r="T752" s="25">
        <v>0.71774039621978702</v>
      </c>
      <c r="U752" s="25">
        <v>3.4943800755431201E-2</v>
      </c>
      <c r="V752" s="25">
        <v>9.9016992782405999E-2</v>
      </c>
      <c r="W752" s="25">
        <v>0.13396079353783719</v>
      </c>
      <c r="X752" s="25"/>
      <c r="Y752" s="25"/>
      <c r="Z752"/>
    </row>
    <row r="753" spans="2:26" x14ac:dyDescent="0.25">
      <c r="B753" t="s">
        <v>28</v>
      </c>
      <c r="C753" t="s">
        <v>208</v>
      </c>
      <c r="D753" t="s">
        <v>197</v>
      </c>
      <c r="E753" t="s">
        <v>529</v>
      </c>
      <c r="F753" t="s">
        <v>951</v>
      </c>
      <c r="G753" t="s">
        <v>952</v>
      </c>
      <c r="H753" t="s">
        <v>918</v>
      </c>
      <c r="I753" t="s">
        <v>204</v>
      </c>
      <c r="J753" s="4" t="s">
        <v>865</v>
      </c>
      <c r="K753">
        <v>360</v>
      </c>
      <c r="L753">
        <v>250</v>
      </c>
      <c r="M753" s="1">
        <v>2.7129629629629632E-2</v>
      </c>
      <c r="N753" s="25">
        <v>1439.9319461181101</v>
      </c>
      <c r="O753" s="25">
        <v>4535.7856302720465</v>
      </c>
      <c r="P753" s="25">
        <v>21.9075373853697</v>
      </c>
      <c r="Q753" s="25">
        <v>1.2095429374978499</v>
      </c>
      <c r="R753" s="25">
        <v>1781.1954465277599</v>
      </c>
      <c r="S753" s="25">
        <v>6.7584838121556299</v>
      </c>
      <c r="T753" s="25">
        <v>0.79596687180188397</v>
      </c>
      <c r="U753" s="25">
        <v>3.7315434129541497E-2</v>
      </c>
      <c r="V753" s="25">
        <v>0.12400178088618199</v>
      </c>
      <c r="W753" s="25">
        <v>0.16131721501572349</v>
      </c>
      <c r="X753" s="25"/>
      <c r="Y753" s="25"/>
      <c r="Z753"/>
    </row>
    <row r="754" spans="2:26" x14ac:dyDescent="0.25">
      <c r="B754" t="s">
        <v>28</v>
      </c>
      <c r="C754" t="s">
        <v>208</v>
      </c>
      <c r="D754" t="s">
        <v>197</v>
      </c>
      <c r="E754" t="s">
        <v>529</v>
      </c>
      <c r="F754" t="s">
        <v>951</v>
      </c>
      <c r="G754" t="s">
        <v>952</v>
      </c>
      <c r="H754" t="s">
        <v>918</v>
      </c>
      <c r="I754" t="s">
        <v>204</v>
      </c>
      <c r="J754" s="4" t="s">
        <v>865</v>
      </c>
      <c r="K754">
        <v>360</v>
      </c>
      <c r="L754">
        <v>500</v>
      </c>
      <c r="M754" s="1">
        <v>5.0405092592592592E-2</v>
      </c>
      <c r="N754" s="25">
        <v>2630.5201230020498</v>
      </c>
      <c r="O754" s="25">
        <v>8286.1383874564563</v>
      </c>
      <c r="P754" s="25">
        <v>35.476053682991001</v>
      </c>
      <c r="Q754" s="25">
        <v>2.2096369033217198</v>
      </c>
      <c r="R754" s="25">
        <v>3253.9532951604401</v>
      </c>
      <c r="S754" s="25">
        <v>8.61016148341057</v>
      </c>
      <c r="T754" s="25">
        <v>1.01293638706991</v>
      </c>
      <c r="U754" s="25">
        <v>4.8897480981258901E-2</v>
      </c>
      <c r="V754" s="25">
        <v>0.24500165040480901</v>
      </c>
      <c r="W754" s="25">
        <v>0.29389913138606794</v>
      </c>
      <c r="X754" s="25"/>
      <c r="Y754" s="25"/>
      <c r="Z754"/>
    </row>
    <row r="755" spans="2:26" x14ac:dyDescent="0.25">
      <c r="B755" t="s">
        <v>28</v>
      </c>
      <c r="C755" t="s">
        <v>208</v>
      </c>
      <c r="D755" t="s">
        <v>197</v>
      </c>
      <c r="E755" t="s">
        <v>529</v>
      </c>
      <c r="F755" t="s">
        <v>951</v>
      </c>
      <c r="G755" t="s">
        <v>952</v>
      </c>
      <c r="H755" t="s">
        <v>918</v>
      </c>
      <c r="I755" t="s">
        <v>204</v>
      </c>
      <c r="J755" s="4" t="s">
        <v>865</v>
      </c>
      <c r="K755">
        <v>380</v>
      </c>
      <c r="L755">
        <v>750</v>
      </c>
      <c r="M755" s="1">
        <v>7.3738425925925929E-2</v>
      </c>
      <c r="N755" s="25">
        <v>3738.3517050292298</v>
      </c>
      <c r="O755" s="25">
        <v>11775.807870842074</v>
      </c>
      <c r="P755" s="25">
        <v>48.1185520690983</v>
      </c>
      <c r="Q755" s="25">
        <v>3.14021467025829</v>
      </c>
      <c r="R755" s="25">
        <v>4624.3404455587997</v>
      </c>
      <c r="S755" s="25">
        <v>10.4440253418702</v>
      </c>
      <c r="T755" s="25">
        <v>1.2862418399247499</v>
      </c>
      <c r="U755" s="25">
        <v>5.7713649253420499E-2</v>
      </c>
      <c r="V755" s="25">
        <v>0.38342218615735502</v>
      </c>
      <c r="W755" s="25">
        <v>0.4411358354107755</v>
      </c>
      <c r="X755" s="25"/>
      <c r="Y755" s="25"/>
      <c r="Z755"/>
    </row>
    <row r="756" spans="2:26" x14ac:dyDescent="0.25">
      <c r="B756" t="s">
        <v>28</v>
      </c>
      <c r="C756" t="s">
        <v>208</v>
      </c>
      <c r="D756" t="s">
        <v>197</v>
      </c>
      <c r="E756" t="s">
        <v>529</v>
      </c>
      <c r="F756" t="s">
        <v>951</v>
      </c>
      <c r="G756" t="s">
        <v>952</v>
      </c>
      <c r="H756" t="s">
        <v>918</v>
      </c>
      <c r="I756" t="s">
        <v>204</v>
      </c>
      <c r="J756" s="4" t="s">
        <v>865</v>
      </c>
      <c r="K756">
        <v>380</v>
      </c>
      <c r="L756">
        <v>1000</v>
      </c>
      <c r="M756" s="1">
        <v>9.7025462962962952E-2</v>
      </c>
      <c r="N756" s="25">
        <v>4875.49861485971</v>
      </c>
      <c r="O756" s="25">
        <v>15357.820636808086</v>
      </c>
      <c r="P756" s="25">
        <v>60.7996701389904</v>
      </c>
      <c r="Q756" s="25">
        <v>4.0954192398328697</v>
      </c>
      <c r="R756" s="25">
        <v>6030.9925700203303</v>
      </c>
      <c r="S756" s="25">
        <v>12.1705441881984</v>
      </c>
      <c r="T756" s="25">
        <v>1.5119686236278</v>
      </c>
      <c r="U756" s="25">
        <v>6.71764345063178E-2</v>
      </c>
      <c r="V756" s="25">
        <v>0.51105897492570296</v>
      </c>
      <c r="W756" s="25">
        <v>0.57823540943202079</v>
      </c>
      <c r="X756" s="25"/>
      <c r="Y756" s="25"/>
      <c r="Z756"/>
    </row>
    <row r="757" spans="2:26" x14ac:dyDescent="0.25">
      <c r="B757" t="s">
        <v>28</v>
      </c>
      <c r="C757" t="s">
        <v>208</v>
      </c>
      <c r="D757" t="s">
        <v>197</v>
      </c>
      <c r="E757" t="s">
        <v>529</v>
      </c>
      <c r="F757" t="s">
        <v>951</v>
      </c>
      <c r="G757" t="s">
        <v>952</v>
      </c>
      <c r="H757" t="s">
        <v>918</v>
      </c>
      <c r="I757" t="s">
        <v>204</v>
      </c>
      <c r="J757" s="4" t="s">
        <v>865</v>
      </c>
      <c r="K757">
        <v>380</v>
      </c>
      <c r="L757">
        <v>1500</v>
      </c>
      <c r="M757" s="1">
        <v>0.14363425925925924</v>
      </c>
      <c r="N757" s="25">
        <v>7187.6350829020903</v>
      </c>
      <c r="O757" s="25">
        <v>22641.050511141584</v>
      </c>
      <c r="P757" s="25">
        <v>87.030969552074197</v>
      </c>
      <c r="Q757" s="25">
        <v>6.0376140374327898</v>
      </c>
      <c r="R757" s="25">
        <v>8891.1053346837907</v>
      </c>
      <c r="S757" s="25">
        <v>15.622855990648301</v>
      </c>
      <c r="T757" s="25">
        <v>1.9656913906498099</v>
      </c>
      <c r="U757" s="25">
        <v>8.7934001959783098E-2</v>
      </c>
      <c r="V757" s="25">
        <v>0.76896559447097002</v>
      </c>
      <c r="W757" s="25">
        <v>0.85689959643075309</v>
      </c>
      <c r="X757" s="25"/>
      <c r="Y757" s="25"/>
      <c r="Z757"/>
    </row>
    <row r="758" spans="2:26" x14ac:dyDescent="0.25">
      <c r="B758" t="s">
        <v>28</v>
      </c>
      <c r="C758" t="s">
        <v>208</v>
      </c>
      <c r="D758" t="s">
        <v>197</v>
      </c>
      <c r="E758" t="s">
        <v>529</v>
      </c>
      <c r="F758" t="s">
        <v>951</v>
      </c>
      <c r="G758" t="s">
        <v>952</v>
      </c>
      <c r="H758" t="s">
        <v>918</v>
      </c>
      <c r="I758" t="s">
        <v>204</v>
      </c>
      <c r="J758" s="4" t="s">
        <v>865</v>
      </c>
      <c r="K758">
        <v>380</v>
      </c>
      <c r="L758">
        <v>2000</v>
      </c>
      <c r="M758" s="1">
        <v>0.19028935185185183</v>
      </c>
      <c r="N758" s="25">
        <v>9542.4389234734099</v>
      </c>
      <c r="O758" s="25">
        <v>30058.682608941239</v>
      </c>
      <c r="P758" s="25">
        <v>114.252842223615</v>
      </c>
      <c r="Q758" s="25">
        <v>8.0156485956826096</v>
      </c>
      <c r="R758" s="25">
        <v>11803.9973334715</v>
      </c>
      <c r="S758" s="25">
        <v>19.0977903718377</v>
      </c>
      <c r="T758" s="25">
        <v>2.42568102291097</v>
      </c>
      <c r="U758" s="25">
        <v>0.11075052852008201</v>
      </c>
      <c r="V758" s="25">
        <v>1.0298248519184701</v>
      </c>
      <c r="W758" s="25">
        <v>1.1405753804385521</v>
      </c>
      <c r="X758" s="25"/>
      <c r="Y758" s="25"/>
      <c r="Z758"/>
    </row>
    <row r="759" spans="2:26" x14ac:dyDescent="0.25">
      <c r="B759" t="s">
        <v>28</v>
      </c>
      <c r="C759" t="s">
        <v>208</v>
      </c>
      <c r="D759" t="s">
        <v>197</v>
      </c>
      <c r="E759" t="s">
        <v>529</v>
      </c>
      <c r="F759" t="s">
        <v>951</v>
      </c>
      <c r="G759" t="s">
        <v>952</v>
      </c>
      <c r="H759" t="s">
        <v>918</v>
      </c>
      <c r="I759" t="s">
        <v>204</v>
      </c>
      <c r="J759" s="4" t="s">
        <v>865</v>
      </c>
      <c r="K759">
        <v>400</v>
      </c>
      <c r="L759">
        <v>2500</v>
      </c>
      <c r="M759" s="1">
        <v>0.23686342592592591</v>
      </c>
      <c r="N759" s="25">
        <v>11477.20721884</v>
      </c>
      <c r="O759" s="25">
        <v>36153.202739346001</v>
      </c>
      <c r="P759" s="25">
        <v>134.74806800583301</v>
      </c>
      <c r="Q759" s="25">
        <v>9.6408545080748898</v>
      </c>
      <c r="R759" s="25">
        <v>14197.3101215934</v>
      </c>
      <c r="S759" s="25">
        <v>21.672939718573101</v>
      </c>
      <c r="T759" s="25">
        <v>3.0382761008447101</v>
      </c>
      <c r="U759" s="25">
        <v>0.11654005354220499</v>
      </c>
      <c r="V759" s="25">
        <v>1.3676232142053</v>
      </c>
      <c r="W759" s="25">
        <v>1.484163267747505</v>
      </c>
      <c r="X759" s="25"/>
      <c r="Y759" s="25"/>
      <c r="Z759"/>
    </row>
    <row r="760" spans="2:26" x14ac:dyDescent="0.25">
      <c r="B760" t="s">
        <v>28</v>
      </c>
      <c r="C760" t="s">
        <v>208</v>
      </c>
      <c r="D760" t="s">
        <v>197</v>
      </c>
      <c r="E760" t="s">
        <v>529</v>
      </c>
      <c r="F760" t="s">
        <v>951</v>
      </c>
      <c r="G760" t="s">
        <v>952</v>
      </c>
      <c r="H760" t="s">
        <v>918</v>
      </c>
      <c r="I760" t="s">
        <v>204</v>
      </c>
      <c r="J760" s="4" t="s">
        <v>865</v>
      </c>
      <c r="K760">
        <v>400</v>
      </c>
      <c r="L760">
        <v>3000</v>
      </c>
      <c r="M760" s="1">
        <v>0.28355324074074073</v>
      </c>
      <c r="N760" s="25">
        <v>13937.673234980701</v>
      </c>
      <c r="O760" s="25">
        <v>43903.670690189203</v>
      </c>
      <c r="P760" s="25">
        <v>163.93890400959901</v>
      </c>
      <c r="Q760" s="25">
        <v>11.7076467505106</v>
      </c>
      <c r="R760" s="25">
        <v>17240.898854087001</v>
      </c>
      <c r="S760" s="25">
        <v>25.318347614814599</v>
      </c>
      <c r="T760" s="25">
        <v>3.4867888498247299</v>
      </c>
      <c r="U760" s="25">
        <v>0.143405255508815</v>
      </c>
      <c r="V760" s="25">
        <v>1.62164263533639</v>
      </c>
      <c r="W760" s="25">
        <v>1.765047890845205</v>
      </c>
      <c r="X760" s="25"/>
      <c r="Y760" s="25"/>
      <c r="Z760"/>
    </row>
    <row r="761" spans="2:26" x14ac:dyDescent="0.25">
      <c r="B761" t="s">
        <v>28</v>
      </c>
      <c r="C761" t="s">
        <v>208</v>
      </c>
      <c r="D761" t="s">
        <v>197</v>
      </c>
      <c r="E761" t="s">
        <v>529</v>
      </c>
      <c r="F761" t="s">
        <v>951</v>
      </c>
      <c r="G761" t="s">
        <v>952</v>
      </c>
      <c r="H761" t="s">
        <v>918</v>
      </c>
      <c r="I761" t="s">
        <v>204</v>
      </c>
      <c r="J761" s="4" t="s">
        <v>832</v>
      </c>
      <c r="K761">
        <v>200</v>
      </c>
      <c r="L761">
        <v>125</v>
      </c>
      <c r="M761" s="1">
        <v>2.2847222222222224E-2</v>
      </c>
      <c r="N761" s="25">
        <v>721.11599999999999</v>
      </c>
      <c r="O761" s="25">
        <v>2271.5153999999998</v>
      </c>
      <c r="P761" s="25">
        <v>7.6589559999999999</v>
      </c>
      <c r="Q761" s="25">
        <v>0.60573747999999905</v>
      </c>
      <c r="R761" s="25">
        <v>892.02044000000001</v>
      </c>
      <c r="S761" s="25">
        <v>8.6481311999999999</v>
      </c>
      <c r="T761" s="25">
        <v>1.0081115999999899</v>
      </c>
      <c r="U761" s="25">
        <v>1.81351199999999E-2</v>
      </c>
      <c r="V761" s="25">
        <v>4.4415839999999998E-2</v>
      </c>
      <c r="W761" s="25">
        <v>6.2550959999999906E-2</v>
      </c>
      <c r="X761" s="25"/>
      <c r="Y761" s="25"/>
      <c r="Z761"/>
    </row>
    <row r="762" spans="2:26" x14ac:dyDescent="0.25">
      <c r="B762" t="s">
        <v>28</v>
      </c>
      <c r="C762" t="s">
        <v>208</v>
      </c>
      <c r="D762" t="s">
        <v>197</v>
      </c>
      <c r="E762" t="s">
        <v>529</v>
      </c>
      <c r="F762" t="s">
        <v>951</v>
      </c>
      <c r="G762" t="s">
        <v>952</v>
      </c>
      <c r="H762" t="s">
        <v>918</v>
      </c>
      <c r="I762" t="s">
        <v>204</v>
      </c>
      <c r="J762" s="4" t="s">
        <v>864</v>
      </c>
      <c r="K762">
        <v>200</v>
      </c>
      <c r="L762">
        <v>125</v>
      </c>
      <c r="M762" s="1">
        <v>1.9259259259259261E-2</v>
      </c>
      <c r="N762" s="25">
        <v>659.11599999999999</v>
      </c>
      <c r="O762" s="25">
        <v>2076.2154</v>
      </c>
      <c r="P762" s="25">
        <v>7.3923560000000004</v>
      </c>
      <c r="Q762" s="25">
        <v>0.55365748000000004</v>
      </c>
      <c r="R762" s="25">
        <v>815.32644000000005</v>
      </c>
      <c r="S762" s="25">
        <v>7.0423311999999996</v>
      </c>
      <c r="T762" s="25">
        <v>0.81591159999999996</v>
      </c>
      <c r="U762" s="25">
        <v>1.7936099999999899E-2</v>
      </c>
      <c r="V762" s="25">
        <v>4.0196120000000002E-2</v>
      </c>
      <c r="W762" s="25">
        <v>5.8132219999999901E-2</v>
      </c>
      <c r="X762" s="25"/>
      <c r="Y762" s="25"/>
      <c r="Z762"/>
    </row>
    <row r="763" spans="2:26" x14ac:dyDescent="0.25">
      <c r="B763" t="s">
        <v>29</v>
      </c>
      <c r="C763" t="s">
        <v>209</v>
      </c>
      <c r="D763" t="s">
        <v>197</v>
      </c>
      <c r="E763" t="s">
        <v>530</v>
      </c>
      <c r="F763" t="s">
        <v>951</v>
      </c>
      <c r="G763" t="s">
        <v>952</v>
      </c>
      <c r="H763" t="s">
        <v>918</v>
      </c>
      <c r="I763" t="s">
        <v>205</v>
      </c>
      <c r="J763" s="4" t="s">
        <v>865</v>
      </c>
      <c r="K763">
        <v>200</v>
      </c>
      <c r="L763">
        <v>125</v>
      </c>
      <c r="M763" s="1">
        <v>1.5856481481481482E-2</v>
      </c>
      <c r="N763" s="25">
        <v>893.52351450434003</v>
      </c>
      <c r="O763" s="25">
        <v>2814.599070688671</v>
      </c>
      <c r="P763" s="25">
        <v>16.378804344513501</v>
      </c>
      <c r="Q763" s="25">
        <v>0.75055972715165797</v>
      </c>
      <c r="R763" s="25">
        <v>1105.2885826142699</v>
      </c>
      <c r="S763" s="25">
        <v>3.18281646504937</v>
      </c>
      <c r="T763" s="25">
        <v>0.37051275506492198</v>
      </c>
      <c r="U763" s="25">
        <v>4.4107604434781199E-2</v>
      </c>
      <c r="V763" s="25">
        <v>6.4056167615012094E-2</v>
      </c>
      <c r="W763" s="25">
        <v>0.1081637720497933</v>
      </c>
      <c r="X763" s="25"/>
      <c r="Y763" s="25"/>
      <c r="Z763"/>
    </row>
    <row r="764" spans="2:26" x14ac:dyDescent="0.25">
      <c r="B764" t="s">
        <v>29</v>
      </c>
      <c r="C764" t="s">
        <v>209</v>
      </c>
      <c r="D764" t="s">
        <v>197</v>
      </c>
      <c r="E764" t="s">
        <v>530</v>
      </c>
      <c r="F764" t="s">
        <v>951</v>
      </c>
      <c r="G764" t="s">
        <v>952</v>
      </c>
      <c r="H764" t="s">
        <v>918</v>
      </c>
      <c r="I764" t="s">
        <v>205</v>
      </c>
      <c r="J764" s="4" t="s">
        <v>865</v>
      </c>
      <c r="K764">
        <v>300</v>
      </c>
      <c r="L764">
        <v>200</v>
      </c>
      <c r="M764" s="1">
        <v>2.2488425925925926E-2</v>
      </c>
      <c r="N764" s="25">
        <v>1273.1778635419701</v>
      </c>
      <c r="O764" s="25">
        <v>4010.5102701572055</v>
      </c>
      <c r="P764" s="25">
        <v>23.4404684751511</v>
      </c>
      <c r="Q764" s="25">
        <v>1.0694694326951899</v>
      </c>
      <c r="R764" s="25">
        <v>1574.9215249618501</v>
      </c>
      <c r="S764" s="25">
        <v>4.2049783978378601</v>
      </c>
      <c r="T764" s="25">
        <v>0.52081631407336004</v>
      </c>
      <c r="U764" s="25">
        <v>5.41404138879776E-2</v>
      </c>
      <c r="V764" s="25">
        <v>0.101449098899886</v>
      </c>
      <c r="W764" s="25">
        <v>0.15558951278786359</v>
      </c>
      <c r="X764" s="25"/>
      <c r="Y764" s="25"/>
      <c r="Z764"/>
    </row>
    <row r="765" spans="2:26" x14ac:dyDescent="0.25">
      <c r="B765" t="s">
        <v>29</v>
      </c>
      <c r="C765" t="s">
        <v>209</v>
      </c>
      <c r="D765" t="s">
        <v>197</v>
      </c>
      <c r="E765" t="s">
        <v>530</v>
      </c>
      <c r="F765" t="s">
        <v>951</v>
      </c>
      <c r="G765" t="s">
        <v>952</v>
      </c>
      <c r="H765" t="s">
        <v>918</v>
      </c>
      <c r="I765" t="s">
        <v>205</v>
      </c>
      <c r="J765" s="4" t="s">
        <v>865</v>
      </c>
      <c r="K765">
        <v>340</v>
      </c>
      <c r="L765">
        <v>250</v>
      </c>
      <c r="M765" s="1">
        <v>2.6932870370370371E-2</v>
      </c>
      <c r="N765" s="25">
        <v>1514.6922062132901</v>
      </c>
      <c r="O765" s="25">
        <v>4771.2804495718638</v>
      </c>
      <c r="P765" s="25">
        <v>26.931557307377702</v>
      </c>
      <c r="Q765" s="25">
        <v>1.27234150064622</v>
      </c>
      <c r="R765" s="25">
        <v>1873.67435680535</v>
      </c>
      <c r="S765" s="25">
        <v>4.7736918735954497</v>
      </c>
      <c r="T765" s="25">
        <v>0.60065939187969897</v>
      </c>
      <c r="U765" s="25">
        <v>5.78575144509961E-2</v>
      </c>
      <c r="V765" s="25">
        <v>0.12682511536899499</v>
      </c>
      <c r="W765" s="25">
        <v>0.18468262981999109</v>
      </c>
      <c r="X765" s="25"/>
      <c r="Y765" s="25"/>
      <c r="Z765"/>
    </row>
    <row r="766" spans="2:26" x14ac:dyDescent="0.25">
      <c r="B766" t="s">
        <v>29</v>
      </c>
      <c r="C766" t="s">
        <v>209</v>
      </c>
      <c r="D766" t="s">
        <v>197</v>
      </c>
      <c r="E766" t="s">
        <v>530</v>
      </c>
      <c r="F766" t="s">
        <v>951</v>
      </c>
      <c r="G766" t="s">
        <v>952</v>
      </c>
      <c r="H766" t="s">
        <v>918</v>
      </c>
      <c r="I766" t="s">
        <v>205</v>
      </c>
      <c r="J766" s="4" t="s">
        <v>865</v>
      </c>
      <c r="K766">
        <v>400</v>
      </c>
      <c r="L766">
        <v>500</v>
      </c>
      <c r="M766" s="1">
        <v>5.0277777777777775E-2</v>
      </c>
      <c r="N766" s="25">
        <v>2629.21583932679</v>
      </c>
      <c r="O766" s="25">
        <v>8282.0298938793876</v>
      </c>
      <c r="P766" s="25">
        <v>40.3568178918743</v>
      </c>
      <c r="Q766" s="25">
        <v>2.2085403341086698</v>
      </c>
      <c r="R766" s="25">
        <v>3252.3396283542202</v>
      </c>
      <c r="S766" s="25">
        <v>6.4411163432319301</v>
      </c>
      <c r="T766" s="25">
        <v>0.90119356689289898</v>
      </c>
      <c r="U766" s="25">
        <v>6.7935312356481897E-2</v>
      </c>
      <c r="V766" s="25">
        <v>0.27193756147833198</v>
      </c>
      <c r="W766" s="25">
        <v>0.3398728738348139</v>
      </c>
      <c r="X766" s="25"/>
      <c r="Y766" s="25"/>
      <c r="Z766"/>
    </row>
    <row r="767" spans="2:26" x14ac:dyDescent="0.25">
      <c r="B767" t="s">
        <v>29</v>
      </c>
      <c r="C767" t="s">
        <v>209</v>
      </c>
      <c r="D767" t="s">
        <v>197</v>
      </c>
      <c r="E767" t="s">
        <v>530</v>
      </c>
      <c r="F767" t="s">
        <v>951</v>
      </c>
      <c r="G767" t="s">
        <v>952</v>
      </c>
      <c r="H767" t="s">
        <v>918</v>
      </c>
      <c r="I767" t="s">
        <v>205</v>
      </c>
      <c r="J767" s="4" t="s">
        <v>865</v>
      </c>
      <c r="K767">
        <v>400</v>
      </c>
      <c r="L767">
        <v>750</v>
      </c>
      <c r="M767" s="1">
        <v>7.3587962962962966E-2</v>
      </c>
      <c r="N767" s="25">
        <v>3831.4431432554702</v>
      </c>
      <c r="O767" s="25">
        <v>12069.045901254731</v>
      </c>
      <c r="P767" s="25">
        <v>54.967299406556201</v>
      </c>
      <c r="Q767" s="25">
        <v>3.2184117616123298</v>
      </c>
      <c r="R767" s="25">
        <v>4739.4939998255004</v>
      </c>
      <c r="S767" s="25">
        <v>7.8047646045781498</v>
      </c>
      <c r="T767" s="25">
        <v>1.1600799753941</v>
      </c>
      <c r="U767" s="25">
        <v>8.2491614321889201E-2</v>
      </c>
      <c r="V767" s="25">
        <v>0.41801720145093901</v>
      </c>
      <c r="W767" s="25">
        <v>0.50050881577282824</v>
      </c>
      <c r="X767" s="25"/>
      <c r="Y767" s="25"/>
      <c r="Z767"/>
    </row>
    <row r="768" spans="2:26" x14ac:dyDescent="0.25">
      <c r="B768" t="s">
        <v>29</v>
      </c>
      <c r="C768" t="s">
        <v>209</v>
      </c>
      <c r="D768" t="s">
        <v>197</v>
      </c>
      <c r="E768" t="s">
        <v>530</v>
      </c>
      <c r="F768" t="s">
        <v>951</v>
      </c>
      <c r="G768" t="s">
        <v>952</v>
      </c>
      <c r="H768" t="s">
        <v>918</v>
      </c>
      <c r="I768" t="s">
        <v>205</v>
      </c>
      <c r="J768" s="4" t="s">
        <v>865</v>
      </c>
      <c r="K768">
        <v>400</v>
      </c>
      <c r="L768">
        <v>1000</v>
      </c>
      <c r="M768" s="1">
        <v>9.6875000000000003E-2</v>
      </c>
      <c r="N768" s="25">
        <v>4996.1112648486296</v>
      </c>
      <c r="O768" s="25">
        <v>15737.750484273183</v>
      </c>
      <c r="P768" s="25">
        <v>68.569095652533306</v>
      </c>
      <c r="Q768" s="25">
        <v>4.1967328554499996</v>
      </c>
      <c r="R768" s="25">
        <v>6180.1893082431297</v>
      </c>
      <c r="S768" s="25">
        <v>9.1404328887021702</v>
      </c>
      <c r="T768" s="25">
        <v>1.4140901838814799</v>
      </c>
      <c r="U768" s="25">
        <v>9.4481927656256501E-2</v>
      </c>
      <c r="V768" s="25">
        <v>0.56191062954510596</v>
      </c>
      <c r="W768" s="25">
        <v>0.65639255720136247</v>
      </c>
      <c r="X768" s="25"/>
      <c r="Y768" s="25"/>
      <c r="Z768"/>
    </row>
    <row r="769" spans="2:26" x14ac:dyDescent="0.25">
      <c r="B769" t="s">
        <v>29</v>
      </c>
      <c r="C769" t="s">
        <v>209</v>
      </c>
      <c r="D769" t="s">
        <v>197</v>
      </c>
      <c r="E769" t="s">
        <v>530</v>
      </c>
      <c r="F769" t="s">
        <v>951</v>
      </c>
      <c r="G769" t="s">
        <v>952</v>
      </c>
      <c r="H769" t="s">
        <v>918</v>
      </c>
      <c r="I769" t="s">
        <v>205</v>
      </c>
      <c r="J769" s="4" t="s">
        <v>865</v>
      </c>
      <c r="K769">
        <v>400</v>
      </c>
      <c r="L769">
        <v>1500</v>
      </c>
      <c r="M769" s="1">
        <v>0.14347222222222222</v>
      </c>
      <c r="N769" s="25">
        <v>7367.1902639605496</v>
      </c>
      <c r="O769" s="25">
        <v>23206.649331475732</v>
      </c>
      <c r="P769" s="25">
        <v>96.873620281407995</v>
      </c>
      <c r="Q769" s="25">
        <v>6.1884395898105797</v>
      </c>
      <c r="R769" s="25">
        <v>9113.2143539201297</v>
      </c>
      <c r="S769" s="25">
        <v>11.830361770948301</v>
      </c>
      <c r="T769" s="25">
        <v>1.92622803681531</v>
      </c>
      <c r="U769" s="25">
        <v>0.12125803837150199</v>
      </c>
      <c r="V769" s="25">
        <v>0.85224549364944702</v>
      </c>
      <c r="W769" s="25">
        <v>0.97350353202094897</v>
      </c>
      <c r="X769" s="25"/>
      <c r="Y769" s="25"/>
      <c r="Z769"/>
    </row>
    <row r="770" spans="2:26" x14ac:dyDescent="0.25">
      <c r="B770" t="s">
        <v>29</v>
      </c>
      <c r="C770" t="s">
        <v>209</v>
      </c>
      <c r="D770" t="s">
        <v>197</v>
      </c>
      <c r="E770" t="s">
        <v>530</v>
      </c>
      <c r="F770" t="s">
        <v>951</v>
      </c>
      <c r="G770" t="s">
        <v>952</v>
      </c>
      <c r="H770" t="s">
        <v>918</v>
      </c>
      <c r="I770" t="s">
        <v>205</v>
      </c>
      <c r="J770" s="4" t="s">
        <v>865</v>
      </c>
      <c r="K770">
        <v>400</v>
      </c>
      <c r="L770">
        <v>2000</v>
      </c>
      <c r="M770" s="1">
        <v>0.19010416666666666</v>
      </c>
      <c r="N770" s="25">
        <v>9789.1164707174794</v>
      </c>
      <c r="O770" s="25">
        <v>30835.716882760058</v>
      </c>
      <c r="P770" s="25">
        <v>126.475154508969</v>
      </c>
      <c r="Q770" s="25">
        <v>8.2228586116747096</v>
      </c>
      <c r="R770" s="25">
        <v>12109.1354680146</v>
      </c>
      <c r="S770" s="25">
        <v>14.5512311442761</v>
      </c>
      <c r="T770" s="25">
        <v>2.4445592395606401</v>
      </c>
      <c r="U770" s="25">
        <v>0.15123520279841099</v>
      </c>
      <c r="V770" s="25">
        <v>1.1459007115486399</v>
      </c>
      <c r="W770" s="25">
        <v>1.2971359143470509</v>
      </c>
      <c r="X770" s="25"/>
      <c r="Y770" s="25"/>
      <c r="Z770"/>
    </row>
    <row r="771" spans="2:26" x14ac:dyDescent="0.25">
      <c r="B771" t="s">
        <v>29</v>
      </c>
      <c r="C771" t="s">
        <v>209</v>
      </c>
      <c r="D771" t="s">
        <v>197</v>
      </c>
      <c r="E771" t="s">
        <v>530</v>
      </c>
      <c r="F771" t="s">
        <v>951</v>
      </c>
      <c r="G771" t="s">
        <v>952</v>
      </c>
      <c r="H771" t="s">
        <v>918</v>
      </c>
      <c r="I771" t="s">
        <v>205</v>
      </c>
      <c r="J771" s="4" t="s">
        <v>865</v>
      </c>
      <c r="K771">
        <v>400</v>
      </c>
      <c r="L771">
        <v>2500</v>
      </c>
      <c r="M771" s="1">
        <v>0.2366898148148148</v>
      </c>
      <c r="N771" s="25">
        <v>12117.3295333476</v>
      </c>
      <c r="O771" s="25">
        <v>38169.588030044935</v>
      </c>
      <c r="P771" s="25">
        <v>153.64622424534599</v>
      </c>
      <c r="Q771" s="25">
        <v>10.178552561629701</v>
      </c>
      <c r="R771" s="25">
        <v>14989.1347424905</v>
      </c>
      <c r="S771" s="25">
        <v>17.217854374708399</v>
      </c>
      <c r="T771" s="25">
        <v>2.9520846466459401</v>
      </c>
      <c r="U771" s="25">
        <v>0.17512115257770999</v>
      </c>
      <c r="V771" s="25">
        <v>1.4336700560912301</v>
      </c>
      <c r="W771" s="25">
        <v>1.60879120866894</v>
      </c>
      <c r="X771" s="25"/>
      <c r="Y771" s="25"/>
      <c r="Z771"/>
    </row>
    <row r="772" spans="2:26" x14ac:dyDescent="0.25">
      <c r="B772" t="s">
        <v>29</v>
      </c>
      <c r="C772" t="s">
        <v>209</v>
      </c>
      <c r="D772" t="s">
        <v>197</v>
      </c>
      <c r="E772" t="s">
        <v>530</v>
      </c>
      <c r="F772" t="s">
        <v>951</v>
      </c>
      <c r="G772" t="s">
        <v>952</v>
      </c>
      <c r="H772" t="s">
        <v>918</v>
      </c>
      <c r="I772" t="s">
        <v>205</v>
      </c>
      <c r="J772" s="4" t="s">
        <v>865</v>
      </c>
      <c r="K772">
        <v>380</v>
      </c>
      <c r="L772">
        <v>3000</v>
      </c>
      <c r="M772" s="1">
        <v>0.28335648148148146</v>
      </c>
      <c r="N772" s="25">
        <v>14964.701180739199</v>
      </c>
      <c r="O772" s="25">
        <v>47138.808719328474</v>
      </c>
      <c r="P772" s="25">
        <v>189.17343223453</v>
      </c>
      <c r="Q772" s="25">
        <v>12.570347442405099</v>
      </c>
      <c r="R772" s="25">
        <v>18511.335314131898</v>
      </c>
      <c r="S772" s="25">
        <v>21.1085619273525</v>
      </c>
      <c r="T772" s="25">
        <v>3.27751412525443</v>
      </c>
      <c r="U772" s="25">
        <v>0.23088033037099601</v>
      </c>
      <c r="V772" s="25">
        <v>1.6193872885154901</v>
      </c>
      <c r="W772" s="25">
        <v>1.8502676188864862</v>
      </c>
      <c r="X772" s="25"/>
      <c r="Y772" s="25"/>
      <c r="Z772"/>
    </row>
    <row r="773" spans="2:26" x14ac:dyDescent="0.25">
      <c r="B773" t="s">
        <v>29</v>
      </c>
      <c r="C773" t="s">
        <v>209</v>
      </c>
      <c r="D773" t="s">
        <v>197</v>
      </c>
      <c r="E773" t="s">
        <v>530</v>
      </c>
      <c r="F773" t="s">
        <v>951</v>
      </c>
      <c r="G773" t="s">
        <v>952</v>
      </c>
      <c r="H773" t="s">
        <v>918</v>
      </c>
      <c r="I773" t="s">
        <v>205</v>
      </c>
      <c r="J773" s="4" t="s">
        <v>865</v>
      </c>
      <c r="K773">
        <v>400</v>
      </c>
      <c r="L773">
        <v>3500</v>
      </c>
      <c r="M773" s="1">
        <v>0.32993055555555556</v>
      </c>
      <c r="N773" s="25">
        <v>17099.8008737612</v>
      </c>
      <c r="O773" s="25">
        <v>53864.372752347779</v>
      </c>
      <c r="P773" s="25">
        <v>213.69576355510901</v>
      </c>
      <c r="Q773" s="25">
        <v>14.363829194538299</v>
      </c>
      <c r="R773" s="25">
        <v>21152.456506273498</v>
      </c>
      <c r="S773" s="25">
        <v>23.353620662242299</v>
      </c>
      <c r="T773" s="25">
        <v>3.8569971169293402</v>
      </c>
      <c r="U773" s="25">
        <v>0.24418449572665499</v>
      </c>
      <c r="V773" s="25">
        <v>1.9470337208005799</v>
      </c>
      <c r="W773" s="25">
        <v>2.1912182165272349</v>
      </c>
      <c r="X773" s="25"/>
      <c r="Y773" s="25"/>
      <c r="Z773"/>
    </row>
    <row r="774" spans="2:26" x14ac:dyDescent="0.25">
      <c r="B774" t="s">
        <v>29</v>
      </c>
      <c r="C774" t="s">
        <v>209</v>
      </c>
      <c r="D774" t="s">
        <v>197</v>
      </c>
      <c r="E774" t="s">
        <v>530</v>
      </c>
      <c r="F774" t="s">
        <v>951</v>
      </c>
      <c r="G774" t="s">
        <v>952</v>
      </c>
      <c r="H774" t="s">
        <v>918</v>
      </c>
      <c r="I774" t="s">
        <v>205</v>
      </c>
      <c r="J774" s="4" t="s">
        <v>865</v>
      </c>
      <c r="K774">
        <v>400</v>
      </c>
      <c r="L774">
        <v>4000</v>
      </c>
      <c r="M774" s="1">
        <v>0.3765162037037037</v>
      </c>
      <c r="N774" s="25">
        <v>19459.135355977702</v>
      </c>
      <c r="O774" s="25">
        <v>61296.276371329761</v>
      </c>
      <c r="P774" s="25">
        <v>241.27267277364999</v>
      </c>
      <c r="Q774" s="25">
        <v>16.3456819833035</v>
      </c>
      <c r="R774" s="25">
        <v>24070.956320528199</v>
      </c>
      <c r="S774" s="25">
        <v>26.141039484618901</v>
      </c>
      <c r="T774" s="25">
        <v>4.3460849952144001</v>
      </c>
      <c r="U774" s="25">
        <v>0.27021534809159298</v>
      </c>
      <c r="V774" s="25">
        <v>2.2239929202540201</v>
      </c>
      <c r="W774" s="25">
        <v>2.4942082683456128</v>
      </c>
      <c r="X774" s="25"/>
      <c r="Y774" s="25"/>
      <c r="Z774"/>
    </row>
    <row r="775" spans="2:26" x14ac:dyDescent="0.25">
      <c r="B775" t="s">
        <v>29</v>
      </c>
      <c r="C775" t="s">
        <v>209</v>
      </c>
      <c r="D775" t="s">
        <v>197</v>
      </c>
      <c r="E775" t="s">
        <v>530</v>
      </c>
      <c r="F775" t="s">
        <v>951</v>
      </c>
      <c r="G775" t="s">
        <v>952</v>
      </c>
      <c r="H775" t="s">
        <v>918</v>
      </c>
      <c r="I775" t="s">
        <v>205</v>
      </c>
      <c r="J775" s="4" t="s">
        <v>832</v>
      </c>
      <c r="K775">
        <v>200</v>
      </c>
      <c r="L775">
        <v>125</v>
      </c>
      <c r="M775" s="1">
        <v>2.2847222222222224E-2</v>
      </c>
      <c r="N775" s="25">
        <v>824.65200000000004</v>
      </c>
      <c r="O775" s="25">
        <v>2597.6538</v>
      </c>
      <c r="P775" s="25">
        <v>10.297336</v>
      </c>
      <c r="Q775" s="25">
        <v>0.69270768000000005</v>
      </c>
      <c r="R775" s="25">
        <v>1020.09445999999</v>
      </c>
      <c r="S775" s="25">
        <v>7.9966607999999901</v>
      </c>
      <c r="T775" s="25">
        <v>0.86464919999999901</v>
      </c>
      <c r="U775" s="25">
        <v>2.631168E-2</v>
      </c>
      <c r="V775" s="25">
        <v>4.9181424000000001E-2</v>
      </c>
      <c r="W775" s="25">
        <v>7.5493104000000005E-2</v>
      </c>
      <c r="X775" s="25"/>
      <c r="Y775" s="25"/>
      <c r="Z775"/>
    </row>
    <row r="776" spans="2:26" x14ac:dyDescent="0.25">
      <c r="B776" t="s">
        <v>29</v>
      </c>
      <c r="C776" t="s">
        <v>209</v>
      </c>
      <c r="D776" t="s">
        <v>197</v>
      </c>
      <c r="E776" t="s">
        <v>530</v>
      </c>
      <c r="F776" t="s">
        <v>951</v>
      </c>
      <c r="G776" t="s">
        <v>952</v>
      </c>
      <c r="H776" t="s">
        <v>918</v>
      </c>
      <c r="I776" t="s">
        <v>205</v>
      </c>
      <c r="J776" s="4" t="s">
        <v>864</v>
      </c>
      <c r="K776">
        <v>200</v>
      </c>
      <c r="L776">
        <v>125</v>
      </c>
      <c r="M776" s="1">
        <v>1.9259259259259261E-2</v>
      </c>
      <c r="N776" s="25">
        <v>757.072</v>
      </c>
      <c r="O776" s="25">
        <v>2384.7768000000001</v>
      </c>
      <c r="P776" s="25">
        <v>9.9999839999999995</v>
      </c>
      <c r="Q776" s="25">
        <v>0.63594047999999903</v>
      </c>
      <c r="R776" s="25">
        <v>936.49801192307598</v>
      </c>
      <c r="S776" s="25">
        <v>6.5099007999999898</v>
      </c>
      <c r="T776" s="25">
        <v>0.7024572</v>
      </c>
      <c r="U776" s="25">
        <v>2.6094679999999999E-2</v>
      </c>
      <c r="V776" s="25">
        <v>4.4872423999999897E-2</v>
      </c>
      <c r="W776" s="25">
        <v>7.0967103999999892E-2</v>
      </c>
      <c r="X776" s="25"/>
      <c r="Y776" s="25"/>
      <c r="Z776"/>
    </row>
    <row r="777" spans="2:26" x14ac:dyDescent="0.25">
      <c r="B777" t="s">
        <v>1941</v>
      </c>
      <c r="C777" t="s">
        <v>210</v>
      </c>
      <c r="D777" t="s">
        <v>197</v>
      </c>
      <c r="E777" t="s">
        <v>535</v>
      </c>
      <c r="F777" t="s">
        <v>951</v>
      </c>
      <c r="G777" t="s">
        <v>952</v>
      </c>
      <c r="H777" t="s">
        <v>918</v>
      </c>
      <c r="I777" t="s">
        <v>205</v>
      </c>
      <c r="J777" s="4" t="s">
        <v>865</v>
      </c>
      <c r="K777">
        <v>180</v>
      </c>
      <c r="L777">
        <v>125</v>
      </c>
      <c r="M777" s="1">
        <v>1.6261574074074074E-2</v>
      </c>
      <c r="N777" s="25">
        <v>996.73618255447798</v>
      </c>
      <c r="O777" s="25">
        <v>3139.7189750466055</v>
      </c>
      <c r="P777" s="25">
        <v>17.426846875241399</v>
      </c>
      <c r="Q777" s="25">
        <v>0.83725847311381096</v>
      </c>
      <c r="R777" s="25">
        <v>1232.9626812517499</v>
      </c>
      <c r="S777" s="25">
        <v>3.9993043906982901</v>
      </c>
      <c r="T777" s="25">
        <v>0.458846801599534</v>
      </c>
      <c r="U777" s="25">
        <v>5.0863454041430702E-2</v>
      </c>
      <c r="V777" s="25">
        <v>6.9690747686351598E-2</v>
      </c>
      <c r="W777" s="25">
        <v>0.12055420172778231</v>
      </c>
      <c r="X777" s="25"/>
      <c r="Y777" s="25"/>
      <c r="Z777"/>
    </row>
    <row r="778" spans="2:26" x14ac:dyDescent="0.25">
      <c r="B778" t="s">
        <v>1941</v>
      </c>
      <c r="C778" t="s">
        <v>210</v>
      </c>
      <c r="D778" t="s">
        <v>197</v>
      </c>
      <c r="E778" t="s">
        <v>535</v>
      </c>
      <c r="F778" t="s">
        <v>951</v>
      </c>
      <c r="G778" t="s">
        <v>952</v>
      </c>
      <c r="H778" t="s">
        <v>918</v>
      </c>
      <c r="I778" t="s">
        <v>205</v>
      </c>
      <c r="J778" s="4" t="s">
        <v>865</v>
      </c>
      <c r="K778">
        <v>320</v>
      </c>
      <c r="L778">
        <v>200</v>
      </c>
      <c r="M778" s="1">
        <v>2.2743055555555555E-2</v>
      </c>
      <c r="N778" s="25">
        <v>1391.82327049424</v>
      </c>
      <c r="O778" s="25">
        <v>4384.243302056856</v>
      </c>
      <c r="P778" s="25">
        <v>25.8098134125168</v>
      </c>
      <c r="Q778" s="25">
        <v>1.16913125296192</v>
      </c>
      <c r="R778" s="25">
        <v>1721.68503017443</v>
      </c>
      <c r="S778" s="25">
        <v>5.8836331306872198</v>
      </c>
      <c r="T778" s="25">
        <v>0.71588371613139701</v>
      </c>
      <c r="U778" s="25">
        <v>6.1497623670319503E-2</v>
      </c>
      <c r="V778" s="25">
        <v>0.10981390471351</v>
      </c>
      <c r="W778" s="25">
        <v>0.17131152838382951</v>
      </c>
      <c r="X778" s="25"/>
      <c r="Y778" s="25"/>
      <c r="Z778"/>
    </row>
    <row r="779" spans="2:26" x14ac:dyDescent="0.25">
      <c r="B779" t="s">
        <v>1941</v>
      </c>
      <c r="C779" t="s">
        <v>210</v>
      </c>
      <c r="D779" t="s">
        <v>197</v>
      </c>
      <c r="E779" t="s">
        <v>535</v>
      </c>
      <c r="F779" t="s">
        <v>951</v>
      </c>
      <c r="G779" t="s">
        <v>952</v>
      </c>
      <c r="H779" t="s">
        <v>918</v>
      </c>
      <c r="I779" t="s">
        <v>205</v>
      </c>
      <c r="J779" s="4" t="s">
        <v>865</v>
      </c>
      <c r="K779">
        <v>320</v>
      </c>
      <c r="L779">
        <v>250</v>
      </c>
      <c r="M779" s="1">
        <v>2.736111111111111E-2</v>
      </c>
      <c r="N779" s="25">
        <v>1707.7155703726301</v>
      </c>
      <c r="O779" s="25">
        <v>5379.3040466737848</v>
      </c>
      <c r="P779" s="25">
        <v>30.125341650538001</v>
      </c>
      <c r="Q779" s="25">
        <v>1.43448092853721</v>
      </c>
      <c r="R779" s="25">
        <v>2112.4438944676599</v>
      </c>
      <c r="S779" s="25">
        <v>6.2836976744550901</v>
      </c>
      <c r="T779" s="25">
        <v>0.77925553194474195</v>
      </c>
      <c r="U779" s="25">
        <v>6.9129917692575205E-2</v>
      </c>
      <c r="V779" s="25">
        <v>0.139119300236551</v>
      </c>
      <c r="W779" s="25">
        <v>0.20824921792912621</v>
      </c>
      <c r="X779" s="25"/>
      <c r="Y779" s="25"/>
      <c r="Z779"/>
    </row>
    <row r="780" spans="2:26" x14ac:dyDescent="0.25">
      <c r="B780" t="s">
        <v>1941</v>
      </c>
      <c r="C780" t="s">
        <v>210</v>
      </c>
      <c r="D780" t="s">
        <v>197</v>
      </c>
      <c r="E780" t="s">
        <v>535</v>
      </c>
      <c r="F780" t="s">
        <v>951</v>
      </c>
      <c r="G780" t="s">
        <v>952</v>
      </c>
      <c r="H780" t="s">
        <v>918</v>
      </c>
      <c r="I780" t="s">
        <v>205</v>
      </c>
      <c r="J780" s="4" t="s">
        <v>865</v>
      </c>
      <c r="K780">
        <v>380</v>
      </c>
      <c r="L780">
        <v>500</v>
      </c>
      <c r="M780" s="1">
        <v>5.0682870370370371E-2</v>
      </c>
      <c r="N780" s="25">
        <v>2945.6489955089801</v>
      </c>
      <c r="O780" s="25">
        <v>9278.7943358532866</v>
      </c>
      <c r="P780" s="25">
        <v>45.6959350361319</v>
      </c>
      <c r="Q780" s="25">
        <v>2.4743444988014298</v>
      </c>
      <c r="R780" s="25">
        <v>3643.7672939549698</v>
      </c>
      <c r="S780" s="25">
        <v>8.2289896988878599</v>
      </c>
      <c r="T780" s="25">
        <v>1.1025711259897699</v>
      </c>
      <c r="U780" s="25">
        <v>8.1860853436432707E-2</v>
      </c>
      <c r="V780" s="25">
        <v>0.28301256507250899</v>
      </c>
      <c r="W780" s="25">
        <v>0.36487341850894173</v>
      </c>
      <c r="X780" s="25"/>
      <c r="Y780" s="25"/>
      <c r="Z780"/>
    </row>
    <row r="781" spans="2:26" x14ac:dyDescent="0.25">
      <c r="B781" t="s">
        <v>1941</v>
      </c>
      <c r="C781" t="s">
        <v>210</v>
      </c>
      <c r="D781" t="s">
        <v>197</v>
      </c>
      <c r="E781" t="s">
        <v>535</v>
      </c>
      <c r="F781" t="s">
        <v>951</v>
      </c>
      <c r="G781" t="s">
        <v>952</v>
      </c>
      <c r="H781" t="s">
        <v>918</v>
      </c>
      <c r="I781" t="s">
        <v>205</v>
      </c>
      <c r="J781" s="4" t="s">
        <v>865</v>
      </c>
      <c r="K781">
        <v>380</v>
      </c>
      <c r="L781">
        <v>750</v>
      </c>
      <c r="M781" s="1">
        <v>7.4004629629629629E-2</v>
      </c>
      <c r="N781" s="25">
        <v>4273.4539729533299</v>
      </c>
      <c r="O781" s="25">
        <v>13461.38001480299</v>
      </c>
      <c r="P781" s="25">
        <v>62.666030851502804</v>
      </c>
      <c r="Q781" s="25">
        <v>3.5897015169703099</v>
      </c>
      <c r="R781" s="25">
        <v>5286.2632573461897</v>
      </c>
      <c r="S781" s="25">
        <v>9.6010276507400896</v>
      </c>
      <c r="T781" s="25">
        <v>1.3630773622524299</v>
      </c>
      <c r="U781" s="25">
        <v>0.10023061635533</v>
      </c>
      <c r="V781" s="25">
        <v>0.42951297098233099</v>
      </c>
      <c r="W781" s="25">
        <v>0.52974358733766103</v>
      </c>
      <c r="X781" s="25"/>
      <c r="Y781" s="25"/>
      <c r="Z781"/>
    </row>
    <row r="782" spans="2:26" x14ac:dyDescent="0.25">
      <c r="B782" t="s">
        <v>1941</v>
      </c>
      <c r="C782" t="s">
        <v>210</v>
      </c>
      <c r="D782" t="s">
        <v>197</v>
      </c>
      <c r="E782" t="s">
        <v>535</v>
      </c>
      <c r="F782" t="s">
        <v>951</v>
      </c>
      <c r="G782" t="s">
        <v>952</v>
      </c>
      <c r="H782" t="s">
        <v>918</v>
      </c>
      <c r="I782" t="s">
        <v>205</v>
      </c>
      <c r="J782" s="4" t="s">
        <v>865</v>
      </c>
      <c r="K782">
        <v>380</v>
      </c>
      <c r="L782">
        <v>1000</v>
      </c>
      <c r="M782" s="1">
        <v>9.7291666666666665E-2</v>
      </c>
      <c r="N782" s="25">
        <v>5557.4473789567401</v>
      </c>
      <c r="O782" s="25">
        <v>17505.959243713729</v>
      </c>
      <c r="P782" s="25">
        <v>78.426924011024894</v>
      </c>
      <c r="Q782" s="25">
        <v>4.6682558782514096</v>
      </c>
      <c r="R782" s="25">
        <v>6874.56179981898</v>
      </c>
      <c r="S782" s="25">
        <v>10.9275721701836</v>
      </c>
      <c r="T782" s="25">
        <v>1.61651690472959</v>
      </c>
      <c r="U782" s="25">
        <v>0.115442739118476</v>
      </c>
      <c r="V782" s="25">
        <v>0.57337064964483597</v>
      </c>
      <c r="W782" s="25">
        <v>0.688813388763312</v>
      </c>
      <c r="X782" s="25"/>
      <c r="Y782" s="25"/>
      <c r="Z782"/>
    </row>
    <row r="783" spans="2:26" x14ac:dyDescent="0.25">
      <c r="B783" t="s">
        <v>1941</v>
      </c>
      <c r="C783" t="s">
        <v>210</v>
      </c>
      <c r="D783" t="s">
        <v>197</v>
      </c>
      <c r="E783" t="s">
        <v>535</v>
      </c>
      <c r="F783" t="s">
        <v>951</v>
      </c>
      <c r="G783" t="s">
        <v>952</v>
      </c>
      <c r="H783" t="s">
        <v>918</v>
      </c>
      <c r="I783" t="s">
        <v>205</v>
      </c>
      <c r="J783" s="4" t="s">
        <v>865</v>
      </c>
      <c r="K783">
        <v>380</v>
      </c>
      <c r="L783">
        <v>1500</v>
      </c>
      <c r="M783" s="1">
        <v>0.14390046296296297</v>
      </c>
      <c r="N783" s="25">
        <v>8175.3272571288799</v>
      </c>
      <c r="O783" s="25">
        <v>25752.280859955972</v>
      </c>
      <c r="P783" s="25">
        <v>111.30981333391701</v>
      </c>
      <c r="Q783" s="25">
        <v>6.8672756640845503</v>
      </c>
      <c r="R783" s="25">
        <v>10112.880372038</v>
      </c>
      <c r="S783" s="25">
        <v>13.618092327471199</v>
      </c>
      <c r="T783" s="25">
        <v>2.1301184572112102</v>
      </c>
      <c r="U783" s="25">
        <v>0.14933131056506799</v>
      </c>
      <c r="V783" s="25">
        <v>0.86423563495002498</v>
      </c>
      <c r="W783" s="25">
        <v>1.0135669455150929</v>
      </c>
      <c r="X783" s="25"/>
      <c r="Y783" s="25"/>
      <c r="Z783"/>
    </row>
    <row r="784" spans="2:26" x14ac:dyDescent="0.25">
      <c r="B784" t="s">
        <v>1941</v>
      </c>
      <c r="C784" t="s">
        <v>210</v>
      </c>
      <c r="D784" t="s">
        <v>197</v>
      </c>
      <c r="E784" t="s">
        <v>535</v>
      </c>
      <c r="F784" t="s">
        <v>951</v>
      </c>
      <c r="G784" t="s">
        <v>952</v>
      </c>
      <c r="H784" t="s">
        <v>918</v>
      </c>
      <c r="I784" t="s">
        <v>205</v>
      </c>
      <c r="J784" s="4" t="s">
        <v>865</v>
      </c>
      <c r="K784">
        <v>380</v>
      </c>
      <c r="L784">
        <v>2000</v>
      </c>
      <c r="M784" s="1">
        <v>0.19056712962962963</v>
      </c>
      <c r="N784" s="25">
        <v>10842.750673696</v>
      </c>
      <c r="O784" s="25">
        <v>34154.664622142402</v>
      </c>
      <c r="P784" s="25">
        <v>145.47865365196699</v>
      </c>
      <c r="Q784" s="25">
        <v>9.1079100495392193</v>
      </c>
      <c r="R784" s="25">
        <v>13412.4796374772</v>
      </c>
      <c r="S784" s="25">
        <v>16.341342555689199</v>
      </c>
      <c r="T784" s="25">
        <v>2.6499391274713</v>
      </c>
      <c r="U784" s="25">
        <v>0.18667785579173099</v>
      </c>
      <c r="V784" s="25">
        <v>1.1583558653873001</v>
      </c>
      <c r="W784" s="25">
        <v>1.3450337211790311</v>
      </c>
      <c r="X784" s="25"/>
      <c r="Y784" s="25"/>
      <c r="Z784"/>
    </row>
    <row r="785" spans="2:26" x14ac:dyDescent="0.25">
      <c r="B785" t="s">
        <v>1941</v>
      </c>
      <c r="C785" t="s">
        <v>210</v>
      </c>
      <c r="D785" t="s">
        <v>197</v>
      </c>
      <c r="E785" t="s">
        <v>535</v>
      </c>
      <c r="F785" t="s">
        <v>951</v>
      </c>
      <c r="G785" t="s">
        <v>952</v>
      </c>
      <c r="H785" t="s">
        <v>918</v>
      </c>
      <c r="I785" t="s">
        <v>205</v>
      </c>
      <c r="J785" s="4" t="s">
        <v>865</v>
      </c>
      <c r="K785">
        <v>380</v>
      </c>
      <c r="L785">
        <v>2500</v>
      </c>
      <c r="M785" s="1">
        <v>0.2371412037037037</v>
      </c>
      <c r="N785" s="25">
        <v>13409.926261573</v>
      </c>
      <c r="O785" s="25">
        <v>42241.267723954952</v>
      </c>
      <c r="P785" s="25">
        <v>176.98147552835101</v>
      </c>
      <c r="Q785" s="25">
        <v>11.264335837839701</v>
      </c>
      <c r="R785" s="25">
        <v>16588.071470871499</v>
      </c>
      <c r="S785" s="25">
        <v>18.9828940487794</v>
      </c>
      <c r="T785" s="25">
        <v>3.1554710083861899</v>
      </c>
      <c r="U785" s="25">
        <v>0.21696027517952199</v>
      </c>
      <c r="V785" s="25">
        <v>1.44606684985923</v>
      </c>
      <c r="W785" s="25">
        <v>1.6630271250387518</v>
      </c>
      <c r="X785" s="25"/>
      <c r="Y785" s="25"/>
      <c r="Z785"/>
    </row>
    <row r="786" spans="2:26" x14ac:dyDescent="0.25">
      <c r="B786" t="s">
        <v>1941</v>
      </c>
      <c r="C786" t="s">
        <v>210</v>
      </c>
      <c r="D786" t="s">
        <v>197</v>
      </c>
      <c r="E786" t="s">
        <v>535</v>
      </c>
      <c r="F786" t="s">
        <v>951</v>
      </c>
      <c r="G786" t="s">
        <v>952</v>
      </c>
      <c r="H786" t="s">
        <v>918</v>
      </c>
      <c r="I786" t="s">
        <v>205</v>
      </c>
      <c r="J786" s="4" t="s">
        <v>865</v>
      </c>
      <c r="K786">
        <v>380</v>
      </c>
      <c r="L786">
        <v>3000</v>
      </c>
      <c r="M786" s="1">
        <v>0.28379629629629627</v>
      </c>
      <c r="N786" s="25">
        <v>16295.5490938857</v>
      </c>
      <c r="O786" s="25">
        <v>51330.979645739957</v>
      </c>
      <c r="P786" s="25">
        <v>214.200696087842</v>
      </c>
      <c r="Q786" s="25">
        <v>13.6882555204888</v>
      </c>
      <c r="R786" s="25">
        <v>20157.587334850399</v>
      </c>
      <c r="S786" s="25">
        <v>22.224469223615699</v>
      </c>
      <c r="T786" s="25">
        <v>3.5722950171581802</v>
      </c>
      <c r="U786" s="25">
        <v>0.26848176270442597</v>
      </c>
      <c r="V786" s="25">
        <v>1.68473958870892</v>
      </c>
      <c r="W786" s="25">
        <v>1.9532213514133461</v>
      </c>
      <c r="X786" s="25"/>
      <c r="Y786" s="25"/>
      <c r="Z786"/>
    </row>
    <row r="787" spans="2:26" x14ac:dyDescent="0.25">
      <c r="B787" t="s">
        <v>1941</v>
      </c>
      <c r="C787" t="s">
        <v>210</v>
      </c>
      <c r="D787" t="s">
        <v>197</v>
      </c>
      <c r="E787" t="s">
        <v>535</v>
      </c>
      <c r="F787" t="s">
        <v>951</v>
      </c>
      <c r="G787" t="s">
        <v>952</v>
      </c>
      <c r="H787" t="s">
        <v>918</v>
      </c>
      <c r="I787" t="s">
        <v>205</v>
      </c>
      <c r="J787" s="4" t="s">
        <v>832</v>
      </c>
      <c r="K787">
        <v>180</v>
      </c>
      <c r="L787">
        <v>125</v>
      </c>
      <c r="M787" s="1">
        <v>2.2847222222222224E-2</v>
      </c>
      <c r="N787" s="25">
        <v>824.65200000000004</v>
      </c>
      <c r="O787" s="25">
        <v>2597.6538</v>
      </c>
      <c r="P787" s="25">
        <v>10.297336</v>
      </c>
      <c r="Q787" s="25">
        <v>0.69270768000000005</v>
      </c>
      <c r="R787" s="25">
        <v>1020.09445999999</v>
      </c>
      <c r="S787" s="25">
        <v>7.9966607999999901</v>
      </c>
      <c r="T787" s="25">
        <v>0.86464919999999901</v>
      </c>
      <c r="U787" s="25">
        <v>2.631168E-2</v>
      </c>
      <c r="V787" s="25">
        <v>4.9181424000000001E-2</v>
      </c>
      <c r="W787" s="25">
        <v>7.5493104000000005E-2</v>
      </c>
      <c r="X787" s="25"/>
      <c r="Y787" s="25"/>
      <c r="Z787"/>
    </row>
    <row r="788" spans="2:26" x14ac:dyDescent="0.25">
      <c r="B788" t="s">
        <v>1941</v>
      </c>
      <c r="C788" t="s">
        <v>210</v>
      </c>
      <c r="D788" t="s">
        <v>197</v>
      </c>
      <c r="E788" t="s">
        <v>535</v>
      </c>
      <c r="F788" t="s">
        <v>951</v>
      </c>
      <c r="G788" t="s">
        <v>952</v>
      </c>
      <c r="H788" t="s">
        <v>918</v>
      </c>
      <c r="I788" t="s">
        <v>205</v>
      </c>
      <c r="J788" s="4" t="s">
        <v>864</v>
      </c>
      <c r="K788">
        <v>180</v>
      </c>
      <c r="L788">
        <v>125</v>
      </c>
      <c r="M788" s="1">
        <v>1.9259259259259261E-2</v>
      </c>
      <c r="N788" s="25">
        <v>757.072</v>
      </c>
      <c r="O788" s="25">
        <v>2384.7768000000001</v>
      </c>
      <c r="P788" s="25">
        <v>9.9999839999999995</v>
      </c>
      <c r="Q788" s="25">
        <v>0.63594047999999903</v>
      </c>
      <c r="R788" s="25">
        <v>936.49801192307598</v>
      </c>
      <c r="S788" s="25">
        <v>6.5099007999999898</v>
      </c>
      <c r="T788" s="25">
        <v>0.7024572</v>
      </c>
      <c r="U788" s="25">
        <v>2.6094679999999999E-2</v>
      </c>
      <c r="V788" s="25">
        <v>4.4872423999999897E-2</v>
      </c>
      <c r="W788" s="25">
        <v>7.0967103999999892E-2</v>
      </c>
      <c r="X788" s="25"/>
      <c r="Y788" s="25"/>
      <c r="Z788"/>
    </row>
    <row r="789" spans="2:26" x14ac:dyDescent="0.25">
      <c r="B789" t="s">
        <v>1942</v>
      </c>
      <c r="C789" t="s">
        <v>211</v>
      </c>
      <c r="D789" t="s">
        <v>197</v>
      </c>
      <c r="E789" t="s">
        <v>539</v>
      </c>
      <c r="F789" t="s">
        <v>951</v>
      </c>
      <c r="G789" t="s">
        <v>952</v>
      </c>
      <c r="H789" t="s">
        <v>918</v>
      </c>
      <c r="I789" t="s">
        <v>1943</v>
      </c>
      <c r="J789" s="4" t="s">
        <v>865</v>
      </c>
      <c r="K789">
        <v>240</v>
      </c>
      <c r="L789">
        <v>125</v>
      </c>
      <c r="M789" s="1">
        <v>1.5636574074074074E-2</v>
      </c>
      <c r="N789" s="25">
        <v>982.98554463331504</v>
      </c>
      <c r="O789" s="25">
        <v>3096.4044655949424</v>
      </c>
      <c r="P789" s="25">
        <v>19.170470406152901</v>
      </c>
      <c r="Q789" s="25">
        <v>0.82570790654933501</v>
      </c>
      <c r="R789" s="25">
        <v>1215.95305171621</v>
      </c>
      <c r="S789" s="25">
        <v>3.4848711915492099</v>
      </c>
      <c r="T789" s="25">
        <v>0.40612733294127301</v>
      </c>
      <c r="U789" s="25">
        <v>5.2597062461773599E-2</v>
      </c>
      <c r="V789" s="25">
        <v>7.0434176700988796E-2</v>
      </c>
      <c r="W789" s="25">
        <v>0.1230312391627624</v>
      </c>
      <c r="X789" s="25"/>
      <c r="Y789" s="25"/>
      <c r="Z789"/>
    </row>
    <row r="790" spans="2:26" x14ac:dyDescent="0.25">
      <c r="B790" t="s">
        <v>1942</v>
      </c>
      <c r="C790" t="s">
        <v>211</v>
      </c>
      <c r="D790" t="s">
        <v>197</v>
      </c>
      <c r="E790" t="s">
        <v>539</v>
      </c>
      <c r="F790" t="s">
        <v>951</v>
      </c>
      <c r="G790" t="s">
        <v>952</v>
      </c>
      <c r="H790" t="s">
        <v>918</v>
      </c>
      <c r="I790" t="s">
        <v>1943</v>
      </c>
      <c r="J790" s="4" t="s">
        <v>865</v>
      </c>
      <c r="K790">
        <v>260</v>
      </c>
      <c r="L790">
        <v>200</v>
      </c>
      <c r="M790" s="1">
        <v>2.3159722222222224E-2</v>
      </c>
      <c r="N790" s="25">
        <v>1461.6013622647499</v>
      </c>
      <c r="O790" s="25">
        <v>4604.0442911339624</v>
      </c>
      <c r="P790" s="25">
        <v>26.300798473119901</v>
      </c>
      <c r="Q790" s="25">
        <v>1.22774524109622</v>
      </c>
      <c r="R790" s="25">
        <v>1808.0012190602199</v>
      </c>
      <c r="S790" s="25">
        <v>3.8807304676135601</v>
      </c>
      <c r="T790" s="25">
        <v>0.487432117216128</v>
      </c>
      <c r="U790" s="25">
        <v>6.7389790532294394E-2</v>
      </c>
      <c r="V790" s="25">
        <v>0.111473089386455</v>
      </c>
      <c r="W790" s="25">
        <v>0.17886287991874938</v>
      </c>
      <c r="X790" s="25"/>
      <c r="Y790" s="25"/>
      <c r="Z790"/>
    </row>
    <row r="791" spans="2:26" x14ac:dyDescent="0.25">
      <c r="B791" t="s">
        <v>1942</v>
      </c>
      <c r="C791" t="s">
        <v>211</v>
      </c>
      <c r="D791" t="s">
        <v>197</v>
      </c>
      <c r="E791" t="s">
        <v>539</v>
      </c>
      <c r="F791" t="s">
        <v>951</v>
      </c>
      <c r="G791" t="s">
        <v>952</v>
      </c>
      <c r="H791" t="s">
        <v>918</v>
      </c>
      <c r="I791" t="s">
        <v>1943</v>
      </c>
      <c r="J791" s="4" t="s">
        <v>865</v>
      </c>
      <c r="K791">
        <v>320</v>
      </c>
      <c r="L791">
        <v>250</v>
      </c>
      <c r="M791" s="1">
        <v>2.7129629629629632E-2</v>
      </c>
      <c r="N791" s="25">
        <v>1727.1793879295101</v>
      </c>
      <c r="O791" s="25">
        <v>5440.6150719779562</v>
      </c>
      <c r="P791" s="25">
        <v>31.1215766265532</v>
      </c>
      <c r="Q791" s="25">
        <v>1.4508308958744001</v>
      </c>
      <c r="R791" s="25">
        <v>2136.52147654278</v>
      </c>
      <c r="S791" s="25">
        <v>4.6214301757401</v>
      </c>
      <c r="T791" s="25">
        <v>0.591470915686373</v>
      </c>
      <c r="U791" s="25">
        <v>7.2338056066612894E-2</v>
      </c>
      <c r="V791" s="25">
        <v>0.13985749027060401</v>
      </c>
      <c r="W791" s="25">
        <v>0.21219554633721691</v>
      </c>
      <c r="X791" s="25"/>
      <c r="Y791" s="25"/>
      <c r="Z791"/>
    </row>
    <row r="792" spans="2:26" x14ac:dyDescent="0.25">
      <c r="B792" t="s">
        <v>1942</v>
      </c>
      <c r="C792" t="s">
        <v>211</v>
      </c>
      <c r="D792" t="s">
        <v>197</v>
      </c>
      <c r="E792" t="s">
        <v>539</v>
      </c>
      <c r="F792" t="s">
        <v>951</v>
      </c>
      <c r="G792" t="s">
        <v>952</v>
      </c>
      <c r="H792" t="s">
        <v>918</v>
      </c>
      <c r="I792" t="s">
        <v>1943</v>
      </c>
      <c r="J792" s="4" t="s">
        <v>865</v>
      </c>
      <c r="K792">
        <v>360</v>
      </c>
      <c r="L792">
        <v>500</v>
      </c>
      <c r="M792" s="1">
        <v>5.0393518518518511E-2</v>
      </c>
      <c r="N792" s="25">
        <v>3083.6429418529201</v>
      </c>
      <c r="O792" s="25">
        <v>9713.4752668366982</v>
      </c>
      <c r="P792" s="25">
        <v>49.172838516614902</v>
      </c>
      <c r="Q792" s="25">
        <v>2.5902604815497199</v>
      </c>
      <c r="R792" s="25">
        <v>3814.4665970836199</v>
      </c>
      <c r="S792" s="25">
        <v>6.0119283234685001</v>
      </c>
      <c r="T792" s="25">
        <v>0.87154222850733998</v>
      </c>
      <c r="U792" s="25">
        <v>8.8019196296655694E-2</v>
      </c>
      <c r="V792" s="25">
        <v>0.27962936718305897</v>
      </c>
      <c r="W792" s="25">
        <v>0.36764856347971464</v>
      </c>
      <c r="X792" s="25"/>
      <c r="Y792" s="25"/>
      <c r="Z792"/>
    </row>
    <row r="793" spans="2:26" x14ac:dyDescent="0.25">
      <c r="B793" t="s">
        <v>1942</v>
      </c>
      <c r="C793" t="s">
        <v>211</v>
      </c>
      <c r="D793" t="s">
        <v>197</v>
      </c>
      <c r="E793" t="s">
        <v>539</v>
      </c>
      <c r="F793" t="s">
        <v>951</v>
      </c>
      <c r="G793" t="s">
        <v>952</v>
      </c>
      <c r="H793" t="s">
        <v>918</v>
      </c>
      <c r="I793" t="s">
        <v>1943</v>
      </c>
      <c r="J793" s="4" t="s">
        <v>865</v>
      </c>
      <c r="K793">
        <v>360</v>
      </c>
      <c r="L793">
        <v>750</v>
      </c>
      <c r="M793" s="1">
        <v>7.3703703703703702E-2</v>
      </c>
      <c r="N793" s="25">
        <v>4532.1304104207602</v>
      </c>
      <c r="O793" s="25">
        <v>14276.210792825394</v>
      </c>
      <c r="P793" s="25">
        <v>68.913796745109906</v>
      </c>
      <c r="Q793" s="25">
        <v>3.8069895687120399</v>
      </c>
      <c r="R793" s="25">
        <v>5606.2449664973001</v>
      </c>
      <c r="S793" s="25">
        <v>7.1171827433023402</v>
      </c>
      <c r="T793" s="25">
        <v>1.13039580867571</v>
      </c>
      <c r="U793" s="25">
        <v>0.109633197498351</v>
      </c>
      <c r="V793" s="25">
        <v>0.424550043338982</v>
      </c>
      <c r="W793" s="25">
        <v>0.53418324083733304</v>
      </c>
      <c r="X793" s="25"/>
      <c r="Y793" s="25"/>
      <c r="Z793"/>
    </row>
    <row r="794" spans="2:26" x14ac:dyDescent="0.25">
      <c r="B794" t="s">
        <v>1942</v>
      </c>
      <c r="C794" t="s">
        <v>211</v>
      </c>
      <c r="D794" t="s">
        <v>197</v>
      </c>
      <c r="E794" t="s">
        <v>539</v>
      </c>
      <c r="F794" t="s">
        <v>951</v>
      </c>
      <c r="G794" t="s">
        <v>952</v>
      </c>
      <c r="H794" t="s">
        <v>918</v>
      </c>
      <c r="I794" t="s">
        <v>1943</v>
      </c>
      <c r="J794" s="4" t="s">
        <v>865</v>
      </c>
      <c r="K794">
        <v>360</v>
      </c>
      <c r="L794">
        <v>1000</v>
      </c>
      <c r="M794" s="1">
        <v>9.6979166666666672E-2</v>
      </c>
      <c r="N794" s="25">
        <v>5941.0118926367904</v>
      </c>
      <c r="O794" s="25">
        <v>18714.18746180589</v>
      </c>
      <c r="P794" s="25">
        <v>87.535709099187798</v>
      </c>
      <c r="Q794" s="25">
        <v>4.9904502615692703</v>
      </c>
      <c r="R794" s="25">
        <v>7349.0318481678996</v>
      </c>
      <c r="S794" s="25">
        <v>8.1904454331334797</v>
      </c>
      <c r="T794" s="25">
        <v>1.38345935472839</v>
      </c>
      <c r="U794" s="25">
        <v>0.128025267250094</v>
      </c>
      <c r="V794" s="25">
        <v>0.56694446897393902</v>
      </c>
      <c r="W794" s="25">
        <v>0.69496973622403302</v>
      </c>
      <c r="X794" s="25"/>
      <c r="Y794" s="25"/>
      <c r="Z794"/>
    </row>
    <row r="795" spans="2:26" x14ac:dyDescent="0.25">
      <c r="B795" t="s">
        <v>1942</v>
      </c>
      <c r="C795" t="s">
        <v>211</v>
      </c>
      <c r="D795" t="s">
        <v>197</v>
      </c>
      <c r="E795" t="s">
        <v>539</v>
      </c>
      <c r="F795" t="s">
        <v>951</v>
      </c>
      <c r="G795" t="s">
        <v>952</v>
      </c>
      <c r="H795" t="s">
        <v>918</v>
      </c>
      <c r="I795" t="s">
        <v>1943</v>
      </c>
      <c r="J795" s="4" t="s">
        <v>865</v>
      </c>
      <c r="K795">
        <v>360</v>
      </c>
      <c r="L795">
        <v>1500</v>
      </c>
      <c r="M795" s="1">
        <v>0.14357638888888888</v>
      </c>
      <c r="N795" s="25">
        <v>8805.6861864885705</v>
      </c>
      <c r="O795" s="25">
        <v>27737.911487438996</v>
      </c>
      <c r="P795" s="25">
        <v>126.067193596195</v>
      </c>
      <c r="Q795" s="25">
        <v>7.3967771487446896</v>
      </c>
      <c r="R795" s="25">
        <v>10892.6344313639</v>
      </c>
      <c r="S795" s="25">
        <v>10.3592726627322</v>
      </c>
      <c r="T795" s="25">
        <v>1.8949929790597699</v>
      </c>
      <c r="U795" s="25">
        <v>0.168451494100718</v>
      </c>
      <c r="V795" s="25">
        <v>0.854855791980352</v>
      </c>
      <c r="W795" s="25">
        <v>1.0233072860810699</v>
      </c>
      <c r="X795" s="25"/>
      <c r="Y795" s="25"/>
      <c r="Z795"/>
    </row>
    <row r="796" spans="2:26" x14ac:dyDescent="0.25">
      <c r="B796" t="s">
        <v>1942</v>
      </c>
      <c r="C796" t="s">
        <v>211</v>
      </c>
      <c r="D796" t="s">
        <v>197</v>
      </c>
      <c r="E796" t="s">
        <v>539</v>
      </c>
      <c r="F796" t="s">
        <v>951</v>
      </c>
      <c r="G796" t="s">
        <v>952</v>
      </c>
      <c r="H796" t="s">
        <v>918</v>
      </c>
      <c r="I796" t="s">
        <v>1943</v>
      </c>
      <c r="J796" s="4" t="s">
        <v>865</v>
      </c>
      <c r="K796">
        <v>360</v>
      </c>
      <c r="L796">
        <v>2000</v>
      </c>
      <c r="M796" s="1">
        <v>0.19019675925925927</v>
      </c>
      <c r="N796" s="25">
        <v>11709.950679866701</v>
      </c>
      <c r="O796" s="25">
        <v>36886.344641580108</v>
      </c>
      <c r="P796" s="25">
        <v>165.71949072923499</v>
      </c>
      <c r="Q796" s="25">
        <v>9.8363585630824293</v>
      </c>
      <c r="R796" s="25">
        <v>14485.2079933892</v>
      </c>
      <c r="S796" s="25">
        <v>12.5533587487928</v>
      </c>
      <c r="T796" s="25">
        <v>2.41198102761749</v>
      </c>
      <c r="U796" s="25">
        <v>0.21207172430235599</v>
      </c>
      <c r="V796" s="25">
        <v>1.14541262862691</v>
      </c>
      <c r="W796" s="25">
        <v>1.3574843529292659</v>
      </c>
      <c r="X796" s="25"/>
      <c r="Y796" s="25"/>
      <c r="Z796"/>
    </row>
    <row r="797" spans="2:26" x14ac:dyDescent="0.25">
      <c r="B797" t="s">
        <v>1942</v>
      </c>
      <c r="C797" t="s">
        <v>211</v>
      </c>
      <c r="D797" t="s">
        <v>197</v>
      </c>
      <c r="E797" t="s">
        <v>539</v>
      </c>
      <c r="F797" t="s">
        <v>951</v>
      </c>
      <c r="G797" t="s">
        <v>952</v>
      </c>
      <c r="H797" t="s">
        <v>918</v>
      </c>
      <c r="I797" t="s">
        <v>1943</v>
      </c>
      <c r="J797" s="4" t="s">
        <v>865</v>
      </c>
      <c r="K797">
        <v>360</v>
      </c>
      <c r="L797">
        <v>2500</v>
      </c>
      <c r="M797" s="1">
        <v>0.23675925925925925</v>
      </c>
      <c r="N797" s="25">
        <v>14528.0872399691</v>
      </c>
      <c r="O797" s="25">
        <v>45763.474805902661</v>
      </c>
      <c r="P797" s="25">
        <v>202.95768413898401</v>
      </c>
      <c r="Q797" s="25">
        <v>12.203591516078999</v>
      </c>
      <c r="R797" s="25">
        <v>17971.243665429702</v>
      </c>
      <c r="S797" s="25">
        <v>14.691450578919699</v>
      </c>
      <c r="T797" s="25">
        <v>2.9172876104928198</v>
      </c>
      <c r="U797" s="25">
        <v>0.24883691167633701</v>
      </c>
      <c r="V797" s="25">
        <v>1.43026535387433</v>
      </c>
      <c r="W797" s="25">
        <v>1.6791022655506669</v>
      </c>
      <c r="X797" s="25"/>
      <c r="Y797" s="25"/>
      <c r="Z797"/>
    </row>
    <row r="798" spans="2:26" x14ac:dyDescent="0.25">
      <c r="B798" t="s">
        <v>1942</v>
      </c>
      <c r="C798" t="s">
        <v>211</v>
      </c>
      <c r="D798" t="s">
        <v>197</v>
      </c>
      <c r="E798" t="s">
        <v>539</v>
      </c>
      <c r="F798" t="s">
        <v>951</v>
      </c>
      <c r="G798" t="s">
        <v>952</v>
      </c>
      <c r="H798" t="s">
        <v>918</v>
      </c>
      <c r="I798" t="s">
        <v>1943</v>
      </c>
      <c r="J798" s="4" t="s">
        <v>865</v>
      </c>
      <c r="K798">
        <v>360</v>
      </c>
      <c r="L798">
        <v>3000</v>
      </c>
      <c r="M798" s="1">
        <v>0.28337962962962965</v>
      </c>
      <c r="N798" s="25">
        <v>17446.0297214026</v>
      </c>
      <c r="O798" s="25">
        <v>54954.993622418187</v>
      </c>
      <c r="P798" s="25">
        <v>242.965359227307</v>
      </c>
      <c r="Q798" s="25">
        <v>14.6546614300361</v>
      </c>
      <c r="R798" s="25">
        <v>21580.741655997601</v>
      </c>
      <c r="S798" s="25">
        <v>16.888431275898501</v>
      </c>
      <c r="T798" s="25">
        <v>3.4358784314451301</v>
      </c>
      <c r="U798" s="25">
        <v>0.293333242282935</v>
      </c>
      <c r="V798" s="25">
        <v>1.72204062623065</v>
      </c>
      <c r="W798" s="25">
        <v>2.0153738685135849</v>
      </c>
      <c r="X798" s="25"/>
      <c r="Y798" s="25"/>
      <c r="Z798"/>
    </row>
    <row r="799" spans="2:26" x14ac:dyDescent="0.25">
      <c r="B799" t="s">
        <v>1942</v>
      </c>
      <c r="C799" t="s">
        <v>211</v>
      </c>
      <c r="D799" t="s">
        <v>197</v>
      </c>
      <c r="E799" t="s">
        <v>539</v>
      </c>
      <c r="F799" t="s">
        <v>951</v>
      </c>
      <c r="G799" t="s">
        <v>952</v>
      </c>
      <c r="H799" t="s">
        <v>918</v>
      </c>
      <c r="I799" t="s">
        <v>1943</v>
      </c>
      <c r="J799" s="4" t="s">
        <v>832</v>
      </c>
      <c r="K799">
        <v>240</v>
      </c>
      <c r="L799">
        <v>125</v>
      </c>
      <c r="M799" s="1">
        <v>2.2847222222222224E-2</v>
      </c>
      <c r="N799" s="25">
        <v>881.099999999999</v>
      </c>
      <c r="O799" s="25">
        <v>2775.464999999997</v>
      </c>
      <c r="P799" s="25">
        <v>12.297127</v>
      </c>
      <c r="Q799" s="25">
        <v>0.74012396000000003</v>
      </c>
      <c r="R799" s="25">
        <v>1089.9206799999999</v>
      </c>
      <c r="S799" s="25">
        <v>7.0664663999999897</v>
      </c>
      <c r="T799" s="25">
        <v>0.72271799999999997</v>
      </c>
      <c r="U799" s="25">
        <v>3.0906948E-2</v>
      </c>
      <c r="V799" s="25">
        <v>5.1316559999999997E-2</v>
      </c>
      <c r="W799" s="25">
        <v>8.2223508000000001E-2</v>
      </c>
      <c r="X799" s="25"/>
      <c r="Y799" s="25"/>
      <c r="Z799"/>
    </row>
    <row r="800" spans="2:26" x14ac:dyDescent="0.25">
      <c r="B800" t="s">
        <v>1942</v>
      </c>
      <c r="C800" t="s">
        <v>211</v>
      </c>
      <c r="D800" t="s">
        <v>197</v>
      </c>
      <c r="E800" t="s">
        <v>539</v>
      </c>
      <c r="F800" t="s">
        <v>951</v>
      </c>
      <c r="G800" t="s">
        <v>952</v>
      </c>
      <c r="H800" t="s">
        <v>918</v>
      </c>
      <c r="I800" t="s">
        <v>1943</v>
      </c>
      <c r="J800" s="4" t="s">
        <v>864</v>
      </c>
      <c r="K800">
        <v>240</v>
      </c>
      <c r="L800">
        <v>125</v>
      </c>
      <c r="M800" s="1">
        <v>1.9259259259259261E-2</v>
      </c>
      <c r="N800" s="25">
        <v>811.04</v>
      </c>
      <c r="O800" s="25">
        <v>2554.7759999999998</v>
      </c>
      <c r="P800" s="25">
        <v>11.967845000000001</v>
      </c>
      <c r="Q800" s="25">
        <v>0.68127355999999994</v>
      </c>
      <c r="R800" s="25">
        <v>1003.25646397435</v>
      </c>
      <c r="S800" s="25">
        <v>5.7493384000000001</v>
      </c>
      <c r="T800" s="25">
        <v>0.58960400000000002</v>
      </c>
      <c r="U800" s="25">
        <v>3.06818879999999E-2</v>
      </c>
      <c r="V800" s="25">
        <v>4.7069560000000003E-2</v>
      </c>
      <c r="W800" s="25">
        <v>7.7751447999999904E-2</v>
      </c>
      <c r="X800" s="25"/>
      <c r="Y800" s="25"/>
      <c r="Z800"/>
    </row>
    <row r="801" spans="2:26" x14ac:dyDescent="0.25">
      <c r="B801" t="s">
        <v>1944</v>
      </c>
      <c r="C801" t="s">
        <v>542</v>
      </c>
      <c r="D801" t="s">
        <v>197</v>
      </c>
      <c r="E801" t="s">
        <v>541</v>
      </c>
      <c r="F801" t="s">
        <v>951</v>
      </c>
      <c r="G801" t="s">
        <v>952</v>
      </c>
      <c r="H801" t="s">
        <v>919</v>
      </c>
      <c r="I801" t="s">
        <v>1945</v>
      </c>
      <c r="J801" s="4" t="s">
        <v>865</v>
      </c>
      <c r="K801">
        <v>140</v>
      </c>
      <c r="L801">
        <v>125</v>
      </c>
      <c r="M801" s="1">
        <v>1.5729166666666666E-2</v>
      </c>
      <c r="N801" s="25">
        <v>4580.33380919299</v>
      </c>
      <c r="O801" s="25">
        <v>14428.051498957919</v>
      </c>
      <c r="P801" s="25">
        <v>121.718101354608</v>
      </c>
      <c r="Q801" s="25">
        <v>3.8474798245229702</v>
      </c>
      <c r="R801" s="25">
        <v>5665.8730849448302</v>
      </c>
      <c r="S801" s="25">
        <v>32.138425092064701</v>
      </c>
      <c r="T801" s="25">
        <v>14.0855946662052</v>
      </c>
      <c r="U801" s="25">
        <v>0.23784664794378499</v>
      </c>
      <c r="V801" s="25">
        <v>0.43284555331126301</v>
      </c>
      <c r="W801" s="25">
        <v>0.67069220125504803</v>
      </c>
      <c r="X801" s="25"/>
      <c r="Y801" s="25"/>
      <c r="Z801"/>
    </row>
    <row r="802" spans="2:26" x14ac:dyDescent="0.25">
      <c r="B802" t="s">
        <v>1944</v>
      </c>
      <c r="C802" t="s">
        <v>542</v>
      </c>
      <c r="D802" t="s">
        <v>197</v>
      </c>
      <c r="E802" t="s">
        <v>541</v>
      </c>
      <c r="F802" t="s">
        <v>951</v>
      </c>
      <c r="G802" t="s">
        <v>952</v>
      </c>
      <c r="H802" t="s">
        <v>919</v>
      </c>
      <c r="I802" t="s">
        <v>1945</v>
      </c>
      <c r="J802" s="4" t="s">
        <v>865</v>
      </c>
      <c r="K802">
        <v>220</v>
      </c>
      <c r="L802">
        <v>200</v>
      </c>
      <c r="M802" s="1">
        <v>2.238425925925926E-2</v>
      </c>
      <c r="N802" s="25">
        <v>6214.1257049371798</v>
      </c>
      <c r="O802" s="25">
        <v>19574.495970552114</v>
      </c>
      <c r="P802" s="25">
        <v>167.12448157003899</v>
      </c>
      <c r="Q802" s="25">
        <v>5.21986598896045</v>
      </c>
      <c r="R802" s="25">
        <v>7686.8739256858198</v>
      </c>
      <c r="S802" s="25">
        <v>42.171218376416199</v>
      </c>
      <c r="T802" s="25">
        <v>18.602819846937901</v>
      </c>
      <c r="U802" s="25">
        <v>0.28371263399786201</v>
      </c>
      <c r="V802" s="25">
        <v>0.60729598023597597</v>
      </c>
      <c r="W802" s="25">
        <v>0.89100861423383804</v>
      </c>
      <c r="X802" s="25"/>
      <c r="Y802" s="25"/>
      <c r="Z802"/>
    </row>
    <row r="803" spans="2:26" x14ac:dyDescent="0.25">
      <c r="B803" t="s">
        <v>1944</v>
      </c>
      <c r="C803" t="s">
        <v>542</v>
      </c>
      <c r="D803" t="s">
        <v>197</v>
      </c>
      <c r="E803" t="s">
        <v>541</v>
      </c>
      <c r="F803" t="s">
        <v>951</v>
      </c>
      <c r="G803" t="s">
        <v>952</v>
      </c>
      <c r="H803" t="s">
        <v>919</v>
      </c>
      <c r="I803" t="s">
        <v>1945</v>
      </c>
      <c r="J803" s="4" t="s">
        <v>865</v>
      </c>
      <c r="K803">
        <v>340</v>
      </c>
      <c r="L803">
        <v>250</v>
      </c>
      <c r="M803" s="1">
        <v>2.6458333333333334E-2</v>
      </c>
      <c r="N803" s="25">
        <v>6766.18826548579</v>
      </c>
      <c r="O803" s="25">
        <v>21313.493036280237</v>
      </c>
      <c r="P803" s="25">
        <v>191.66489534606299</v>
      </c>
      <c r="Q803" s="25">
        <v>5.6835981269765004</v>
      </c>
      <c r="R803" s="25">
        <v>8369.7757122356998</v>
      </c>
      <c r="S803" s="25">
        <v>55.052869672038099</v>
      </c>
      <c r="T803" s="25">
        <v>24.183158852158499</v>
      </c>
      <c r="U803" s="25">
        <v>0.26544378680082598</v>
      </c>
      <c r="V803" s="25">
        <v>0.71209164330183405</v>
      </c>
      <c r="W803" s="25">
        <v>0.97753543010265997</v>
      </c>
      <c r="X803" s="25"/>
      <c r="Y803" s="25"/>
      <c r="Z803"/>
    </row>
    <row r="804" spans="2:26" x14ac:dyDescent="0.25">
      <c r="B804" t="s">
        <v>1944</v>
      </c>
      <c r="C804" t="s">
        <v>542</v>
      </c>
      <c r="D804" t="s">
        <v>197</v>
      </c>
      <c r="E804" t="s">
        <v>541</v>
      </c>
      <c r="F804" t="s">
        <v>951</v>
      </c>
      <c r="G804" t="s">
        <v>952</v>
      </c>
      <c r="H804" t="s">
        <v>919</v>
      </c>
      <c r="I804" t="s">
        <v>1945</v>
      </c>
      <c r="J804" s="4" t="s">
        <v>865</v>
      </c>
      <c r="K804">
        <v>360</v>
      </c>
      <c r="L804">
        <v>500</v>
      </c>
      <c r="M804" s="1">
        <v>4.7870370370370369E-2</v>
      </c>
      <c r="N804" s="25">
        <v>12423.271105846101</v>
      </c>
      <c r="O804" s="25">
        <v>39133.303983415215</v>
      </c>
      <c r="P804" s="25">
        <v>287.20205155043902</v>
      </c>
      <c r="Q804" s="25">
        <v>10.435548057501601</v>
      </c>
      <c r="R804" s="25">
        <v>15367.586651359299</v>
      </c>
      <c r="S804" s="25">
        <v>57.008377182661398</v>
      </c>
      <c r="T804" s="25">
        <v>26.0486881278451</v>
      </c>
      <c r="U804" s="25">
        <v>0.37642969826085299</v>
      </c>
      <c r="V804" s="25">
        <v>1.3864858148244701</v>
      </c>
      <c r="W804" s="25">
        <v>1.7629155130853231</v>
      </c>
      <c r="X804" s="25"/>
      <c r="Y804" s="25"/>
      <c r="Z804"/>
    </row>
    <row r="805" spans="2:26" x14ac:dyDescent="0.25">
      <c r="B805" t="s">
        <v>1944</v>
      </c>
      <c r="C805" t="s">
        <v>542</v>
      </c>
      <c r="D805" t="s">
        <v>197</v>
      </c>
      <c r="E805" t="s">
        <v>541</v>
      </c>
      <c r="F805" t="s">
        <v>951</v>
      </c>
      <c r="G805" t="s">
        <v>952</v>
      </c>
      <c r="H805" t="s">
        <v>919</v>
      </c>
      <c r="I805" t="s">
        <v>1945</v>
      </c>
      <c r="J805" s="4" t="s">
        <v>865</v>
      </c>
      <c r="K805">
        <v>380</v>
      </c>
      <c r="L805">
        <v>750</v>
      </c>
      <c r="M805" s="1">
        <v>6.9328703703703712E-2</v>
      </c>
      <c r="N805" s="25">
        <v>18176.573137304302</v>
      </c>
      <c r="O805" s="25">
        <v>57256.205382508546</v>
      </c>
      <c r="P805" s="25">
        <v>402.24758034831598</v>
      </c>
      <c r="Q805" s="25">
        <v>15.2683217761415</v>
      </c>
      <c r="R805" s="25">
        <v>22484.420491712499</v>
      </c>
      <c r="S805" s="25">
        <v>58.867550868770898</v>
      </c>
      <c r="T805" s="25">
        <v>28.070713274655901</v>
      </c>
      <c r="U805" s="25">
        <v>0.46952170033719898</v>
      </c>
      <c r="V805" s="25">
        <v>2.13737067706142</v>
      </c>
      <c r="W805" s="25">
        <v>2.6068923773986192</v>
      </c>
      <c r="X805" s="25"/>
      <c r="Y805" s="25"/>
      <c r="Z805"/>
    </row>
    <row r="806" spans="2:26" x14ac:dyDescent="0.25">
      <c r="B806" t="s">
        <v>1944</v>
      </c>
      <c r="C806" t="s">
        <v>542</v>
      </c>
      <c r="D806" t="s">
        <v>197</v>
      </c>
      <c r="E806" t="s">
        <v>541</v>
      </c>
      <c r="F806" t="s">
        <v>951</v>
      </c>
      <c r="G806" t="s">
        <v>952</v>
      </c>
      <c r="H806" t="s">
        <v>919</v>
      </c>
      <c r="I806" t="s">
        <v>1945</v>
      </c>
      <c r="J806" s="4" t="s">
        <v>865</v>
      </c>
      <c r="K806">
        <v>380</v>
      </c>
      <c r="L806">
        <v>1000</v>
      </c>
      <c r="M806" s="1">
        <v>9.0706018518518519E-2</v>
      </c>
      <c r="N806" s="25">
        <v>23886.505624697002</v>
      </c>
      <c r="O806" s="25">
        <v>75242.492717795554</v>
      </c>
      <c r="P806" s="25">
        <v>503.46681724714199</v>
      </c>
      <c r="Q806" s="25">
        <v>20.0646574730422</v>
      </c>
      <c r="R806" s="25">
        <v>29547.600888725301</v>
      </c>
      <c r="S806" s="25">
        <v>58.901645354746599</v>
      </c>
      <c r="T806" s="25">
        <v>29.208126170480799</v>
      </c>
      <c r="U806" s="25">
        <v>0.57043211578859099</v>
      </c>
      <c r="V806" s="25">
        <v>2.8493321090101098</v>
      </c>
      <c r="W806" s="25">
        <v>3.4197642247987008</v>
      </c>
      <c r="X806" s="25"/>
      <c r="Y806" s="25"/>
      <c r="Z806"/>
    </row>
    <row r="807" spans="2:26" x14ac:dyDescent="0.25">
      <c r="B807" t="s">
        <v>1944</v>
      </c>
      <c r="C807" t="s">
        <v>542</v>
      </c>
      <c r="D807" t="s">
        <v>197</v>
      </c>
      <c r="E807" t="s">
        <v>541</v>
      </c>
      <c r="F807" t="s">
        <v>951</v>
      </c>
      <c r="G807" t="s">
        <v>952</v>
      </c>
      <c r="H807" t="s">
        <v>919</v>
      </c>
      <c r="I807" t="s">
        <v>1945</v>
      </c>
      <c r="J807" s="4" t="s">
        <v>865</v>
      </c>
      <c r="K807">
        <v>380</v>
      </c>
      <c r="L807">
        <v>1500</v>
      </c>
      <c r="M807" s="1">
        <v>0.13354166666666667</v>
      </c>
      <c r="N807" s="25">
        <v>35552.992448627701</v>
      </c>
      <c r="O807" s="25">
        <v>111991.92621317726</v>
      </c>
      <c r="P807" s="25">
        <v>717.37146589624695</v>
      </c>
      <c r="Q807" s="25">
        <v>29.864506632152601</v>
      </c>
      <c r="R807" s="25">
        <v>43979.044550158003</v>
      </c>
      <c r="S807" s="25">
        <v>58.863843255098601</v>
      </c>
      <c r="T807" s="25">
        <v>31.465511212395899</v>
      </c>
      <c r="U807" s="25">
        <v>0.78862089028577498</v>
      </c>
      <c r="V807" s="25">
        <v>4.2836969041471198</v>
      </c>
      <c r="W807" s="25">
        <v>5.0723177944328945</v>
      </c>
      <c r="X807" s="25"/>
      <c r="Y807" s="25"/>
      <c r="Z807"/>
    </row>
    <row r="808" spans="2:26" x14ac:dyDescent="0.25">
      <c r="B808" t="s">
        <v>1944</v>
      </c>
      <c r="C808" t="s">
        <v>542</v>
      </c>
      <c r="D808" t="s">
        <v>197</v>
      </c>
      <c r="E808" t="s">
        <v>541</v>
      </c>
      <c r="F808" t="s">
        <v>951</v>
      </c>
      <c r="G808" t="s">
        <v>952</v>
      </c>
      <c r="H808" t="s">
        <v>919</v>
      </c>
      <c r="I808" t="s">
        <v>1945</v>
      </c>
      <c r="J808" s="4" t="s">
        <v>865</v>
      </c>
      <c r="K808">
        <v>380</v>
      </c>
      <c r="L808">
        <v>2000</v>
      </c>
      <c r="M808" s="1">
        <v>0.17643518518518519</v>
      </c>
      <c r="N808" s="25">
        <v>47305.491775427297</v>
      </c>
      <c r="O808" s="25">
        <v>149012.29909259599</v>
      </c>
      <c r="P808" s="25">
        <v>935.15065938554903</v>
      </c>
      <c r="Q808" s="25">
        <v>39.736612217123302</v>
      </c>
      <c r="R808" s="25">
        <v>58516.900314474202</v>
      </c>
      <c r="S808" s="25">
        <v>58.947731132536298</v>
      </c>
      <c r="T808" s="25">
        <v>33.779686393656696</v>
      </c>
      <c r="U808" s="25">
        <v>1.0124436663043299</v>
      </c>
      <c r="V808" s="25">
        <v>5.7222057404634699</v>
      </c>
      <c r="W808" s="25">
        <v>6.7346494067678</v>
      </c>
      <c r="X808" s="25"/>
      <c r="Y808" s="25"/>
      <c r="Z808"/>
    </row>
    <row r="809" spans="2:26" x14ac:dyDescent="0.25">
      <c r="B809" t="s">
        <v>1944</v>
      </c>
      <c r="C809" t="s">
        <v>542</v>
      </c>
      <c r="D809" t="s">
        <v>197</v>
      </c>
      <c r="E809" t="s">
        <v>541</v>
      </c>
      <c r="F809" t="s">
        <v>951</v>
      </c>
      <c r="G809" t="s">
        <v>952</v>
      </c>
      <c r="H809" t="s">
        <v>919</v>
      </c>
      <c r="I809" t="s">
        <v>1945</v>
      </c>
      <c r="J809" s="4" t="s">
        <v>865</v>
      </c>
      <c r="K809">
        <v>360</v>
      </c>
      <c r="L809">
        <v>2500</v>
      </c>
      <c r="M809" s="1">
        <v>0.21909722222222225</v>
      </c>
      <c r="N809" s="25">
        <v>59193.315713017801</v>
      </c>
      <c r="O809" s="25">
        <v>186458.94449600606</v>
      </c>
      <c r="P809" s="25">
        <v>1091.8984706337601</v>
      </c>
      <c r="Q809" s="25">
        <v>49.722382757254501</v>
      </c>
      <c r="R809" s="25">
        <v>73222.125944191706</v>
      </c>
      <c r="S809" s="25">
        <v>57.140736038112102</v>
      </c>
      <c r="T809" s="25">
        <v>34.514364958162602</v>
      </c>
      <c r="U809" s="25">
        <v>1.3595007169868301</v>
      </c>
      <c r="V809" s="25">
        <v>6.8469023888011797</v>
      </c>
      <c r="W809" s="25">
        <v>8.2064031057880094</v>
      </c>
      <c r="X809" s="25"/>
      <c r="Y809" s="25"/>
      <c r="Z809"/>
    </row>
    <row r="810" spans="2:26" x14ac:dyDescent="0.25">
      <c r="B810" t="s">
        <v>1944</v>
      </c>
      <c r="C810" t="s">
        <v>542</v>
      </c>
      <c r="D810" t="s">
        <v>197</v>
      </c>
      <c r="E810" t="s">
        <v>541</v>
      </c>
      <c r="F810" t="s">
        <v>951</v>
      </c>
      <c r="G810" t="s">
        <v>952</v>
      </c>
      <c r="H810" t="s">
        <v>919</v>
      </c>
      <c r="I810" t="s">
        <v>1945</v>
      </c>
      <c r="J810" s="4" t="s">
        <v>865</v>
      </c>
      <c r="K810">
        <v>360</v>
      </c>
      <c r="L810">
        <v>3000</v>
      </c>
      <c r="M810" s="1">
        <v>0.26226851851851851</v>
      </c>
      <c r="N810" s="25">
        <v>71670.722264821001</v>
      </c>
      <c r="O810" s="25">
        <v>225762.77513418614</v>
      </c>
      <c r="P810" s="25">
        <v>1329.3525229699501</v>
      </c>
      <c r="Q810" s="25">
        <v>60.203406429639401</v>
      </c>
      <c r="R810" s="25">
        <v>88656.681611548294</v>
      </c>
      <c r="S810" s="25">
        <v>57.291044445952203</v>
      </c>
      <c r="T810" s="25">
        <v>36.755532197216802</v>
      </c>
      <c r="U810" s="25">
        <v>1.6553435113081001</v>
      </c>
      <c r="V810" s="25">
        <v>8.25135217479251</v>
      </c>
      <c r="W810" s="25">
        <v>9.9066956861006101</v>
      </c>
      <c r="X810" s="25"/>
      <c r="Y810" s="25"/>
      <c r="Z810"/>
    </row>
    <row r="811" spans="2:26" x14ac:dyDescent="0.25">
      <c r="B811" t="s">
        <v>1944</v>
      </c>
      <c r="C811" t="s">
        <v>542</v>
      </c>
      <c r="D811" t="s">
        <v>197</v>
      </c>
      <c r="E811" t="s">
        <v>541</v>
      </c>
      <c r="F811" t="s">
        <v>951</v>
      </c>
      <c r="G811" t="s">
        <v>952</v>
      </c>
      <c r="H811" t="s">
        <v>919</v>
      </c>
      <c r="I811" t="s">
        <v>1945</v>
      </c>
      <c r="J811" s="4" t="s">
        <v>865</v>
      </c>
      <c r="K811">
        <v>360</v>
      </c>
      <c r="L811">
        <v>3500</v>
      </c>
      <c r="M811" s="1">
        <v>0.30499999999999999</v>
      </c>
      <c r="N811" s="25">
        <v>83176.377822124894</v>
      </c>
      <c r="O811" s="25">
        <v>262005.59013969341</v>
      </c>
      <c r="P811" s="25">
        <v>1521.7873303691399</v>
      </c>
      <c r="Q811" s="25">
        <v>69.868149565283403</v>
      </c>
      <c r="R811" s="25">
        <v>102889.177577387</v>
      </c>
      <c r="S811" s="25">
        <v>57.266438008251001</v>
      </c>
      <c r="T811" s="25">
        <v>38.830357427703397</v>
      </c>
      <c r="U811" s="25">
        <v>1.88899606444657</v>
      </c>
      <c r="V811" s="25">
        <v>9.6071876994716092</v>
      </c>
      <c r="W811" s="25">
        <v>11.496183763918179</v>
      </c>
      <c r="X811" s="25"/>
      <c r="Y811" s="25"/>
      <c r="Z811"/>
    </row>
    <row r="812" spans="2:26" x14ac:dyDescent="0.25">
      <c r="B812" t="s">
        <v>1944</v>
      </c>
      <c r="C812" t="s">
        <v>542</v>
      </c>
      <c r="D812" t="s">
        <v>197</v>
      </c>
      <c r="E812" t="s">
        <v>541</v>
      </c>
      <c r="F812" t="s">
        <v>951</v>
      </c>
      <c r="G812" t="s">
        <v>952</v>
      </c>
      <c r="H812" t="s">
        <v>919</v>
      </c>
      <c r="I812" t="s">
        <v>1945</v>
      </c>
      <c r="J812" s="4" t="s">
        <v>865</v>
      </c>
      <c r="K812">
        <v>380</v>
      </c>
      <c r="L812">
        <v>4000</v>
      </c>
      <c r="M812" s="1">
        <v>0.34795138888888894</v>
      </c>
      <c r="N812" s="25">
        <v>94174.019444916004</v>
      </c>
      <c r="O812" s="25">
        <v>296648.16125148541</v>
      </c>
      <c r="P812" s="25">
        <v>1798.9314869325599</v>
      </c>
      <c r="Q812" s="25">
        <v>79.106169102611602</v>
      </c>
      <c r="R812" s="25">
        <v>116493.250508739</v>
      </c>
      <c r="S812" s="25">
        <v>58.980219651611598</v>
      </c>
      <c r="T812" s="25">
        <v>42.8969231938961</v>
      </c>
      <c r="U812" s="25">
        <v>1.89722615738028</v>
      </c>
      <c r="V812" s="25">
        <v>11.4702695685284</v>
      </c>
      <c r="W812" s="25">
        <v>13.367495725908679</v>
      </c>
      <c r="X812" s="25"/>
      <c r="Y812" s="25"/>
      <c r="Z812"/>
    </row>
    <row r="813" spans="2:26" x14ac:dyDescent="0.25">
      <c r="B813" t="s">
        <v>1944</v>
      </c>
      <c r="C813" t="s">
        <v>542</v>
      </c>
      <c r="D813" t="s">
        <v>197</v>
      </c>
      <c r="E813" t="s">
        <v>541</v>
      </c>
      <c r="F813" t="s">
        <v>951</v>
      </c>
      <c r="G813" t="s">
        <v>952</v>
      </c>
      <c r="H813" t="s">
        <v>919</v>
      </c>
      <c r="I813" t="s">
        <v>1945</v>
      </c>
      <c r="J813" s="4" t="s">
        <v>865</v>
      </c>
      <c r="K813">
        <v>380</v>
      </c>
      <c r="L813">
        <v>4500</v>
      </c>
      <c r="M813" s="1">
        <v>0.39071759259259259</v>
      </c>
      <c r="N813" s="25">
        <v>105589.428001386</v>
      </c>
      <c r="O813" s="25">
        <v>332606.69820436591</v>
      </c>
      <c r="P813" s="25">
        <v>2001.38065624054</v>
      </c>
      <c r="Q813" s="25">
        <v>88.695124016309705</v>
      </c>
      <c r="R813" s="25">
        <v>130614.16036043801</v>
      </c>
      <c r="S813" s="25">
        <v>59.049488182280498</v>
      </c>
      <c r="T813" s="25">
        <v>45.172052307812898</v>
      </c>
      <c r="U813" s="25">
        <v>2.0989749155239199</v>
      </c>
      <c r="V813" s="25">
        <v>12.8936855635715</v>
      </c>
      <c r="W813" s="25">
        <v>14.99266047909542</v>
      </c>
      <c r="X813" s="25"/>
      <c r="Y813" s="25"/>
      <c r="Z813"/>
    </row>
    <row r="814" spans="2:26" x14ac:dyDescent="0.25">
      <c r="B814" t="s">
        <v>1944</v>
      </c>
      <c r="C814" t="s">
        <v>542</v>
      </c>
      <c r="D814" t="s">
        <v>197</v>
      </c>
      <c r="E814" t="s">
        <v>541</v>
      </c>
      <c r="F814" t="s">
        <v>951</v>
      </c>
      <c r="G814" t="s">
        <v>952</v>
      </c>
      <c r="H814" t="s">
        <v>919</v>
      </c>
      <c r="I814" t="s">
        <v>1945</v>
      </c>
      <c r="J814" s="4" t="s">
        <v>832</v>
      </c>
      <c r="K814">
        <v>140</v>
      </c>
      <c r="L814">
        <v>125</v>
      </c>
      <c r="M814" s="1">
        <v>2.2847222222222224E-2</v>
      </c>
      <c r="N814" s="25">
        <v>3208.1039999999998</v>
      </c>
      <c r="O814" s="25">
        <v>10105.527599999999</v>
      </c>
      <c r="P814" s="25">
        <v>49.165537999999998</v>
      </c>
      <c r="Q814" s="25">
        <v>2.69480739999999</v>
      </c>
      <c r="R814" s="25">
        <v>3968.4244999999901</v>
      </c>
      <c r="S814" s="25">
        <v>114.58746379199999</v>
      </c>
      <c r="T814" s="25">
        <v>48.432944399999997</v>
      </c>
      <c r="U814" s="25">
        <v>0.109518479999999</v>
      </c>
      <c r="V814" s="25">
        <v>0.50487526000000005</v>
      </c>
      <c r="W814" s="25">
        <v>0.61439373999999902</v>
      </c>
      <c r="X814" s="25"/>
      <c r="Y814" s="25"/>
      <c r="Z814"/>
    </row>
    <row r="815" spans="2:26" x14ac:dyDescent="0.25">
      <c r="B815" t="s">
        <v>1944</v>
      </c>
      <c r="C815" t="s">
        <v>542</v>
      </c>
      <c r="D815" t="s">
        <v>197</v>
      </c>
      <c r="E815" t="s">
        <v>541</v>
      </c>
      <c r="F815" t="s">
        <v>951</v>
      </c>
      <c r="G815" t="s">
        <v>952</v>
      </c>
      <c r="H815" t="s">
        <v>919</v>
      </c>
      <c r="I815" t="s">
        <v>1945</v>
      </c>
      <c r="J815" s="4" t="s">
        <v>864</v>
      </c>
      <c r="K815">
        <v>140</v>
      </c>
      <c r="L815">
        <v>125</v>
      </c>
      <c r="M815" s="1">
        <v>1.9259259259259261E-2</v>
      </c>
      <c r="N815" s="25">
        <v>2946.4639999999999</v>
      </c>
      <c r="O815" s="25">
        <v>9281.3616000000002</v>
      </c>
      <c r="P815" s="25">
        <v>48.354453999999997</v>
      </c>
      <c r="Q815" s="25">
        <v>2.4750298000000002</v>
      </c>
      <c r="R815" s="25">
        <v>3644.77579615384</v>
      </c>
      <c r="S815" s="25">
        <v>92.714358599692304</v>
      </c>
      <c r="T815" s="25">
        <v>38.9877392076923</v>
      </c>
      <c r="U815" s="25">
        <v>0.107819679999999</v>
      </c>
      <c r="V815" s="25">
        <v>0.43382325999999999</v>
      </c>
      <c r="W815" s="25">
        <v>0.54164293999999902</v>
      </c>
      <c r="X815" s="25"/>
      <c r="Y815" s="25"/>
      <c r="Z815"/>
    </row>
    <row r="816" spans="2:26" x14ac:dyDescent="0.25">
      <c r="B816" t="s">
        <v>1946</v>
      </c>
      <c r="C816" t="s">
        <v>212</v>
      </c>
      <c r="D816" t="s">
        <v>197</v>
      </c>
      <c r="E816" t="s">
        <v>545</v>
      </c>
      <c r="F816" t="s">
        <v>951</v>
      </c>
      <c r="G816" t="s">
        <v>952</v>
      </c>
      <c r="H816" t="s">
        <v>919</v>
      </c>
      <c r="I816" t="s">
        <v>841</v>
      </c>
      <c r="J816" s="4" t="s">
        <v>865</v>
      </c>
      <c r="K816">
        <v>200</v>
      </c>
      <c r="L816">
        <v>125</v>
      </c>
      <c r="M816" s="1">
        <v>1.4907407407407406E-2</v>
      </c>
      <c r="N816" s="25">
        <v>4266.5709546773796</v>
      </c>
      <c r="O816" s="25">
        <v>13439.698507233745</v>
      </c>
      <c r="P816" s="25">
        <v>96.548992950947607</v>
      </c>
      <c r="Q816" s="25">
        <v>3.58391961408832</v>
      </c>
      <c r="R816" s="25">
        <v>5277.7479964391596</v>
      </c>
      <c r="S816" s="25">
        <v>13.3982474149235</v>
      </c>
      <c r="T816" s="25">
        <v>1.7620907298978301</v>
      </c>
      <c r="U816" s="25">
        <v>0.22367443581584501</v>
      </c>
      <c r="V816" s="25">
        <v>0.32576944571491301</v>
      </c>
      <c r="W816" s="25">
        <v>0.54944388153075807</v>
      </c>
      <c r="X816" s="25"/>
      <c r="Y816" s="25"/>
      <c r="Z816"/>
    </row>
    <row r="817" spans="2:26" x14ac:dyDescent="0.25">
      <c r="B817" t="s">
        <v>1946</v>
      </c>
      <c r="C817" t="s">
        <v>212</v>
      </c>
      <c r="D817" t="s">
        <v>197</v>
      </c>
      <c r="E817" t="s">
        <v>545</v>
      </c>
      <c r="F817" t="s">
        <v>951</v>
      </c>
      <c r="G817" t="s">
        <v>952</v>
      </c>
      <c r="H817" t="s">
        <v>919</v>
      </c>
      <c r="I817" t="s">
        <v>841</v>
      </c>
      <c r="J817" s="4" t="s">
        <v>865</v>
      </c>
      <c r="K817">
        <v>240</v>
      </c>
      <c r="L817">
        <v>200</v>
      </c>
      <c r="M817" s="1">
        <v>2.1527777777777781E-2</v>
      </c>
      <c r="N817" s="25">
        <v>6108.6041747314803</v>
      </c>
      <c r="O817" s="25">
        <v>19242.103150404164</v>
      </c>
      <c r="P817" s="25">
        <v>131.12133986265499</v>
      </c>
      <c r="Q817" s="25">
        <v>5.13122814153032</v>
      </c>
      <c r="R817" s="25">
        <v>7556.3435909981999</v>
      </c>
      <c r="S817" s="25">
        <v>17.2579781901674</v>
      </c>
      <c r="T817" s="25">
        <v>2.3297058532306001</v>
      </c>
      <c r="U817" s="25">
        <v>0.305419114481425</v>
      </c>
      <c r="V817" s="25">
        <v>0.49860595733755803</v>
      </c>
      <c r="W817" s="25">
        <v>0.80402507181898297</v>
      </c>
      <c r="X817" s="25"/>
      <c r="Y817" s="25"/>
      <c r="Z817"/>
    </row>
    <row r="818" spans="2:26" x14ac:dyDescent="0.25">
      <c r="B818" t="s">
        <v>1946</v>
      </c>
      <c r="C818" t="s">
        <v>212</v>
      </c>
      <c r="D818" t="s">
        <v>197</v>
      </c>
      <c r="E818" t="s">
        <v>545</v>
      </c>
      <c r="F818" t="s">
        <v>951</v>
      </c>
      <c r="G818" t="s">
        <v>952</v>
      </c>
      <c r="H818" t="s">
        <v>919</v>
      </c>
      <c r="I818" t="s">
        <v>841</v>
      </c>
      <c r="J818" s="4" t="s">
        <v>865</v>
      </c>
      <c r="K818">
        <v>240</v>
      </c>
      <c r="L818">
        <v>250</v>
      </c>
      <c r="M818" s="1">
        <v>2.5891203703703704E-2</v>
      </c>
      <c r="N818" s="25">
        <v>7127.8152412998897</v>
      </c>
      <c r="O818" s="25">
        <v>22452.618010094651</v>
      </c>
      <c r="P818" s="25">
        <v>146.51718776530501</v>
      </c>
      <c r="Q818" s="25">
        <v>5.98736498729843</v>
      </c>
      <c r="R818" s="25">
        <v>8817.1065526658294</v>
      </c>
      <c r="S818" s="25">
        <v>18.567870209276599</v>
      </c>
      <c r="T818" s="25">
        <v>2.5048763909144798</v>
      </c>
      <c r="U818" s="25">
        <v>0.35041806416208099</v>
      </c>
      <c r="V818" s="25">
        <v>0.59482489804018202</v>
      </c>
      <c r="W818" s="25">
        <v>0.945242962202263</v>
      </c>
      <c r="X818" s="25"/>
      <c r="Y818" s="25"/>
      <c r="Z818"/>
    </row>
    <row r="819" spans="2:26" x14ac:dyDescent="0.25">
      <c r="B819" t="s">
        <v>1946</v>
      </c>
      <c r="C819" t="s">
        <v>212</v>
      </c>
      <c r="D819" t="s">
        <v>197</v>
      </c>
      <c r="E819" t="s">
        <v>545</v>
      </c>
      <c r="F819" t="s">
        <v>951</v>
      </c>
      <c r="G819" t="s">
        <v>952</v>
      </c>
      <c r="H819" t="s">
        <v>919</v>
      </c>
      <c r="I819" t="s">
        <v>841</v>
      </c>
      <c r="J819" s="4" t="s">
        <v>865</v>
      </c>
      <c r="K819">
        <v>360</v>
      </c>
      <c r="L819">
        <v>500</v>
      </c>
      <c r="M819" s="1">
        <v>4.6909722222222221E-2</v>
      </c>
      <c r="N819" s="25">
        <v>12195.983980040701</v>
      </c>
      <c r="O819" s="25">
        <v>38417.349537128204</v>
      </c>
      <c r="P819" s="25">
        <v>230.39748169366001</v>
      </c>
      <c r="Q819" s="25">
        <v>10.244626231173401</v>
      </c>
      <c r="R819" s="25">
        <v>15086.4321792096</v>
      </c>
      <c r="S819" s="25">
        <v>32.000480813619198</v>
      </c>
      <c r="T819" s="25">
        <v>4.4759115047290798</v>
      </c>
      <c r="U819" s="25">
        <v>0.41267751443883599</v>
      </c>
      <c r="V819" s="25">
        <v>1.2139298842877599</v>
      </c>
      <c r="W819" s="25">
        <v>1.6266073987265959</v>
      </c>
      <c r="X819" s="25"/>
      <c r="Y819" s="25"/>
      <c r="Z819"/>
    </row>
    <row r="820" spans="2:26" x14ac:dyDescent="0.25">
      <c r="B820" t="s">
        <v>1946</v>
      </c>
      <c r="C820" t="s">
        <v>212</v>
      </c>
      <c r="D820" t="s">
        <v>197</v>
      </c>
      <c r="E820" t="s">
        <v>545</v>
      </c>
      <c r="F820" t="s">
        <v>951</v>
      </c>
      <c r="G820" t="s">
        <v>952</v>
      </c>
      <c r="H820" t="s">
        <v>919</v>
      </c>
      <c r="I820" t="s">
        <v>841</v>
      </c>
      <c r="J820" s="4" t="s">
        <v>865</v>
      </c>
      <c r="K820">
        <v>360</v>
      </c>
      <c r="L820">
        <v>750</v>
      </c>
      <c r="M820" s="1">
        <v>6.8078703703703711E-2</v>
      </c>
      <c r="N820" s="25">
        <v>17691.8239848831</v>
      </c>
      <c r="O820" s="25">
        <v>55729.245552381763</v>
      </c>
      <c r="P820" s="25">
        <v>314.88629453697803</v>
      </c>
      <c r="Q820" s="25">
        <v>14.8611358437674</v>
      </c>
      <c r="R820" s="25">
        <v>21884.791741511199</v>
      </c>
      <c r="S820" s="25">
        <v>42.072780443142101</v>
      </c>
      <c r="T820" s="25">
        <v>5.8925956090514697</v>
      </c>
      <c r="U820" s="25">
        <v>0.53436435019689799</v>
      </c>
      <c r="V820" s="25">
        <v>1.8326644185775001</v>
      </c>
      <c r="W820" s="25">
        <v>2.3670287687743983</v>
      </c>
      <c r="X820" s="25"/>
      <c r="Y820" s="25"/>
      <c r="Z820"/>
    </row>
    <row r="821" spans="2:26" x14ac:dyDescent="0.25">
      <c r="B821" t="s">
        <v>1946</v>
      </c>
      <c r="C821" t="s">
        <v>212</v>
      </c>
      <c r="D821" t="s">
        <v>197</v>
      </c>
      <c r="E821" t="s">
        <v>545</v>
      </c>
      <c r="F821" t="s">
        <v>951</v>
      </c>
      <c r="G821" t="s">
        <v>952</v>
      </c>
      <c r="H821" t="s">
        <v>919</v>
      </c>
      <c r="I821" t="s">
        <v>841</v>
      </c>
      <c r="J821" s="4" t="s">
        <v>865</v>
      </c>
      <c r="K821">
        <v>360</v>
      </c>
      <c r="L821">
        <v>1000</v>
      </c>
      <c r="M821" s="1">
        <v>8.9189814814814819E-2</v>
      </c>
      <c r="N821" s="25">
        <v>23013.7861418182</v>
      </c>
      <c r="O821" s="25">
        <v>72493.426346727327</v>
      </c>
      <c r="P821" s="25">
        <v>393.59390303271402</v>
      </c>
      <c r="Q821" s="25">
        <v>19.3315810640423</v>
      </c>
      <c r="R821" s="25">
        <v>28468.049231643599</v>
      </c>
      <c r="S821" s="25">
        <v>52.153246233241802</v>
      </c>
      <c r="T821" s="25">
        <v>7.2775339814163402</v>
      </c>
      <c r="U821" s="25">
        <v>0.64331755079932695</v>
      </c>
      <c r="V821" s="25">
        <v>2.43981381719572</v>
      </c>
      <c r="W821" s="25">
        <v>3.0831313679950467</v>
      </c>
      <c r="X821" s="25"/>
      <c r="Y821" s="25"/>
      <c r="Z821"/>
    </row>
    <row r="822" spans="2:26" x14ac:dyDescent="0.25">
      <c r="B822" t="s">
        <v>1946</v>
      </c>
      <c r="C822" t="s">
        <v>212</v>
      </c>
      <c r="D822" t="s">
        <v>197</v>
      </c>
      <c r="E822" t="s">
        <v>545</v>
      </c>
      <c r="F822" t="s">
        <v>951</v>
      </c>
      <c r="G822" t="s">
        <v>952</v>
      </c>
      <c r="H822" t="s">
        <v>919</v>
      </c>
      <c r="I822" t="s">
        <v>841</v>
      </c>
      <c r="J822" s="4" t="s">
        <v>865</v>
      </c>
      <c r="K822">
        <v>360</v>
      </c>
      <c r="L822">
        <v>1500</v>
      </c>
      <c r="M822" s="1">
        <v>0.13146990740740741</v>
      </c>
      <c r="N822" s="25">
        <v>33842.9372446173</v>
      </c>
      <c r="O822" s="25">
        <v>106605.25232054449</v>
      </c>
      <c r="P822" s="25">
        <v>557.14739069446898</v>
      </c>
      <c r="Q822" s="25">
        <v>28.4280705108511</v>
      </c>
      <c r="R822" s="25">
        <v>41863.716490286402</v>
      </c>
      <c r="S822" s="25">
        <v>72.286049076714505</v>
      </c>
      <c r="T822" s="25">
        <v>10.0798451660905</v>
      </c>
      <c r="U822" s="25">
        <v>0.87474973120643296</v>
      </c>
      <c r="V822" s="25">
        <v>3.66663343241893</v>
      </c>
      <c r="W822" s="25">
        <v>4.5413831636253628</v>
      </c>
      <c r="X822" s="25"/>
      <c r="Y822" s="25"/>
      <c r="Z822"/>
    </row>
    <row r="823" spans="2:26" x14ac:dyDescent="0.25">
      <c r="B823" t="s">
        <v>1946</v>
      </c>
      <c r="C823" t="s">
        <v>212</v>
      </c>
      <c r="D823" t="s">
        <v>197</v>
      </c>
      <c r="E823" t="s">
        <v>545</v>
      </c>
      <c r="F823" t="s">
        <v>951</v>
      </c>
      <c r="G823" t="s">
        <v>952</v>
      </c>
      <c r="H823" t="s">
        <v>919</v>
      </c>
      <c r="I823" t="s">
        <v>841</v>
      </c>
      <c r="J823" s="4" t="s">
        <v>865</v>
      </c>
      <c r="K823">
        <v>360</v>
      </c>
      <c r="L823">
        <v>2000</v>
      </c>
      <c r="M823" s="1">
        <v>0.17383101851851854</v>
      </c>
      <c r="N823" s="25">
        <v>44933.377883538997</v>
      </c>
      <c r="O823" s="25">
        <v>141540.14033314784</v>
      </c>
      <c r="P823" s="25">
        <v>729.40263229695802</v>
      </c>
      <c r="Q823" s="25">
        <v>37.7440363599138</v>
      </c>
      <c r="R823" s="25">
        <v>55582.591360143502</v>
      </c>
      <c r="S823" s="25">
        <v>92.379269799017905</v>
      </c>
      <c r="T823" s="25">
        <v>12.928898181147201</v>
      </c>
      <c r="U823" s="25">
        <v>1.1253610097116999</v>
      </c>
      <c r="V823" s="25">
        <v>4.9110553431389397</v>
      </c>
      <c r="W823" s="25">
        <v>6.0364163528506394</v>
      </c>
      <c r="X823" s="25"/>
      <c r="Y823" s="25"/>
      <c r="Z823"/>
    </row>
    <row r="824" spans="2:26" x14ac:dyDescent="0.25">
      <c r="B824" t="s">
        <v>1946</v>
      </c>
      <c r="C824" t="s">
        <v>212</v>
      </c>
      <c r="D824" t="s">
        <v>197</v>
      </c>
      <c r="E824" t="s">
        <v>545</v>
      </c>
      <c r="F824" t="s">
        <v>951</v>
      </c>
      <c r="G824" t="s">
        <v>952</v>
      </c>
      <c r="H824" t="s">
        <v>919</v>
      </c>
      <c r="I824" t="s">
        <v>841</v>
      </c>
      <c r="J824" s="4" t="s">
        <v>865</v>
      </c>
      <c r="K824">
        <v>360</v>
      </c>
      <c r="L824">
        <v>2500</v>
      </c>
      <c r="M824" s="1">
        <v>0.21605324074074073</v>
      </c>
      <c r="N824" s="25">
        <v>55573.164577485702</v>
      </c>
      <c r="O824" s="25">
        <v>175055.46841907996</v>
      </c>
      <c r="P824" s="25">
        <v>886.71838166843304</v>
      </c>
      <c r="Q824" s="25">
        <v>46.6814598121939</v>
      </c>
      <c r="R824" s="25">
        <v>68744.011368499399</v>
      </c>
      <c r="S824" s="25">
        <v>112.539340194196</v>
      </c>
      <c r="T824" s="25">
        <v>15.698620441222101</v>
      </c>
      <c r="U824" s="25">
        <v>1.3430936789102901</v>
      </c>
      <c r="V824" s="25">
        <v>6.1250083588165198</v>
      </c>
      <c r="W824" s="25">
        <v>7.4681020377268101</v>
      </c>
      <c r="X824" s="25"/>
      <c r="Y824" s="25"/>
      <c r="Z824"/>
    </row>
    <row r="825" spans="2:26" x14ac:dyDescent="0.25">
      <c r="B825" t="s">
        <v>1946</v>
      </c>
      <c r="C825" t="s">
        <v>212</v>
      </c>
      <c r="D825" t="s">
        <v>197</v>
      </c>
      <c r="E825" t="s">
        <v>545</v>
      </c>
      <c r="F825" t="s">
        <v>951</v>
      </c>
      <c r="G825" t="s">
        <v>952</v>
      </c>
      <c r="H825" t="s">
        <v>919</v>
      </c>
      <c r="I825" t="s">
        <v>841</v>
      </c>
      <c r="J825" s="4" t="s">
        <v>865</v>
      </c>
      <c r="K825">
        <v>360</v>
      </c>
      <c r="L825">
        <v>3000</v>
      </c>
      <c r="M825" s="1">
        <v>0.25844907407407408</v>
      </c>
      <c r="N825" s="25">
        <v>66871.643651790204</v>
      </c>
      <c r="O825" s="25">
        <v>210645.67750313913</v>
      </c>
      <c r="P825" s="25">
        <v>1065.8778004660501</v>
      </c>
      <c r="Q825" s="25">
        <v>56.172188374036899</v>
      </c>
      <c r="R825" s="25">
        <v>82720.227455905901</v>
      </c>
      <c r="S825" s="25">
        <v>132.54645348740499</v>
      </c>
      <c r="T825" s="25">
        <v>18.5856107671286</v>
      </c>
      <c r="U825" s="25">
        <v>1.6079611523127999</v>
      </c>
      <c r="V825" s="25">
        <v>7.38492632407314</v>
      </c>
      <c r="W825" s="25">
        <v>8.9928874763859401</v>
      </c>
      <c r="X825" s="25"/>
      <c r="Y825" s="25"/>
      <c r="Z825"/>
    </row>
    <row r="826" spans="2:26" x14ac:dyDescent="0.25">
      <c r="B826" t="s">
        <v>1946</v>
      </c>
      <c r="C826" t="s">
        <v>212</v>
      </c>
      <c r="D826" t="s">
        <v>197</v>
      </c>
      <c r="E826" t="s">
        <v>545</v>
      </c>
      <c r="F826" t="s">
        <v>951</v>
      </c>
      <c r="G826" t="s">
        <v>952</v>
      </c>
      <c r="H826" t="s">
        <v>919</v>
      </c>
      <c r="I826" t="s">
        <v>841</v>
      </c>
      <c r="J826" s="4" t="s">
        <v>865</v>
      </c>
      <c r="K826">
        <v>360</v>
      </c>
      <c r="L826">
        <v>3500</v>
      </c>
      <c r="M826" s="1">
        <v>0.3006712962962963</v>
      </c>
      <c r="N826" s="25">
        <v>77514.086337513101</v>
      </c>
      <c r="O826" s="25">
        <v>244169.37196316625</v>
      </c>
      <c r="P826" s="25">
        <v>1223.27488681927</v>
      </c>
      <c r="Q826" s="25">
        <v>65.111829773337902</v>
      </c>
      <c r="R826" s="25">
        <v>95884.929608598497</v>
      </c>
      <c r="S826" s="25">
        <v>152.69018249802701</v>
      </c>
      <c r="T826" s="25">
        <v>21.354198769380801</v>
      </c>
      <c r="U826" s="25">
        <v>1.8257438907624499</v>
      </c>
      <c r="V826" s="25">
        <v>8.5992149749195494</v>
      </c>
      <c r="W826" s="25">
        <v>10.424958865681999</v>
      </c>
      <c r="X826" s="25"/>
      <c r="Y826" s="25"/>
      <c r="Z826"/>
    </row>
    <row r="827" spans="2:26" x14ac:dyDescent="0.25">
      <c r="B827" t="s">
        <v>1946</v>
      </c>
      <c r="C827" t="s">
        <v>212</v>
      </c>
      <c r="D827" t="s">
        <v>197</v>
      </c>
      <c r="E827" t="s">
        <v>545</v>
      </c>
      <c r="F827" t="s">
        <v>951</v>
      </c>
      <c r="G827" t="s">
        <v>952</v>
      </c>
      <c r="H827" t="s">
        <v>919</v>
      </c>
      <c r="I827" t="s">
        <v>841</v>
      </c>
      <c r="J827" s="4" t="s">
        <v>865</v>
      </c>
      <c r="K827">
        <v>360</v>
      </c>
      <c r="L827">
        <v>4000</v>
      </c>
      <c r="M827" s="1">
        <v>0.34167824074074077</v>
      </c>
      <c r="N827" s="25">
        <v>89778.818120293901</v>
      </c>
      <c r="O827" s="25">
        <v>282803.27707892581</v>
      </c>
      <c r="P827" s="25">
        <v>1431.62104152548</v>
      </c>
      <c r="Q827" s="25">
        <v>75.4142064911549</v>
      </c>
      <c r="R827" s="25">
        <v>111056.398297636</v>
      </c>
      <c r="S827" s="25">
        <v>170.85035313478301</v>
      </c>
      <c r="T827" s="25">
        <v>24.049104222196998</v>
      </c>
      <c r="U827" s="25">
        <v>2.2870204771481202</v>
      </c>
      <c r="V827" s="25">
        <v>9.7903564294836691</v>
      </c>
      <c r="W827" s="25">
        <v>12.077376906631789</v>
      </c>
      <c r="X827" s="25"/>
      <c r="Y827" s="25"/>
      <c r="Z827"/>
    </row>
    <row r="828" spans="2:26" x14ac:dyDescent="0.25">
      <c r="B828" t="s">
        <v>1946</v>
      </c>
      <c r="C828" t="s">
        <v>212</v>
      </c>
      <c r="D828" t="s">
        <v>197</v>
      </c>
      <c r="E828" t="s">
        <v>545</v>
      </c>
      <c r="F828" t="s">
        <v>951</v>
      </c>
      <c r="G828" t="s">
        <v>952</v>
      </c>
      <c r="H828" t="s">
        <v>919</v>
      </c>
      <c r="I828" t="s">
        <v>841</v>
      </c>
      <c r="J828" s="4" t="s">
        <v>865</v>
      </c>
      <c r="K828">
        <v>380</v>
      </c>
      <c r="L828">
        <v>4500</v>
      </c>
      <c r="M828" s="1">
        <v>0.38491898148148151</v>
      </c>
      <c r="N828" s="25">
        <v>99202.808372716507</v>
      </c>
      <c r="O828" s="25">
        <v>312488.846374057</v>
      </c>
      <c r="P828" s="25">
        <v>1570.0749848009</v>
      </c>
      <c r="Q828" s="25">
        <v>83.330350656698499</v>
      </c>
      <c r="R828" s="25">
        <v>122713.90012242099</v>
      </c>
      <c r="S828" s="25">
        <v>188.91007727389999</v>
      </c>
      <c r="T828" s="25">
        <v>27.559945025539299</v>
      </c>
      <c r="U828" s="25">
        <v>2.2920479920837402</v>
      </c>
      <c r="V828" s="25">
        <v>11.292478435534999</v>
      </c>
      <c r="W828" s="25">
        <v>13.584526427618739</v>
      </c>
      <c r="X828" s="25"/>
      <c r="Y828" s="25"/>
      <c r="Z828"/>
    </row>
    <row r="829" spans="2:26" x14ac:dyDescent="0.25">
      <c r="B829" t="s">
        <v>1946</v>
      </c>
      <c r="C829" t="s">
        <v>212</v>
      </c>
      <c r="D829" t="s">
        <v>197</v>
      </c>
      <c r="E829" t="s">
        <v>545</v>
      </c>
      <c r="F829" t="s">
        <v>951</v>
      </c>
      <c r="G829" t="s">
        <v>952</v>
      </c>
      <c r="H829" t="s">
        <v>919</v>
      </c>
      <c r="I829" t="s">
        <v>841</v>
      </c>
      <c r="J829" s="4" t="s">
        <v>865</v>
      </c>
      <c r="K829">
        <v>380</v>
      </c>
      <c r="L829">
        <v>5000</v>
      </c>
      <c r="M829" s="1">
        <v>0.42613425925925924</v>
      </c>
      <c r="N829" s="25">
        <v>111553.479485508</v>
      </c>
      <c r="O829" s="25">
        <v>351393.46037935017</v>
      </c>
      <c r="P829" s="25">
        <v>1780.4610254316201</v>
      </c>
      <c r="Q829" s="25">
        <v>93.704917084245395</v>
      </c>
      <c r="R829" s="25">
        <v>137991.63276762501</v>
      </c>
      <c r="S829" s="25">
        <v>207.63990789880401</v>
      </c>
      <c r="T829" s="25">
        <v>30.310390408389502</v>
      </c>
      <c r="U829" s="25">
        <v>2.7358421833074602</v>
      </c>
      <c r="V829" s="25">
        <v>12.4934961669255</v>
      </c>
      <c r="W829" s="25">
        <v>15.229338350232959</v>
      </c>
      <c r="X829" s="25"/>
      <c r="Y829" s="25"/>
      <c r="Z829"/>
    </row>
    <row r="830" spans="2:26" x14ac:dyDescent="0.25">
      <c r="B830" t="s">
        <v>1946</v>
      </c>
      <c r="C830" t="s">
        <v>212</v>
      </c>
      <c r="D830" t="s">
        <v>197</v>
      </c>
      <c r="E830" t="s">
        <v>545</v>
      </c>
      <c r="F830" t="s">
        <v>951</v>
      </c>
      <c r="G830" t="s">
        <v>952</v>
      </c>
      <c r="H830" t="s">
        <v>919</v>
      </c>
      <c r="I830" t="s">
        <v>841</v>
      </c>
      <c r="J830" s="4" t="s">
        <v>865</v>
      </c>
      <c r="K830">
        <v>380</v>
      </c>
      <c r="L830">
        <v>5500</v>
      </c>
      <c r="M830" s="1">
        <v>0.46839120370370368</v>
      </c>
      <c r="N830" s="25">
        <v>122045.829305027</v>
      </c>
      <c r="O830" s="25">
        <v>384444.36231083504</v>
      </c>
      <c r="P830" s="25">
        <v>1936.08986045388</v>
      </c>
      <c r="Q830" s="25">
        <v>102.51850544707</v>
      </c>
      <c r="R830" s="25">
        <v>150970.75031356199</v>
      </c>
      <c r="S830" s="25">
        <v>227.238461621044</v>
      </c>
      <c r="T830" s="25">
        <v>33.171136967508602</v>
      </c>
      <c r="U830" s="25">
        <v>2.93548087088337</v>
      </c>
      <c r="V830" s="25">
        <v>13.7463992692325</v>
      </c>
      <c r="W830" s="25">
        <v>16.681880140115869</v>
      </c>
      <c r="X830" s="25"/>
      <c r="Y830" s="25"/>
      <c r="Z830"/>
    </row>
    <row r="831" spans="2:26" x14ac:dyDescent="0.25">
      <c r="B831" t="s">
        <v>1946</v>
      </c>
      <c r="C831" t="s">
        <v>212</v>
      </c>
      <c r="D831" t="s">
        <v>197</v>
      </c>
      <c r="E831" t="s">
        <v>545</v>
      </c>
      <c r="F831" t="s">
        <v>951</v>
      </c>
      <c r="G831" t="s">
        <v>952</v>
      </c>
      <c r="H831" t="s">
        <v>919</v>
      </c>
      <c r="I831" t="s">
        <v>841</v>
      </c>
      <c r="J831" s="4" t="s">
        <v>865</v>
      </c>
      <c r="K831">
        <v>400</v>
      </c>
      <c r="L831">
        <v>6000</v>
      </c>
      <c r="M831" s="1">
        <v>0.51064814814814818</v>
      </c>
      <c r="N831" s="25">
        <v>131710.302979751</v>
      </c>
      <c r="O831" s="25">
        <v>414887.4543862156</v>
      </c>
      <c r="P831" s="25">
        <v>2094.52256920951</v>
      </c>
      <c r="Q831" s="25">
        <v>110.636610767684</v>
      </c>
      <c r="R831" s="25">
        <v>162925.569626143</v>
      </c>
      <c r="S831" s="25">
        <v>240.67616877886499</v>
      </c>
      <c r="T831" s="25">
        <v>37.1840852851346</v>
      </c>
      <c r="U831" s="25">
        <v>3.0072401100250401</v>
      </c>
      <c r="V831" s="25">
        <v>15.460005159031301</v>
      </c>
      <c r="W831" s="25">
        <v>18.467245269056342</v>
      </c>
      <c r="X831" s="25"/>
      <c r="Y831" s="25"/>
      <c r="Z831"/>
    </row>
    <row r="832" spans="2:26" x14ac:dyDescent="0.25">
      <c r="B832" t="s">
        <v>1946</v>
      </c>
      <c r="C832" t="s">
        <v>212</v>
      </c>
      <c r="D832" t="s">
        <v>197</v>
      </c>
      <c r="E832" t="s">
        <v>545</v>
      </c>
      <c r="F832" t="s">
        <v>951</v>
      </c>
      <c r="G832" t="s">
        <v>952</v>
      </c>
      <c r="H832" t="s">
        <v>919</v>
      </c>
      <c r="I832" t="s">
        <v>841</v>
      </c>
      <c r="J832" s="4" t="s">
        <v>865</v>
      </c>
      <c r="K832">
        <v>400</v>
      </c>
      <c r="L832">
        <v>6500</v>
      </c>
      <c r="M832" s="1">
        <v>0.55290509259259257</v>
      </c>
      <c r="N832" s="25">
        <v>142003.49029535</v>
      </c>
      <c r="O832" s="25">
        <v>447310.99443035247</v>
      </c>
      <c r="P832" s="25">
        <v>2249.8755387357601</v>
      </c>
      <c r="Q832" s="25">
        <v>119.28292182067101</v>
      </c>
      <c r="R832" s="25">
        <v>175658.26288809199</v>
      </c>
      <c r="S832" s="25">
        <v>258.87583922258699</v>
      </c>
      <c r="T832" s="25">
        <v>40.278636801870697</v>
      </c>
      <c r="U832" s="25">
        <v>3.17759181162881</v>
      </c>
      <c r="V832" s="25">
        <v>16.8128465232999</v>
      </c>
      <c r="W832" s="25">
        <v>19.990438334928712</v>
      </c>
      <c r="X832" s="25"/>
      <c r="Y832" s="25"/>
      <c r="Z832"/>
    </row>
    <row r="833" spans="2:26" x14ac:dyDescent="0.25">
      <c r="B833" t="s">
        <v>1946</v>
      </c>
      <c r="C833" t="s">
        <v>212</v>
      </c>
      <c r="D833" t="s">
        <v>197</v>
      </c>
      <c r="E833" t="s">
        <v>545</v>
      </c>
      <c r="F833" t="s">
        <v>951</v>
      </c>
      <c r="G833" t="s">
        <v>952</v>
      </c>
      <c r="H833" t="s">
        <v>919</v>
      </c>
      <c r="I833" t="s">
        <v>841</v>
      </c>
      <c r="J833" s="4" t="s">
        <v>832</v>
      </c>
      <c r="K833">
        <v>200</v>
      </c>
      <c r="L833">
        <v>125</v>
      </c>
      <c r="M833" s="1">
        <v>2.2847222222222224E-2</v>
      </c>
      <c r="N833" s="25">
        <v>3074.5679999999902</v>
      </c>
      <c r="O833" s="25">
        <v>9684.8891999999687</v>
      </c>
      <c r="P833" s="25">
        <v>47.535894999999996</v>
      </c>
      <c r="Q833" s="25">
        <v>2.5826370999999999</v>
      </c>
      <c r="R833" s="25">
        <v>3803.2408999999998</v>
      </c>
      <c r="S833" s="25">
        <v>27.452340400000001</v>
      </c>
      <c r="T833" s="25">
        <v>3.1539599200000001</v>
      </c>
      <c r="U833" s="25">
        <v>0.124693359999999</v>
      </c>
      <c r="V833" s="25">
        <v>0.19571801</v>
      </c>
      <c r="W833" s="25">
        <v>0.32041136999999897</v>
      </c>
      <c r="X833" s="25"/>
      <c r="Y833" s="25"/>
      <c r="Z833"/>
    </row>
    <row r="834" spans="2:26" x14ac:dyDescent="0.25">
      <c r="B834" t="s">
        <v>1946</v>
      </c>
      <c r="C834" t="s">
        <v>212</v>
      </c>
      <c r="D834" t="s">
        <v>197</v>
      </c>
      <c r="E834" t="s">
        <v>545</v>
      </c>
      <c r="F834" t="s">
        <v>951</v>
      </c>
      <c r="G834" t="s">
        <v>952</v>
      </c>
      <c r="H834" t="s">
        <v>919</v>
      </c>
      <c r="I834" t="s">
        <v>841</v>
      </c>
      <c r="J834" s="4" t="s">
        <v>864</v>
      </c>
      <c r="K834">
        <v>200</v>
      </c>
      <c r="L834">
        <v>125</v>
      </c>
      <c r="M834" s="1">
        <v>1.9259259259259261E-2</v>
      </c>
      <c r="N834" s="25">
        <v>2872.4479999999999</v>
      </c>
      <c r="O834" s="25">
        <v>9048.2111999999997</v>
      </c>
      <c r="P834" s="25">
        <v>46.848686999999998</v>
      </c>
      <c r="Q834" s="25">
        <v>2.4128562999999899</v>
      </c>
      <c r="R834" s="25">
        <v>3553.2184480769201</v>
      </c>
      <c r="S834" s="25">
        <v>22.5933757589743</v>
      </c>
      <c r="T834" s="25">
        <v>2.60419344051282</v>
      </c>
      <c r="U834" s="25">
        <v>0.122188559999999</v>
      </c>
      <c r="V834" s="25">
        <v>0.18242521</v>
      </c>
      <c r="W834" s="25">
        <v>0.30461376999999901</v>
      </c>
      <c r="X834" s="25"/>
      <c r="Y834" s="25"/>
      <c r="Z834"/>
    </row>
    <row r="835" spans="2:26" x14ac:dyDescent="0.25">
      <c r="B835" t="s">
        <v>1947</v>
      </c>
      <c r="C835" t="s">
        <v>213</v>
      </c>
      <c r="D835" t="s">
        <v>197</v>
      </c>
      <c r="E835" t="s">
        <v>546</v>
      </c>
      <c r="F835" t="s">
        <v>951</v>
      </c>
      <c r="G835" t="s">
        <v>952</v>
      </c>
      <c r="H835" t="s">
        <v>919</v>
      </c>
      <c r="I835" t="s">
        <v>1948</v>
      </c>
      <c r="J835" s="4" t="s">
        <v>865</v>
      </c>
      <c r="K835">
        <v>180</v>
      </c>
      <c r="L835">
        <v>125</v>
      </c>
      <c r="M835" s="1">
        <v>1.4664351851851852E-2</v>
      </c>
      <c r="N835" s="25">
        <v>3771.8848678095101</v>
      </c>
      <c r="O835" s="25">
        <v>11881.437333599957</v>
      </c>
      <c r="P835" s="25">
        <v>94.192027943377596</v>
      </c>
      <c r="Q835" s="25">
        <v>3.1683831237261599</v>
      </c>
      <c r="R835" s="25">
        <v>4665.82244271131</v>
      </c>
      <c r="S835" s="25">
        <v>7.8498500865724496</v>
      </c>
      <c r="T835" s="25">
        <v>1.2573403616549299</v>
      </c>
      <c r="U835" s="25">
        <v>0.13421469459892099</v>
      </c>
      <c r="V835" s="25">
        <v>0.28301073443574898</v>
      </c>
      <c r="W835" s="25">
        <v>0.41722542903466997</v>
      </c>
      <c r="X835" s="25"/>
      <c r="Y835" s="25"/>
      <c r="Z835"/>
    </row>
    <row r="836" spans="2:26" x14ac:dyDescent="0.25">
      <c r="B836" t="s">
        <v>1947</v>
      </c>
      <c r="C836" t="s">
        <v>213</v>
      </c>
      <c r="D836" t="s">
        <v>197</v>
      </c>
      <c r="E836" t="s">
        <v>546</v>
      </c>
      <c r="F836" t="s">
        <v>951</v>
      </c>
      <c r="G836" t="s">
        <v>952</v>
      </c>
      <c r="H836" t="s">
        <v>919</v>
      </c>
      <c r="I836" t="s">
        <v>1948</v>
      </c>
      <c r="J836" s="4" t="s">
        <v>865</v>
      </c>
      <c r="K836">
        <v>240</v>
      </c>
      <c r="L836">
        <v>200</v>
      </c>
      <c r="M836" s="1">
        <v>2.1238425925925924E-2</v>
      </c>
      <c r="N836" s="25">
        <v>5341.2802008502003</v>
      </c>
      <c r="O836" s="25">
        <v>16825.032632678132</v>
      </c>
      <c r="P836" s="25">
        <v>131.33343312476799</v>
      </c>
      <c r="Q836" s="25">
        <v>4.4866757183315604</v>
      </c>
      <c r="R836" s="25">
        <v>6607.1638343583199</v>
      </c>
      <c r="S836" s="25">
        <v>10.336545022175001</v>
      </c>
      <c r="T836" s="25">
        <v>1.7139336023636</v>
      </c>
      <c r="U836" s="25">
        <v>0.17451486731902</v>
      </c>
      <c r="V836" s="25">
        <v>0.43385310122855297</v>
      </c>
      <c r="W836" s="25">
        <v>0.60836796854757291</v>
      </c>
      <c r="X836" s="25"/>
      <c r="Y836" s="25"/>
      <c r="Z836"/>
    </row>
    <row r="837" spans="2:26" x14ac:dyDescent="0.25">
      <c r="B837" t="s">
        <v>1947</v>
      </c>
      <c r="C837" t="s">
        <v>213</v>
      </c>
      <c r="D837" t="s">
        <v>197</v>
      </c>
      <c r="E837" t="s">
        <v>546</v>
      </c>
      <c r="F837" t="s">
        <v>951</v>
      </c>
      <c r="G837" t="s">
        <v>952</v>
      </c>
      <c r="H837" t="s">
        <v>919</v>
      </c>
      <c r="I837" t="s">
        <v>1948</v>
      </c>
      <c r="J837" s="4" t="s">
        <v>865</v>
      </c>
      <c r="K837">
        <v>300</v>
      </c>
      <c r="L837">
        <v>250</v>
      </c>
      <c r="M837" s="1">
        <v>2.5300925925925925E-2</v>
      </c>
      <c r="N837" s="25">
        <v>6433.3499592693097</v>
      </c>
      <c r="O837" s="25">
        <v>20265.052371698326</v>
      </c>
      <c r="P837" s="25">
        <v>160.56954638780499</v>
      </c>
      <c r="Q837" s="25">
        <v>5.40401428939645</v>
      </c>
      <c r="R837" s="25">
        <v>7958.0536656893501</v>
      </c>
      <c r="S837" s="25">
        <v>12.6925585448791</v>
      </c>
      <c r="T837" s="25">
        <v>2.1274860685006698</v>
      </c>
      <c r="U837" s="25">
        <v>0.19134825741889799</v>
      </c>
      <c r="V837" s="25">
        <v>0.55846481722209995</v>
      </c>
      <c r="W837" s="25">
        <v>0.74981307464099789</v>
      </c>
      <c r="X837" s="25"/>
      <c r="Y837" s="25"/>
      <c r="Z837"/>
    </row>
    <row r="838" spans="2:26" x14ac:dyDescent="0.25">
      <c r="B838" t="s">
        <v>1947</v>
      </c>
      <c r="C838" t="s">
        <v>213</v>
      </c>
      <c r="D838" t="s">
        <v>197</v>
      </c>
      <c r="E838" t="s">
        <v>546</v>
      </c>
      <c r="F838" t="s">
        <v>951</v>
      </c>
      <c r="G838" t="s">
        <v>952</v>
      </c>
      <c r="H838" t="s">
        <v>919</v>
      </c>
      <c r="I838" t="s">
        <v>1948</v>
      </c>
      <c r="J838" s="4" t="s">
        <v>865</v>
      </c>
      <c r="K838">
        <v>360</v>
      </c>
      <c r="L838">
        <v>500</v>
      </c>
      <c r="M838" s="1">
        <v>4.6840277777777779E-2</v>
      </c>
      <c r="N838" s="25">
        <v>11950.738329166001</v>
      </c>
      <c r="O838" s="25">
        <v>37644.825736872903</v>
      </c>
      <c r="P838" s="25">
        <v>256.33342698428203</v>
      </c>
      <c r="Q838" s="25">
        <v>10.038620164538299</v>
      </c>
      <c r="R838" s="25">
        <v>14783.0638099752</v>
      </c>
      <c r="S838" s="25">
        <v>20.5358238829903</v>
      </c>
      <c r="T838" s="25">
        <v>3.7152100170717199</v>
      </c>
      <c r="U838" s="25">
        <v>0.26309033324868403</v>
      </c>
      <c r="V838" s="25">
        <v>1.1879559859331299</v>
      </c>
      <c r="W838" s="25">
        <v>1.4510463191818139</v>
      </c>
      <c r="X838" s="25"/>
      <c r="Y838" s="25"/>
      <c r="Z838"/>
    </row>
    <row r="839" spans="2:26" x14ac:dyDescent="0.25">
      <c r="B839" t="s">
        <v>1947</v>
      </c>
      <c r="C839" t="s">
        <v>213</v>
      </c>
      <c r="D839" t="s">
        <v>197</v>
      </c>
      <c r="E839" t="s">
        <v>546</v>
      </c>
      <c r="F839" t="s">
        <v>951</v>
      </c>
      <c r="G839" t="s">
        <v>952</v>
      </c>
      <c r="H839" t="s">
        <v>919</v>
      </c>
      <c r="I839" t="s">
        <v>1948</v>
      </c>
      <c r="J839" s="4" t="s">
        <v>865</v>
      </c>
      <c r="K839">
        <v>380</v>
      </c>
      <c r="L839">
        <v>750</v>
      </c>
      <c r="M839" s="1">
        <v>6.8252314814814807E-2</v>
      </c>
      <c r="N839" s="25">
        <v>17657.0469665165</v>
      </c>
      <c r="O839" s="25">
        <v>55619.697944526975</v>
      </c>
      <c r="P839" s="25">
        <v>367.06188355627899</v>
      </c>
      <c r="Q839" s="25">
        <v>14.8319196919022</v>
      </c>
      <c r="R839" s="25">
        <v>21841.763029100999</v>
      </c>
      <c r="S839" s="25">
        <v>29.243654815471199</v>
      </c>
      <c r="T839" s="25">
        <v>5.5355030122193396</v>
      </c>
      <c r="U839" s="25">
        <v>0.32996294306846702</v>
      </c>
      <c r="V839" s="25">
        <v>1.9546343253020799</v>
      </c>
      <c r="W839" s="25">
        <v>2.2845972683705469</v>
      </c>
      <c r="X839" s="25"/>
      <c r="Y839" s="25"/>
      <c r="Z839"/>
    </row>
    <row r="840" spans="2:26" x14ac:dyDescent="0.25">
      <c r="B840" t="s">
        <v>1947</v>
      </c>
      <c r="C840" t="s">
        <v>213</v>
      </c>
      <c r="D840" t="s">
        <v>197</v>
      </c>
      <c r="E840" t="s">
        <v>546</v>
      </c>
      <c r="F840" t="s">
        <v>951</v>
      </c>
      <c r="G840" t="s">
        <v>952</v>
      </c>
      <c r="H840" t="s">
        <v>919</v>
      </c>
      <c r="I840" t="s">
        <v>1948</v>
      </c>
      <c r="J840" s="4" t="s">
        <v>865</v>
      </c>
      <c r="K840">
        <v>380</v>
      </c>
      <c r="L840">
        <v>1000</v>
      </c>
      <c r="M840" s="1">
        <v>8.9618055555555562E-2</v>
      </c>
      <c r="N840" s="25">
        <v>23366.752695773099</v>
      </c>
      <c r="O840" s="25">
        <v>73605.270991685262</v>
      </c>
      <c r="P840" s="25">
        <v>467.91382003168098</v>
      </c>
      <c r="Q840" s="25">
        <v>19.628071336003298</v>
      </c>
      <c r="R840" s="25">
        <v>28904.675550456199</v>
      </c>
      <c r="S840" s="25">
        <v>36.970360478231598</v>
      </c>
      <c r="T840" s="25">
        <v>7.1714871362280297</v>
      </c>
      <c r="U840" s="25">
        <v>0.40396481442416898</v>
      </c>
      <c r="V840" s="25">
        <v>2.6527573854647</v>
      </c>
      <c r="W840" s="25">
        <v>3.0567221998888687</v>
      </c>
      <c r="X840" s="25"/>
      <c r="Y840" s="25"/>
      <c r="Z840"/>
    </row>
    <row r="841" spans="2:26" x14ac:dyDescent="0.25">
      <c r="B841" t="s">
        <v>1947</v>
      </c>
      <c r="C841" t="s">
        <v>213</v>
      </c>
      <c r="D841" t="s">
        <v>197</v>
      </c>
      <c r="E841" t="s">
        <v>546</v>
      </c>
      <c r="F841" t="s">
        <v>951</v>
      </c>
      <c r="G841" t="s">
        <v>952</v>
      </c>
      <c r="H841" t="s">
        <v>919</v>
      </c>
      <c r="I841" t="s">
        <v>1948</v>
      </c>
      <c r="J841" s="4" t="s">
        <v>865</v>
      </c>
      <c r="K841">
        <v>340</v>
      </c>
      <c r="L841">
        <v>1500</v>
      </c>
      <c r="M841" s="1">
        <v>0.13131944444444446</v>
      </c>
      <c r="N841" s="25">
        <v>35532.057119395598</v>
      </c>
      <c r="O841" s="25">
        <v>111925.97992609613</v>
      </c>
      <c r="P841" s="25">
        <v>661.691242971414</v>
      </c>
      <c r="Q841" s="25">
        <v>29.846930218626699</v>
      </c>
      <c r="R841" s="25">
        <v>43953.156052948601</v>
      </c>
      <c r="S841" s="25">
        <v>47.825541787947998</v>
      </c>
      <c r="T841" s="25">
        <v>9.5128709775543605</v>
      </c>
      <c r="U841" s="25">
        <v>0.69431352279095104</v>
      </c>
      <c r="V841" s="25">
        <v>3.6596647424691899</v>
      </c>
      <c r="W841" s="25">
        <v>4.3539782652601406</v>
      </c>
      <c r="X841" s="25"/>
      <c r="Y841" s="25"/>
      <c r="Z841"/>
    </row>
    <row r="842" spans="2:26" x14ac:dyDescent="0.25">
      <c r="B842" t="s">
        <v>1947</v>
      </c>
      <c r="C842" t="s">
        <v>213</v>
      </c>
      <c r="D842" t="s">
        <v>197</v>
      </c>
      <c r="E842" t="s">
        <v>546</v>
      </c>
      <c r="F842" t="s">
        <v>951</v>
      </c>
      <c r="G842" t="s">
        <v>952</v>
      </c>
      <c r="H842" t="s">
        <v>919</v>
      </c>
      <c r="I842" t="s">
        <v>1948</v>
      </c>
      <c r="J842" s="4" t="s">
        <v>865</v>
      </c>
      <c r="K842">
        <v>360</v>
      </c>
      <c r="L842">
        <v>2000</v>
      </c>
      <c r="M842" s="1">
        <v>0.17512731481481481</v>
      </c>
      <c r="N842" s="25">
        <v>47042.6606550172</v>
      </c>
      <c r="O842" s="25">
        <v>148184.38106330417</v>
      </c>
      <c r="P842" s="25">
        <v>860.71144158828201</v>
      </c>
      <c r="Q842" s="25">
        <v>39.5158354830306</v>
      </c>
      <c r="R842" s="25">
        <v>58191.777607624601</v>
      </c>
      <c r="S842" s="25">
        <v>63.454372347669597</v>
      </c>
      <c r="T842" s="25">
        <v>12.7971855066278</v>
      </c>
      <c r="U842" s="25">
        <v>0.80655775814766395</v>
      </c>
      <c r="V842" s="25">
        <v>5.0415704541516897</v>
      </c>
      <c r="W842" s="25">
        <v>5.8481282122993541</v>
      </c>
      <c r="X842" s="25"/>
      <c r="Y842" s="25"/>
      <c r="Z842"/>
    </row>
    <row r="843" spans="2:26" x14ac:dyDescent="0.25">
      <c r="B843" t="s">
        <v>1947</v>
      </c>
      <c r="C843" t="s">
        <v>213</v>
      </c>
      <c r="D843" t="s">
        <v>197</v>
      </c>
      <c r="E843" t="s">
        <v>546</v>
      </c>
      <c r="F843" t="s">
        <v>951</v>
      </c>
      <c r="G843" t="s">
        <v>952</v>
      </c>
      <c r="H843" t="s">
        <v>919</v>
      </c>
      <c r="I843" t="s">
        <v>1948</v>
      </c>
      <c r="J843" s="4" t="s">
        <v>865</v>
      </c>
      <c r="K843">
        <v>340</v>
      </c>
      <c r="L843">
        <v>2500</v>
      </c>
      <c r="M843" s="1">
        <v>0.21608796296296295</v>
      </c>
      <c r="N843" s="25">
        <v>59041.971698721303</v>
      </c>
      <c r="O843" s="25">
        <v>185982.2108509721</v>
      </c>
      <c r="P843" s="25">
        <v>1067.4999731195101</v>
      </c>
      <c r="Q843" s="25">
        <v>49.595259347625799</v>
      </c>
      <c r="R843" s="25">
        <v>73034.9236321075</v>
      </c>
      <c r="S843" s="25">
        <v>75.574824103494194</v>
      </c>
      <c r="T843" s="25">
        <v>15.385637662660301</v>
      </c>
      <c r="U843" s="25">
        <v>1.11027719999205</v>
      </c>
      <c r="V843" s="25">
        <v>6.1503759890515397</v>
      </c>
      <c r="W843" s="25">
        <v>7.2606531890435893</v>
      </c>
      <c r="X843" s="25"/>
      <c r="Y843" s="25"/>
      <c r="Z843"/>
    </row>
    <row r="844" spans="2:26" x14ac:dyDescent="0.25">
      <c r="B844" t="s">
        <v>1947</v>
      </c>
      <c r="C844" t="s">
        <v>213</v>
      </c>
      <c r="D844" t="s">
        <v>197</v>
      </c>
      <c r="E844" t="s">
        <v>546</v>
      </c>
      <c r="F844" t="s">
        <v>951</v>
      </c>
      <c r="G844" t="s">
        <v>952</v>
      </c>
      <c r="H844" t="s">
        <v>919</v>
      </c>
      <c r="I844" t="s">
        <v>1948</v>
      </c>
      <c r="J844" s="4" t="s">
        <v>865</v>
      </c>
      <c r="K844">
        <v>340</v>
      </c>
      <c r="L844">
        <v>3000</v>
      </c>
      <c r="M844" s="1">
        <v>0.25849537037037035</v>
      </c>
      <c r="N844" s="25">
        <v>71049.266716220794</v>
      </c>
      <c r="O844" s="25">
        <v>223805.19015609549</v>
      </c>
      <c r="P844" s="25">
        <v>1281.75750101788</v>
      </c>
      <c r="Q844" s="25">
        <v>59.6813812724454</v>
      </c>
      <c r="R844" s="25">
        <v>87887.934093739794</v>
      </c>
      <c r="S844" s="25">
        <v>89.655651682726401</v>
      </c>
      <c r="T844" s="25">
        <v>18.363832047500299</v>
      </c>
      <c r="U844" s="25">
        <v>1.33054592053786</v>
      </c>
      <c r="V844" s="25">
        <v>7.4133765533539497</v>
      </c>
      <c r="W844" s="25">
        <v>8.7439224738918107</v>
      </c>
      <c r="X844" s="25"/>
      <c r="Y844" s="25"/>
      <c r="Z844"/>
    </row>
    <row r="845" spans="2:26" x14ac:dyDescent="0.25">
      <c r="B845" t="s">
        <v>1947</v>
      </c>
      <c r="C845" t="s">
        <v>213</v>
      </c>
      <c r="D845" t="s">
        <v>197</v>
      </c>
      <c r="E845" t="s">
        <v>546</v>
      </c>
      <c r="F845" t="s">
        <v>951</v>
      </c>
      <c r="G845" t="s">
        <v>952</v>
      </c>
      <c r="H845" t="s">
        <v>919</v>
      </c>
      <c r="I845" t="s">
        <v>1948</v>
      </c>
      <c r="J845" s="4" t="s">
        <v>865</v>
      </c>
      <c r="K845">
        <v>360</v>
      </c>
      <c r="L845">
        <v>3500</v>
      </c>
      <c r="M845" s="1">
        <v>0.30335648148148148</v>
      </c>
      <c r="N845" s="25">
        <v>82011.543189537697</v>
      </c>
      <c r="O845" s="25">
        <v>258336.36104704373</v>
      </c>
      <c r="P845" s="25">
        <v>1459.72346343356</v>
      </c>
      <c r="Q845" s="25">
        <v>68.889703696464196</v>
      </c>
      <c r="R845" s="25">
        <v>101448.285817472</v>
      </c>
      <c r="S845" s="25">
        <v>106.268386365488</v>
      </c>
      <c r="T845" s="25">
        <v>21.8601658956769</v>
      </c>
      <c r="U845" s="25">
        <v>1.34338063691041</v>
      </c>
      <c r="V845" s="25">
        <v>8.8887789434794708</v>
      </c>
      <c r="W845" s="25">
        <v>10.232159580389881</v>
      </c>
      <c r="X845" s="25"/>
      <c r="Y845" s="25"/>
      <c r="Z845"/>
    </row>
    <row r="846" spans="2:26" x14ac:dyDescent="0.25">
      <c r="B846" t="s">
        <v>1947</v>
      </c>
      <c r="C846" t="s">
        <v>213</v>
      </c>
      <c r="D846" t="s">
        <v>197</v>
      </c>
      <c r="E846" t="s">
        <v>546</v>
      </c>
      <c r="F846" t="s">
        <v>951</v>
      </c>
      <c r="G846" t="s">
        <v>952</v>
      </c>
      <c r="H846" t="s">
        <v>919</v>
      </c>
      <c r="I846" t="s">
        <v>1948</v>
      </c>
      <c r="J846" s="4" t="s">
        <v>865</v>
      </c>
      <c r="K846">
        <v>360</v>
      </c>
      <c r="L846">
        <v>4000</v>
      </c>
      <c r="M846" s="1">
        <v>0.34469907407407407</v>
      </c>
      <c r="N846" s="25">
        <v>94294.576389843904</v>
      </c>
      <c r="O846" s="25">
        <v>297027.91562800831</v>
      </c>
      <c r="P846" s="25">
        <v>1683.0596706321301</v>
      </c>
      <c r="Q846" s="25">
        <v>79.207444315779895</v>
      </c>
      <c r="R846" s="25">
        <v>116642.39370882801</v>
      </c>
      <c r="S846" s="25">
        <v>119.012785025786</v>
      </c>
      <c r="T846" s="25">
        <v>24.567449826113901</v>
      </c>
      <c r="U846" s="25">
        <v>1.6458232215529101</v>
      </c>
      <c r="V846" s="25">
        <v>10.041674710689501</v>
      </c>
      <c r="W846" s="25">
        <v>11.68749793224241</v>
      </c>
      <c r="X846" s="25"/>
      <c r="Y846" s="25"/>
      <c r="Z846"/>
    </row>
    <row r="847" spans="2:26" x14ac:dyDescent="0.25">
      <c r="B847" t="s">
        <v>1947</v>
      </c>
      <c r="C847" t="s">
        <v>213</v>
      </c>
      <c r="D847" t="s">
        <v>197</v>
      </c>
      <c r="E847" t="s">
        <v>546</v>
      </c>
      <c r="F847" t="s">
        <v>951</v>
      </c>
      <c r="G847" t="s">
        <v>952</v>
      </c>
      <c r="H847" t="s">
        <v>919</v>
      </c>
      <c r="I847" t="s">
        <v>1948</v>
      </c>
      <c r="J847" s="4" t="s">
        <v>865</v>
      </c>
      <c r="K847">
        <v>380</v>
      </c>
      <c r="L847">
        <v>4500</v>
      </c>
      <c r="M847" s="1">
        <v>0.38854166666666662</v>
      </c>
      <c r="N847" s="25">
        <v>105277.094104227</v>
      </c>
      <c r="O847" s="25">
        <v>331622.84642831504</v>
      </c>
      <c r="P847" s="25">
        <v>1895.1852848932899</v>
      </c>
      <c r="Q847" s="25">
        <v>88.4327555766329</v>
      </c>
      <c r="R847" s="25">
        <v>130227.784442167</v>
      </c>
      <c r="S847" s="25">
        <v>138.25764730295001</v>
      </c>
      <c r="T847" s="25">
        <v>28.621105515514799</v>
      </c>
      <c r="U847" s="25">
        <v>1.6708982801088299</v>
      </c>
      <c r="V847" s="25">
        <v>11.772752388451901</v>
      </c>
      <c r="W847" s="25">
        <v>13.44365066856073</v>
      </c>
      <c r="X847" s="25"/>
      <c r="Y847" s="25"/>
      <c r="Z847"/>
    </row>
    <row r="848" spans="2:26" x14ac:dyDescent="0.25">
      <c r="B848" t="s">
        <v>1947</v>
      </c>
      <c r="C848" t="s">
        <v>213</v>
      </c>
      <c r="D848" t="s">
        <v>197</v>
      </c>
      <c r="E848" t="s">
        <v>546</v>
      </c>
      <c r="F848" t="s">
        <v>951</v>
      </c>
      <c r="G848" t="s">
        <v>952</v>
      </c>
      <c r="H848" t="s">
        <v>919</v>
      </c>
      <c r="I848" t="s">
        <v>1948</v>
      </c>
      <c r="J848" s="4" t="s">
        <v>865</v>
      </c>
      <c r="K848">
        <v>380</v>
      </c>
      <c r="L848">
        <v>5000</v>
      </c>
      <c r="M848" s="1">
        <v>0.43037037037037035</v>
      </c>
      <c r="N848" s="25">
        <v>117679.65749032699</v>
      </c>
      <c r="O848" s="25">
        <v>370690.92109453003</v>
      </c>
      <c r="P848" s="25">
        <v>2120.5072565861601</v>
      </c>
      <c r="Q848" s="25">
        <v>98.850903074841398</v>
      </c>
      <c r="R848" s="25">
        <v>145569.68868654501</v>
      </c>
      <c r="S848" s="25">
        <v>151.52736323083499</v>
      </c>
      <c r="T848" s="25">
        <v>31.428209337134</v>
      </c>
      <c r="U848" s="25">
        <v>1.95006010229374</v>
      </c>
      <c r="V848" s="25">
        <v>12.961394130805701</v>
      </c>
      <c r="W848" s="25">
        <v>14.911454233099441</v>
      </c>
      <c r="X848" s="25"/>
      <c r="Y848" s="25"/>
      <c r="Z848"/>
    </row>
    <row r="849" spans="2:26" x14ac:dyDescent="0.25">
      <c r="B849" t="s">
        <v>1947</v>
      </c>
      <c r="C849" t="s">
        <v>213</v>
      </c>
      <c r="D849" t="s">
        <v>197</v>
      </c>
      <c r="E849" t="s">
        <v>546</v>
      </c>
      <c r="F849" t="s">
        <v>951</v>
      </c>
      <c r="G849" t="s">
        <v>952</v>
      </c>
      <c r="H849" t="s">
        <v>919</v>
      </c>
      <c r="I849" t="s">
        <v>1948</v>
      </c>
      <c r="J849" s="4" t="s">
        <v>865</v>
      </c>
      <c r="K849">
        <v>400</v>
      </c>
      <c r="L849">
        <v>5500</v>
      </c>
      <c r="M849" s="1">
        <v>0.47311342592592592</v>
      </c>
      <c r="N849" s="25">
        <v>128930.167247523</v>
      </c>
      <c r="O849" s="25">
        <v>406130.02682969742</v>
      </c>
      <c r="P849" s="25">
        <v>2362.32261192735</v>
      </c>
      <c r="Q849" s="25">
        <v>108.30130405287601</v>
      </c>
      <c r="R849" s="25">
        <v>159486.568754971</v>
      </c>
      <c r="S849" s="25">
        <v>172.267218167686</v>
      </c>
      <c r="T849" s="25">
        <v>35.798764601463702</v>
      </c>
      <c r="U849" s="25">
        <v>2.0262522797996998</v>
      </c>
      <c r="V849" s="25">
        <v>14.843212751498699</v>
      </c>
      <c r="W849" s="25">
        <v>16.8694650312984</v>
      </c>
      <c r="X849" s="25"/>
      <c r="Y849" s="25"/>
      <c r="Z849"/>
    </row>
    <row r="850" spans="2:26" x14ac:dyDescent="0.25">
      <c r="B850" t="s">
        <v>1947</v>
      </c>
      <c r="C850" t="s">
        <v>213</v>
      </c>
      <c r="D850" t="s">
        <v>197</v>
      </c>
      <c r="E850" t="s">
        <v>546</v>
      </c>
      <c r="F850" t="s">
        <v>951</v>
      </c>
      <c r="G850" t="s">
        <v>952</v>
      </c>
      <c r="H850" t="s">
        <v>919</v>
      </c>
      <c r="I850" t="s">
        <v>1948</v>
      </c>
      <c r="J850" s="4" t="s">
        <v>865</v>
      </c>
      <c r="K850">
        <v>340</v>
      </c>
      <c r="L850">
        <v>6000</v>
      </c>
      <c r="M850" s="1">
        <v>0.51052083333333331</v>
      </c>
      <c r="N850" s="25">
        <v>142638.54070425499</v>
      </c>
      <c r="O850" s="25">
        <v>449311.40321840323</v>
      </c>
      <c r="P850" s="25">
        <v>2536.63384645732</v>
      </c>
      <c r="Q850" s="25">
        <v>119.81637823194001</v>
      </c>
      <c r="R850" s="25">
        <v>176443.865361615</v>
      </c>
      <c r="S850" s="25">
        <v>171.0178413118</v>
      </c>
      <c r="T850" s="25">
        <v>35.601106611554798</v>
      </c>
      <c r="U850" s="25">
        <v>2.7706246438553701</v>
      </c>
      <c r="V850" s="25">
        <v>14.7343600392017</v>
      </c>
      <c r="W850" s="25">
        <v>17.504984683057071</v>
      </c>
      <c r="X850" s="25"/>
      <c r="Y850" s="25"/>
      <c r="Z850"/>
    </row>
    <row r="851" spans="2:26" x14ac:dyDescent="0.25">
      <c r="B851" t="s">
        <v>1947</v>
      </c>
      <c r="C851" t="s">
        <v>213</v>
      </c>
      <c r="D851" t="s">
        <v>197</v>
      </c>
      <c r="E851" t="s">
        <v>546</v>
      </c>
      <c r="F851" t="s">
        <v>951</v>
      </c>
      <c r="G851" t="s">
        <v>952</v>
      </c>
      <c r="H851" t="s">
        <v>919</v>
      </c>
      <c r="I851" t="s">
        <v>1948</v>
      </c>
      <c r="J851" s="4" t="s">
        <v>832</v>
      </c>
      <c r="K851">
        <v>180</v>
      </c>
      <c r="L851">
        <v>125</v>
      </c>
      <c r="M851" s="1">
        <v>2.2847222222222224E-2</v>
      </c>
      <c r="N851" s="25">
        <v>3430.4879999999998</v>
      </c>
      <c r="O851" s="25">
        <v>10806.037199999999</v>
      </c>
      <c r="P851" s="25">
        <v>57.012599000000002</v>
      </c>
      <c r="Q851" s="25">
        <v>2.8816099999999998</v>
      </c>
      <c r="R851" s="25">
        <v>4243.5137999999997</v>
      </c>
      <c r="S851" s="25">
        <v>18.3271795</v>
      </c>
      <c r="T851" s="25">
        <v>2.4796162000000002</v>
      </c>
      <c r="U851" s="25">
        <v>0.10830701</v>
      </c>
      <c r="V851" s="25">
        <v>0.20555923000000001</v>
      </c>
      <c r="W851" s="25">
        <v>0.31386624000000002</v>
      </c>
      <c r="X851" s="25"/>
      <c r="Y851" s="25"/>
      <c r="Z851"/>
    </row>
    <row r="852" spans="2:26" x14ac:dyDescent="0.25">
      <c r="B852" t="s">
        <v>1947</v>
      </c>
      <c r="C852" t="s">
        <v>213</v>
      </c>
      <c r="D852" t="s">
        <v>197</v>
      </c>
      <c r="E852" t="s">
        <v>546</v>
      </c>
      <c r="F852" t="s">
        <v>951</v>
      </c>
      <c r="G852" t="s">
        <v>952</v>
      </c>
      <c r="H852" t="s">
        <v>919</v>
      </c>
      <c r="I852" t="s">
        <v>1948</v>
      </c>
      <c r="J852" s="4" t="s">
        <v>864</v>
      </c>
      <c r="K852">
        <v>180</v>
      </c>
      <c r="L852">
        <v>125</v>
      </c>
      <c r="M852" s="1">
        <v>1.9259259259259261E-2</v>
      </c>
      <c r="N852" s="25">
        <v>3152.8519999999999</v>
      </c>
      <c r="O852" s="25">
        <v>9931.4838</v>
      </c>
      <c r="P852" s="25">
        <v>55.957582160256401</v>
      </c>
      <c r="Q852" s="25">
        <v>2.6483957480769198</v>
      </c>
      <c r="R852" s="25">
        <v>3900.07811410256</v>
      </c>
      <c r="S852" s="25">
        <v>15.045522083333299</v>
      </c>
      <c r="T852" s="25">
        <v>2.0492804397435802</v>
      </c>
      <c r="U852" s="25">
        <v>0.102379809999999</v>
      </c>
      <c r="V852" s="25">
        <v>0.18926562999999999</v>
      </c>
      <c r="W852" s="25">
        <v>0.29164543999999898</v>
      </c>
      <c r="X852" s="25"/>
      <c r="Y852" s="25"/>
      <c r="Z852"/>
    </row>
    <row r="853" spans="2:26" x14ac:dyDescent="0.25">
      <c r="B853" t="s">
        <v>30</v>
      </c>
      <c r="C853" t="s">
        <v>214</v>
      </c>
      <c r="D853" t="s">
        <v>197</v>
      </c>
      <c r="E853" t="s">
        <v>1083</v>
      </c>
      <c r="F853" t="s">
        <v>951</v>
      </c>
      <c r="G853" t="s">
        <v>952</v>
      </c>
      <c r="H853" t="s">
        <v>919</v>
      </c>
      <c r="I853" t="s">
        <v>1949</v>
      </c>
      <c r="J853" s="4" t="s">
        <v>865</v>
      </c>
      <c r="K853">
        <v>200</v>
      </c>
      <c r="L853">
        <v>125</v>
      </c>
      <c r="M853" s="1">
        <v>1.4374999999999999E-2</v>
      </c>
      <c r="N853" s="25">
        <v>3368.5791028202302</v>
      </c>
      <c r="O853" s="25">
        <v>10611.024173883725</v>
      </c>
      <c r="P853" s="25">
        <v>110.89808768321799</v>
      </c>
      <c r="Q853" s="25">
        <v>2.8296057155168799</v>
      </c>
      <c r="R853" s="25">
        <v>4166.9313975431996</v>
      </c>
      <c r="S853" s="25">
        <v>8.5341280489282401</v>
      </c>
      <c r="T853" s="25">
        <v>1.60684029016842</v>
      </c>
      <c r="U853" s="25">
        <v>0.28100436466506001</v>
      </c>
      <c r="V853" s="25">
        <v>0.32098261068950101</v>
      </c>
      <c r="W853" s="25">
        <v>0.60198697535456103</v>
      </c>
      <c r="X853" s="25"/>
      <c r="Y853" s="25"/>
      <c r="Z853"/>
    </row>
    <row r="854" spans="2:26" x14ac:dyDescent="0.25">
      <c r="B854" t="s">
        <v>30</v>
      </c>
      <c r="C854" t="s">
        <v>214</v>
      </c>
      <c r="D854" t="s">
        <v>197</v>
      </c>
      <c r="E854" t="s">
        <v>1083</v>
      </c>
      <c r="F854" t="s">
        <v>951</v>
      </c>
      <c r="G854" t="s">
        <v>952</v>
      </c>
      <c r="H854" t="s">
        <v>919</v>
      </c>
      <c r="I854" t="s">
        <v>1949</v>
      </c>
      <c r="J854" s="4" t="s">
        <v>865</v>
      </c>
      <c r="K854">
        <v>240</v>
      </c>
      <c r="L854">
        <v>200</v>
      </c>
      <c r="M854" s="1">
        <v>2.0925925925925928E-2</v>
      </c>
      <c r="N854" s="25">
        <v>4958.9050553499201</v>
      </c>
      <c r="O854" s="25">
        <v>15620.550924352248</v>
      </c>
      <c r="P854" s="25">
        <v>149.72318653852</v>
      </c>
      <c r="Q854" s="25">
        <v>4.1654797032240696</v>
      </c>
      <c r="R854" s="25">
        <v>6134.1650676743702</v>
      </c>
      <c r="S854" s="25">
        <v>10.634208261072599</v>
      </c>
      <c r="T854" s="25">
        <v>2.4287754886875899</v>
      </c>
      <c r="U854" s="25">
        <v>0.41340343187603801</v>
      </c>
      <c r="V854" s="25">
        <v>0.513008973179372</v>
      </c>
      <c r="W854" s="25">
        <v>0.92641240505541</v>
      </c>
      <c r="X854" s="25"/>
      <c r="Y854" s="25"/>
      <c r="Z854"/>
    </row>
    <row r="855" spans="2:26" x14ac:dyDescent="0.25">
      <c r="B855" t="s">
        <v>30</v>
      </c>
      <c r="C855" t="s">
        <v>214</v>
      </c>
      <c r="D855" t="s">
        <v>197</v>
      </c>
      <c r="E855" t="s">
        <v>1083</v>
      </c>
      <c r="F855" t="s">
        <v>951</v>
      </c>
      <c r="G855" t="s">
        <v>952</v>
      </c>
      <c r="H855" t="s">
        <v>919</v>
      </c>
      <c r="I855" t="s">
        <v>1949</v>
      </c>
      <c r="J855" s="4" t="s">
        <v>865</v>
      </c>
      <c r="K855">
        <v>300</v>
      </c>
      <c r="L855">
        <v>250</v>
      </c>
      <c r="M855" s="1">
        <v>2.4999999999999998E-2</v>
      </c>
      <c r="N855" s="25">
        <v>5936.4392957647497</v>
      </c>
      <c r="O855" s="25">
        <v>18699.78378165896</v>
      </c>
      <c r="P855" s="25">
        <v>183.26814361079801</v>
      </c>
      <c r="Q855" s="25">
        <v>4.9866087648579303</v>
      </c>
      <c r="R855" s="25">
        <v>7343.3762232716499</v>
      </c>
      <c r="S855" s="25">
        <v>12.9459727401281</v>
      </c>
      <c r="T855" s="25">
        <v>3.0808279430855201</v>
      </c>
      <c r="U855" s="25">
        <v>0.46616401470213398</v>
      </c>
      <c r="V855" s="25">
        <v>0.65749059896774698</v>
      </c>
      <c r="W855" s="25">
        <v>1.1236546136698808</v>
      </c>
      <c r="X855" s="25"/>
      <c r="Y855" s="25"/>
      <c r="Z855"/>
    </row>
    <row r="856" spans="2:26" x14ac:dyDescent="0.25">
      <c r="B856" t="s">
        <v>30</v>
      </c>
      <c r="C856" t="s">
        <v>214</v>
      </c>
      <c r="D856" t="s">
        <v>197</v>
      </c>
      <c r="E856" t="s">
        <v>1083</v>
      </c>
      <c r="F856" t="s">
        <v>951</v>
      </c>
      <c r="G856" t="s">
        <v>952</v>
      </c>
      <c r="H856" t="s">
        <v>919</v>
      </c>
      <c r="I856" t="s">
        <v>1949</v>
      </c>
      <c r="J856" s="4" t="s">
        <v>865</v>
      </c>
      <c r="K856">
        <v>360</v>
      </c>
      <c r="L856">
        <v>500</v>
      </c>
      <c r="M856" s="1">
        <v>4.6759259259259257E-2</v>
      </c>
      <c r="N856" s="25">
        <v>10582.7831804694</v>
      </c>
      <c r="O856" s="25">
        <v>33335.767018478611</v>
      </c>
      <c r="P856" s="25">
        <v>262.80783232244897</v>
      </c>
      <c r="Q856" s="25">
        <v>8.8895367026111405</v>
      </c>
      <c r="R856" s="25">
        <v>13090.9020937515</v>
      </c>
      <c r="S856" s="25">
        <v>19.367510735023501</v>
      </c>
      <c r="T856" s="25">
        <v>6.0270931902941998</v>
      </c>
      <c r="U856" s="25">
        <v>0.66151390568615398</v>
      </c>
      <c r="V856" s="25">
        <v>1.35931731708045</v>
      </c>
      <c r="W856" s="25">
        <v>2.0208312227666041</v>
      </c>
      <c r="X856" s="25"/>
      <c r="Y856" s="25"/>
      <c r="Z856"/>
    </row>
    <row r="857" spans="2:26" x14ac:dyDescent="0.25">
      <c r="B857" t="s">
        <v>30</v>
      </c>
      <c r="C857" t="s">
        <v>214</v>
      </c>
      <c r="D857" t="s">
        <v>197</v>
      </c>
      <c r="E857" t="s">
        <v>1083</v>
      </c>
      <c r="F857" t="s">
        <v>951</v>
      </c>
      <c r="G857" t="s">
        <v>952</v>
      </c>
      <c r="H857" t="s">
        <v>919</v>
      </c>
      <c r="I857" t="s">
        <v>1949</v>
      </c>
      <c r="J857" s="4" t="s">
        <v>865</v>
      </c>
      <c r="K857">
        <v>380</v>
      </c>
      <c r="L857">
        <v>750</v>
      </c>
      <c r="M857" s="1">
        <v>6.8391203703703704E-2</v>
      </c>
      <c r="N857" s="25">
        <v>15328.341226946401</v>
      </c>
      <c r="O857" s="25">
        <v>48284.274864881161</v>
      </c>
      <c r="P857" s="25">
        <v>354.39784626550897</v>
      </c>
      <c r="Q857" s="25">
        <v>12.875809818591</v>
      </c>
      <c r="R857" s="25">
        <v>18961.160284145899</v>
      </c>
      <c r="S857" s="25">
        <v>26.164985793717701</v>
      </c>
      <c r="T857" s="25">
        <v>9.5044690364071496</v>
      </c>
      <c r="U857" s="25">
        <v>0.83256812487788601</v>
      </c>
      <c r="V857" s="25">
        <v>2.19706601187313</v>
      </c>
      <c r="W857" s="25">
        <v>3.029634136751016</v>
      </c>
      <c r="X857" s="25"/>
      <c r="Y857" s="25"/>
      <c r="Z857"/>
    </row>
    <row r="858" spans="2:26" x14ac:dyDescent="0.25">
      <c r="B858" t="s">
        <v>30</v>
      </c>
      <c r="C858" t="s">
        <v>214</v>
      </c>
      <c r="D858" t="s">
        <v>197</v>
      </c>
      <c r="E858" t="s">
        <v>1083</v>
      </c>
      <c r="F858" t="s">
        <v>951</v>
      </c>
      <c r="G858" t="s">
        <v>952</v>
      </c>
      <c r="H858" t="s">
        <v>919</v>
      </c>
      <c r="I858" t="s">
        <v>1949</v>
      </c>
      <c r="J858" s="4" t="s">
        <v>865</v>
      </c>
      <c r="K858">
        <v>360</v>
      </c>
      <c r="L858">
        <v>1000</v>
      </c>
      <c r="M858" s="1">
        <v>9.0000000000000011E-2</v>
      </c>
      <c r="N858" s="25">
        <v>20514.5728512389</v>
      </c>
      <c r="O858" s="25">
        <v>64620.904481402533</v>
      </c>
      <c r="P858" s="25">
        <v>426.93861505306103</v>
      </c>
      <c r="Q858" s="25">
        <v>17.232245853202301</v>
      </c>
      <c r="R858" s="25">
        <v>25376.5276018853</v>
      </c>
      <c r="S858" s="25">
        <v>30.4733696497041</v>
      </c>
      <c r="T858" s="25">
        <v>11.980552175389899</v>
      </c>
      <c r="U858" s="25">
        <v>1.1422869700896801</v>
      </c>
      <c r="V858" s="25">
        <v>2.80022029539573</v>
      </c>
      <c r="W858" s="25">
        <v>3.9425072654854101</v>
      </c>
      <c r="X858" s="25"/>
      <c r="Y858" s="25"/>
      <c r="Z858"/>
    </row>
    <row r="859" spans="2:26" x14ac:dyDescent="0.25">
      <c r="B859" t="s">
        <v>30</v>
      </c>
      <c r="C859" t="s">
        <v>214</v>
      </c>
      <c r="D859" t="s">
        <v>197</v>
      </c>
      <c r="E859" t="s">
        <v>1083</v>
      </c>
      <c r="F859" t="s">
        <v>951</v>
      </c>
      <c r="G859" t="s">
        <v>952</v>
      </c>
      <c r="H859" t="s">
        <v>919</v>
      </c>
      <c r="I859" t="s">
        <v>1949</v>
      </c>
      <c r="J859" s="4" t="s">
        <v>865</v>
      </c>
      <c r="K859">
        <v>380</v>
      </c>
      <c r="L859">
        <v>1500</v>
      </c>
      <c r="M859" s="1">
        <v>0.13328703703703704</v>
      </c>
      <c r="N859" s="25">
        <v>29859.479542336099</v>
      </c>
      <c r="O859" s="25">
        <v>94057.360558358705</v>
      </c>
      <c r="P859" s="25">
        <v>603.91287423392896</v>
      </c>
      <c r="Q859" s="25">
        <v>25.081964438046398</v>
      </c>
      <c r="R859" s="25">
        <v>36936.180513983898</v>
      </c>
      <c r="S859" s="25">
        <v>44.028864455654698</v>
      </c>
      <c r="T859" s="25">
        <v>19.085462757995199</v>
      </c>
      <c r="U859" s="25">
        <v>1.4454169420107199</v>
      </c>
      <c r="V859" s="25">
        <v>4.5158802327315897</v>
      </c>
      <c r="W859" s="25">
        <v>5.9612971747423096</v>
      </c>
      <c r="X859" s="25"/>
      <c r="Y859" s="25"/>
      <c r="Z859"/>
    </row>
    <row r="860" spans="2:26" x14ac:dyDescent="0.25">
      <c r="B860" t="s">
        <v>30</v>
      </c>
      <c r="C860" t="s">
        <v>214</v>
      </c>
      <c r="D860" t="s">
        <v>197</v>
      </c>
      <c r="E860" t="s">
        <v>1083</v>
      </c>
      <c r="F860" t="s">
        <v>951</v>
      </c>
      <c r="G860" t="s">
        <v>952</v>
      </c>
      <c r="H860" t="s">
        <v>919</v>
      </c>
      <c r="I860" t="s">
        <v>1949</v>
      </c>
      <c r="J860" s="4" t="s">
        <v>865</v>
      </c>
      <c r="K860">
        <v>360</v>
      </c>
      <c r="L860">
        <v>2000</v>
      </c>
      <c r="M860" s="1">
        <v>0.17653935185185185</v>
      </c>
      <c r="N860" s="25">
        <v>40535.312407612997</v>
      </c>
      <c r="O860" s="25">
        <v>127686.23408398093</v>
      </c>
      <c r="P860" s="25">
        <v>764.11685751065704</v>
      </c>
      <c r="Q860" s="25">
        <v>34.049659725675703</v>
      </c>
      <c r="R860" s="25">
        <v>50142.174352700204</v>
      </c>
      <c r="S860" s="25">
        <v>52.817380518010999</v>
      </c>
      <c r="T860" s="25">
        <v>23.947379406856498</v>
      </c>
      <c r="U860" s="25">
        <v>2.1225553457716599</v>
      </c>
      <c r="V860" s="25">
        <v>5.6961785766741402</v>
      </c>
      <c r="W860" s="25">
        <v>7.8187339224457997</v>
      </c>
      <c r="X860" s="25"/>
      <c r="Y860" s="25"/>
      <c r="Z860"/>
    </row>
    <row r="861" spans="2:26" x14ac:dyDescent="0.25">
      <c r="B861" t="s">
        <v>30</v>
      </c>
      <c r="C861" t="s">
        <v>214</v>
      </c>
      <c r="D861" t="s">
        <v>197</v>
      </c>
      <c r="E861" t="s">
        <v>1083</v>
      </c>
      <c r="F861" t="s">
        <v>951</v>
      </c>
      <c r="G861" t="s">
        <v>952</v>
      </c>
      <c r="H861" t="s">
        <v>919</v>
      </c>
      <c r="I861" t="s">
        <v>1949</v>
      </c>
      <c r="J861" s="4" t="s">
        <v>865</v>
      </c>
      <c r="K861">
        <v>360</v>
      </c>
      <c r="L861">
        <v>2500</v>
      </c>
      <c r="M861" s="1">
        <v>0.2197800925925926</v>
      </c>
      <c r="N861" s="25">
        <v>50364.329351874003</v>
      </c>
      <c r="O861" s="25">
        <v>158647.6374584031</v>
      </c>
      <c r="P861" s="25">
        <v>921.857217757939</v>
      </c>
      <c r="Q861" s="25">
        <v>42.306041451634698</v>
      </c>
      <c r="R861" s="25">
        <v>62300.678233917002</v>
      </c>
      <c r="S861" s="25">
        <v>63.838966265080401</v>
      </c>
      <c r="T861" s="25">
        <v>29.863967620528399</v>
      </c>
      <c r="U861" s="25">
        <v>2.5905180866568198</v>
      </c>
      <c r="V861" s="25">
        <v>7.12826445487174</v>
      </c>
      <c r="W861" s="25">
        <v>9.7187825415285598</v>
      </c>
      <c r="X861" s="25"/>
      <c r="Y861" s="25"/>
      <c r="Z861"/>
    </row>
    <row r="862" spans="2:26" x14ac:dyDescent="0.25">
      <c r="B862" t="s">
        <v>30</v>
      </c>
      <c r="C862" t="s">
        <v>214</v>
      </c>
      <c r="D862" t="s">
        <v>197</v>
      </c>
      <c r="E862" t="s">
        <v>1083</v>
      </c>
      <c r="F862" t="s">
        <v>951</v>
      </c>
      <c r="G862" t="s">
        <v>952</v>
      </c>
      <c r="H862" t="s">
        <v>919</v>
      </c>
      <c r="I862" t="s">
        <v>1949</v>
      </c>
      <c r="J862" s="4" t="s">
        <v>865</v>
      </c>
      <c r="K862">
        <v>360</v>
      </c>
      <c r="L862">
        <v>3000</v>
      </c>
      <c r="M862" s="1">
        <v>0.26306712962962964</v>
      </c>
      <c r="N862" s="25">
        <v>60522.528103673802</v>
      </c>
      <c r="O862" s="25">
        <v>190645.96352657248</v>
      </c>
      <c r="P862" s="25">
        <v>1099.29114299463</v>
      </c>
      <c r="Q862" s="25">
        <v>50.8389235149168</v>
      </c>
      <c r="R862" s="25">
        <v>74866.360649002003</v>
      </c>
      <c r="S862" s="25">
        <v>75.129936353981506</v>
      </c>
      <c r="T862" s="25">
        <v>35.904523356355902</v>
      </c>
      <c r="U862" s="25">
        <v>3.0980893113122301</v>
      </c>
      <c r="V862" s="25">
        <v>8.5899189980038795</v>
      </c>
      <c r="W862" s="25">
        <v>11.68800830931611</v>
      </c>
      <c r="X862" s="25"/>
      <c r="Y862" s="25"/>
      <c r="Z862"/>
    </row>
    <row r="863" spans="2:26" x14ac:dyDescent="0.25">
      <c r="B863" t="s">
        <v>30</v>
      </c>
      <c r="C863" t="s">
        <v>214</v>
      </c>
      <c r="D863" t="s">
        <v>197</v>
      </c>
      <c r="E863" t="s">
        <v>1083</v>
      </c>
      <c r="F863" t="s">
        <v>951</v>
      </c>
      <c r="G863" t="s">
        <v>952</v>
      </c>
      <c r="H863" t="s">
        <v>919</v>
      </c>
      <c r="I863" t="s">
        <v>1949</v>
      </c>
      <c r="J863" s="4" t="s">
        <v>865</v>
      </c>
      <c r="K863">
        <v>380</v>
      </c>
      <c r="L863">
        <v>3500</v>
      </c>
      <c r="M863" s="1">
        <v>0.30638888888888888</v>
      </c>
      <c r="N863" s="25">
        <v>68911.297809523006</v>
      </c>
      <c r="O863" s="25">
        <v>217070.58809999746</v>
      </c>
      <c r="P863" s="25">
        <v>1286.7273964154599</v>
      </c>
      <c r="Q863" s="25">
        <v>57.885486397389698</v>
      </c>
      <c r="R863" s="25">
        <v>85243.275104076994</v>
      </c>
      <c r="S863" s="25">
        <v>91.914213942205805</v>
      </c>
      <c r="T863" s="25">
        <v>44.746556633641603</v>
      </c>
      <c r="U863" s="25">
        <v>3.11499992692162</v>
      </c>
      <c r="V863" s="25">
        <v>10.7259280971103</v>
      </c>
      <c r="W863" s="25">
        <v>13.840928024031919</v>
      </c>
      <c r="X863" s="25"/>
      <c r="Y863" s="25"/>
      <c r="Z863"/>
    </row>
    <row r="864" spans="2:26" x14ac:dyDescent="0.25">
      <c r="B864" t="s">
        <v>30</v>
      </c>
      <c r="C864" t="s">
        <v>214</v>
      </c>
      <c r="D864" t="s">
        <v>197</v>
      </c>
      <c r="E864" t="s">
        <v>1083</v>
      </c>
      <c r="F864" t="s">
        <v>951</v>
      </c>
      <c r="G864" t="s">
        <v>952</v>
      </c>
      <c r="H864" t="s">
        <v>919</v>
      </c>
      <c r="I864" t="s">
        <v>1949</v>
      </c>
      <c r="J864" s="4" t="s">
        <v>865</v>
      </c>
      <c r="K864">
        <v>380</v>
      </c>
      <c r="L864">
        <v>4000</v>
      </c>
      <c r="M864" s="1">
        <v>0.34973379629629631</v>
      </c>
      <c r="N864" s="25">
        <v>79628.031814335598</v>
      </c>
      <c r="O864" s="25">
        <v>250828.30021515713</v>
      </c>
      <c r="P864" s="25">
        <v>1449.1858098042201</v>
      </c>
      <c r="Q864" s="25">
        <v>66.887547249003106</v>
      </c>
      <c r="R864" s="25">
        <v>98499.871127293794</v>
      </c>
      <c r="S864" s="25">
        <v>100.452031084787</v>
      </c>
      <c r="T864" s="25">
        <v>49.398848061187003</v>
      </c>
      <c r="U864" s="25">
        <v>3.8099377583853</v>
      </c>
      <c r="V864" s="25">
        <v>11.853823735295601</v>
      </c>
      <c r="W864" s="25">
        <v>15.663761493680902</v>
      </c>
      <c r="X864" s="25"/>
      <c r="Y864" s="25"/>
      <c r="Z864"/>
    </row>
    <row r="865" spans="2:26" x14ac:dyDescent="0.25">
      <c r="B865" t="s">
        <v>30</v>
      </c>
      <c r="C865" t="s">
        <v>214</v>
      </c>
      <c r="D865" t="s">
        <v>197</v>
      </c>
      <c r="E865" t="s">
        <v>1083</v>
      </c>
      <c r="F865" t="s">
        <v>951</v>
      </c>
      <c r="G865" t="s">
        <v>952</v>
      </c>
      <c r="H865" t="s">
        <v>919</v>
      </c>
      <c r="I865" t="s">
        <v>1949</v>
      </c>
      <c r="J865" s="4" t="s">
        <v>865</v>
      </c>
      <c r="K865">
        <v>380</v>
      </c>
      <c r="L865">
        <v>4500</v>
      </c>
      <c r="M865" s="1">
        <v>0.39299768518518513</v>
      </c>
      <c r="N865" s="25">
        <v>89316.4507436032</v>
      </c>
      <c r="O865" s="25">
        <v>281346.81984235009</v>
      </c>
      <c r="P865" s="25">
        <v>1607.51461473411</v>
      </c>
      <c r="Q865" s="25">
        <v>75.025814032559495</v>
      </c>
      <c r="R865" s="25">
        <v>110484.411406593</v>
      </c>
      <c r="S865" s="25">
        <v>111.83866441283099</v>
      </c>
      <c r="T865" s="25">
        <v>55.507740035100603</v>
      </c>
      <c r="U865" s="25">
        <v>4.2405624578314898</v>
      </c>
      <c r="V865" s="25">
        <v>13.332355636006699</v>
      </c>
      <c r="W865" s="25">
        <v>17.57291809383819</v>
      </c>
      <c r="X865" s="25"/>
      <c r="Y865" s="25"/>
      <c r="Z865"/>
    </row>
    <row r="866" spans="2:26" x14ac:dyDescent="0.25">
      <c r="B866" t="s">
        <v>30</v>
      </c>
      <c r="C866" t="s">
        <v>214</v>
      </c>
      <c r="D866" t="s">
        <v>197</v>
      </c>
      <c r="E866" t="s">
        <v>1083</v>
      </c>
      <c r="F866" t="s">
        <v>951</v>
      </c>
      <c r="G866" t="s">
        <v>952</v>
      </c>
      <c r="H866" t="s">
        <v>919</v>
      </c>
      <c r="I866" t="s">
        <v>1949</v>
      </c>
      <c r="J866" s="4" t="s">
        <v>865</v>
      </c>
      <c r="K866">
        <v>380</v>
      </c>
      <c r="L866">
        <v>5000</v>
      </c>
      <c r="M866" s="1">
        <v>0.43591435185185184</v>
      </c>
      <c r="N866" s="25">
        <v>99124.663514310902</v>
      </c>
      <c r="O866" s="25">
        <v>312242.69007007935</v>
      </c>
      <c r="P866" s="25">
        <v>1815.0712164132899</v>
      </c>
      <c r="Q866" s="25">
        <v>83.264721818573605</v>
      </c>
      <c r="R866" s="25">
        <v>122617.231266157</v>
      </c>
      <c r="S866" s="25">
        <v>126.365241124599</v>
      </c>
      <c r="T866" s="25">
        <v>63.201830647074097</v>
      </c>
      <c r="U866" s="25">
        <v>4.5629787025960296</v>
      </c>
      <c r="V866" s="25">
        <v>15.1921202616087</v>
      </c>
      <c r="W866" s="25">
        <v>19.755098964204731</v>
      </c>
      <c r="X866" s="25"/>
      <c r="Y866" s="25"/>
      <c r="Z866"/>
    </row>
    <row r="867" spans="2:26" x14ac:dyDescent="0.25">
      <c r="B867" t="s">
        <v>30</v>
      </c>
      <c r="C867" t="s">
        <v>214</v>
      </c>
      <c r="D867" t="s">
        <v>197</v>
      </c>
      <c r="E867" t="s">
        <v>1083</v>
      </c>
      <c r="F867" t="s">
        <v>951</v>
      </c>
      <c r="G867" t="s">
        <v>952</v>
      </c>
      <c r="H867" t="s">
        <v>919</v>
      </c>
      <c r="I867" t="s">
        <v>1949</v>
      </c>
      <c r="J867" s="4" t="s">
        <v>865</v>
      </c>
      <c r="K867">
        <v>380</v>
      </c>
      <c r="L867">
        <v>5500</v>
      </c>
      <c r="M867" s="1">
        <v>0.47917824074074072</v>
      </c>
      <c r="N867" s="25">
        <v>108722.99840095401</v>
      </c>
      <c r="O867" s="25">
        <v>342477.44496300508</v>
      </c>
      <c r="P867" s="25">
        <v>1976.37973271192</v>
      </c>
      <c r="Q867" s="25">
        <v>91.327277805186299</v>
      </c>
      <c r="R867" s="25">
        <v>134490.30417590699</v>
      </c>
      <c r="S867" s="25">
        <v>138.207556246255</v>
      </c>
      <c r="T867" s="25">
        <v>69.558141999217895</v>
      </c>
      <c r="U867" s="25">
        <v>4.96077601094846</v>
      </c>
      <c r="V867" s="25">
        <v>16.7306038391485</v>
      </c>
      <c r="W867" s="25">
        <v>21.691379850096961</v>
      </c>
      <c r="X867" s="25"/>
      <c r="Y867" s="25"/>
      <c r="Z867"/>
    </row>
    <row r="868" spans="2:26" x14ac:dyDescent="0.25">
      <c r="B868" t="s">
        <v>30</v>
      </c>
      <c r="C868" t="s">
        <v>214</v>
      </c>
      <c r="D868" t="s">
        <v>197</v>
      </c>
      <c r="E868" t="s">
        <v>1083</v>
      </c>
      <c r="F868" t="s">
        <v>951</v>
      </c>
      <c r="G868" t="s">
        <v>952</v>
      </c>
      <c r="H868" t="s">
        <v>919</v>
      </c>
      <c r="I868" t="s">
        <v>1949</v>
      </c>
      <c r="J868" s="4" t="s">
        <v>865</v>
      </c>
      <c r="K868">
        <v>380</v>
      </c>
      <c r="L868">
        <v>6000</v>
      </c>
      <c r="M868" s="1">
        <v>0.52181712962962956</v>
      </c>
      <c r="N868" s="25">
        <v>119761.751899736</v>
      </c>
      <c r="O868" s="25">
        <v>377249.51848416839</v>
      </c>
      <c r="P868" s="25">
        <v>2177.3138989767399</v>
      </c>
      <c r="Q868" s="25">
        <v>100.599882955059</v>
      </c>
      <c r="R868" s="25">
        <v>148145.31628266099</v>
      </c>
      <c r="S868" s="25">
        <v>148.534910169976</v>
      </c>
      <c r="T868" s="25">
        <v>75.084052506334402</v>
      </c>
      <c r="U868" s="25">
        <v>5.6747654795231997</v>
      </c>
      <c r="V868" s="25">
        <v>18.067808704108099</v>
      </c>
      <c r="W868" s="25">
        <v>23.742574183631298</v>
      </c>
      <c r="X868" s="25"/>
      <c r="Y868" s="25"/>
      <c r="Z868"/>
    </row>
    <row r="869" spans="2:26" x14ac:dyDescent="0.25">
      <c r="B869" t="s">
        <v>30</v>
      </c>
      <c r="C869" t="s">
        <v>214</v>
      </c>
      <c r="D869" t="s">
        <v>197</v>
      </c>
      <c r="E869" t="s">
        <v>1083</v>
      </c>
      <c r="F869" t="s">
        <v>951</v>
      </c>
      <c r="G869" t="s">
        <v>952</v>
      </c>
      <c r="H869" t="s">
        <v>919</v>
      </c>
      <c r="I869" t="s">
        <v>1949</v>
      </c>
      <c r="J869" s="4" t="s">
        <v>865</v>
      </c>
      <c r="K869">
        <v>400</v>
      </c>
      <c r="L869">
        <v>6500</v>
      </c>
      <c r="M869" s="1">
        <v>0.56456018518518525</v>
      </c>
      <c r="N869" s="25">
        <v>130201.653059708</v>
      </c>
      <c r="O869" s="25">
        <v>410135.20713808021</v>
      </c>
      <c r="P869" s="25">
        <v>2402.2531889227698</v>
      </c>
      <c r="Q869" s="25">
        <v>109.36941414472</v>
      </c>
      <c r="R869" s="25">
        <v>161059.52760996501</v>
      </c>
      <c r="S869" s="25">
        <v>162.152952702379</v>
      </c>
      <c r="T869" s="25">
        <v>82.301841245615293</v>
      </c>
      <c r="U869" s="25">
        <v>6.2041967007295904</v>
      </c>
      <c r="V869" s="25">
        <v>19.812515687219602</v>
      </c>
      <c r="W869" s="25">
        <v>26.016712387949191</v>
      </c>
      <c r="X869" s="25"/>
      <c r="Y869" s="25"/>
      <c r="Z869"/>
    </row>
    <row r="870" spans="2:26" x14ac:dyDescent="0.25">
      <c r="B870" t="s">
        <v>30</v>
      </c>
      <c r="C870" t="s">
        <v>214</v>
      </c>
      <c r="D870" t="s">
        <v>197</v>
      </c>
      <c r="E870" t="s">
        <v>1083</v>
      </c>
      <c r="F870" t="s">
        <v>951</v>
      </c>
      <c r="G870" t="s">
        <v>952</v>
      </c>
      <c r="H870" t="s">
        <v>919</v>
      </c>
      <c r="I870" t="s">
        <v>1949</v>
      </c>
      <c r="J870" s="4" t="s">
        <v>865</v>
      </c>
      <c r="K870">
        <v>400</v>
      </c>
      <c r="L870">
        <v>7000</v>
      </c>
      <c r="M870" s="1">
        <v>0.60782407407407402</v>
      </c>
      <c r="N870" s="25">
        <v>139705.84784841901</v>
      </c>
      <c r="O870" s="25">
        <v>440073.42072251986</v>
      </c>
      <c r="P870" s="25">
        <v>2566.4546007123299</v>
      </c>
      <c r="Q870" s="25">
        <v>117.35289900974099</v>
      </c>
      <c r="R870" s="25">
        <v>172816.20366043301</v>
      </c>
      <c r="S870" s="25">
        <v>174.46919208389201</v>
      </c>
      <c r="T870" s="25">
        <v>88.912650471738999</v>
      </c>
      <c r="U870" s="25">
        <v>6.5714487879934804</v>
      </c>
      <c r="V870" s="25">
        <v>21.412595337393</v>
      </c>
      <c r="W870" s="25">
        <v>27.984044125386482</v>
      </c>
      <c r="X870" s="25"/>
      <c r="Y870" s="25"/>
      <c r="Z870"/>
    </row>
    <row r="871" spans="2:26" x14ac:dyDescent="0.25">
      <c r="B871" t="s">
        <v>30</v>
      </c>
      <c r="C871" t="s">
        <v>214</v>
      </c>
      <c r="D871" t="s">
        <v>197</v>
      </c>
      <c r="E871" t="s">
        <v>1083</v>
      </c>
      <c r="F871" t="s">
        <v>951</v>
      </c>
      <c r="G871" t="s">
        <v>952</v>
      </c>
      <c r="H871" t="s">
        <v>919</v>
      </c>
      <c r="I871" t="s">
        <v>1949</v>
      </c>
      <c r="J871" s="4" t="s">
        <v>865</v>
      </c>
      <c r="K871">
        <v>400</v>
      </c>
      <c r="L871">
        <v>7500</v>
      </c>
      <c r="M871" s="1">
        <v>0.65109953703703705</v>
      </c>
      <c r="N871" s="25">
        <v>149214.99034346</v>
      </c>
      <c r="O871" s="25">
        <v>470027.219581899</v>
      </c>
      <c r="P871" s="25">
        <v>2730.8282748592201</v>
      </c>
      <c r="Q871" s="25">
        <v>125.340535301581</v>
      </c>
      <c r="R871" s="25">
        <v>184578.899006714</v>
      </c>
      <c r="S871" s="25">
        <v>186.796799750492</v>
      </c>
      <c r="T871" s="25">
        <v>95.526871816057294</v>
      </c>
      <c r="U871" s="25">
        <v>6.9389217634141902</v>
      </c>
      <c r="V871" s="25">
        <v>23.013418929346098</v>
      </c>
      <c r="W871" s="25">
        <v>29.952340692760288</v>
      </c>
      <c r="X871" s="25"/>
      <c r="Y871" s="25"/>
      <c r="Z871"/>
    </row>
    <row r="872" spans="2:26" x14ac:dyDescent="0.25">
      <c r="B872" t="s">
        <v>30</v>
      </c>
      <c r="C872" t="s">
        <v>214</v>
      </c>
      <c r="D872" t="s">
        <v>197</v>
      </c>
      <c r="E872" t="s">
        <v>1083</v>
      </c>
      <c r="F872" t="s">
        <v>951</v>
      </c>
      <c r="G872" t="s">
        <v>952</v>
      </c>
      <c r="H872" t="s">
        <v>919</v>
      </c>
      <c r="I872" t="s">
        <v>1949</v>
      </c>
      <c r="J872" s="4" t="s">
        <v>832</v>
      </c>
      <c r="K872">
        <v>200</v>
      </c>
      <c r="L872">
        <v>125</v>
      </c>
      <c r="M872" s="1">
        <v>2.2847222222222224E-2</v>
      </c>
      <c r="N872" s="25">
        <v>3908.4</v>
      </c>
      <c r="O872" s="25">
        <v>12311.46</v>
      </c>
      <c r="P872" s="25">
        <v>98.005297999999996</v>
      </c>
      <c r="Q872" s="25">
        <v>3.28305599999999</v>
      </c>
      <c r="R872" s="25">
        <v>4834.6904999999997</v>
      </c>
      <c r="S872" s="25">
        <v>20.572389599999902</v>
      </c>
      <c r="T872" s="25">
        <v>1.9799903999999999</v>
      </c>
      <c r="U872" s="25">
        <v>0.26590457000000001</v>
      </c>
      <c r="V872" s="25">
        <v>0.25911297</v>
      </c>
      <c r="W872" s="25">
        <v>0.52501754</v>
      </c>
      <c r="X872" s="25"/>
      <c r="Y872" s="25"/>
      <c r="Z872"/>
    </row>
    <row r="873" spans="2:26" x14ac:dyDescent="0.25">
      <c r="B873" t="s">
        <v>30</v>
      </c>
      <c r="C873" t="s">
        <v>214</v>
      </c>
      <c r="D873" t="s">
        <v>197</v>
      </c>
      <c r="E873" t="s">
        <v>1083</v>
      </c>
      <c r="F873" t="s">
        <v>951</v>
      </c>
      <c r="G873" t="s">
        <v>952</v>
      </c>
      <c r="H873" t="s">
        <v>919</v>
      </c>
      <c r="I873" t="s">
        <v>1949</v>
      </c>
      <c r="J873" s="4" t="s">
        <v>864</v>
      </c>
      <c r="K873">
        <v>200</v>
      </c>
      <c r="L873">
        <v>125</v>
      </c>
      <c r="M873" s="1">
        <v>1.9259259259259261E-2</v>
      </c>
      <c r="N873" s="25">
        <v>3586</v>
      </c>
      <c r="O873" s="25">
        <v>11295.9</v>
      </c>
      <c r="P873" s="25">
        <v>96.464225999999996</v>
      </c>
      <c r="Q873" s="25">
        <v>3.0122399999999998</v>
      </c>
      <c r="R873" s="25">
        <v>4435.8817397435896</v>
      </c>
      <c r="S873" s="25">
        <v>16.784189599999898</v>
      </c>
      <c r="T873" s="25">
        <v>1.7414144</v>
      </c>
      <c r="U873" s="25">
        <v>0.26048576999999901</v>
      </c>
      <c r="V873" s="25">
        <v>0.24188936999999999</v>
      </c>
      <c r="W873" s="25">
        <v>0.50237513999999894</v>
      </c>
      <c r="X873" s="25"/>
      <c r="Y873" s="25"/>
      <c r="Z873"/>
    </row>
    <row r="874" spans="2:26" x14ac:dyDescent="0.25">
      <c r="B874" t="s">
        <v>31</v>
      </c>
      <c r="C874" t="s">
        <v>215</v>
      </c>
      <c r="D874" t="s">
        <v>197</v>
      </c>
      <c r="E874" t="s">
        <v>547</v>
      </c>
      <c r="F874" t="s">
        <v>951</v>
      </c>
      <c r="G874" t="s">
        <v>952</v>
      </c>
      <c r="H874" t="s">
        <v>919</v>
      </c>
      <c r="I874" t="s">
        <v>216</v>
      </c>
      <c r="J874" s="4" t="s">
        <v>865</v>
      </c>
      <c r="K874">
        <v>200</v>
      </c>
      <c r="L874">
        <v>125</v>
      </c>
      <c r="M874" s="1">
        <v>1.4537037037037038E-2</v>
      </c>
      <c r="N874" s="25">
        <v>3676.2782607838799</v>
      </c>
      <c r="O874" s="25">
        <v>11580.276521469221</v>
      </c>
      <c r="P874" s="25">
        <v>65.760357533021207</v>
      </c>
      <c r="Q874" s="25">
        <v>3.0880739173358398</v>
      </c>
      <c r="R874" s="25">
        <v>4547.5558888045998</v>
      </c>
      <c r="S874" s="25">
        <v>11.5837670963856</v>
      </c>
      <c r="T874" s="25">
        <v>0.37179800754442299</v>
      </c>
      <c r="U874" s="25">
        <v>2.3285044918971799E-2</v>
      </c>
      <c r="V874" s="25">
        <v>0.22622894156158899</v>
      </c>
      <c r="W874" s="25">
        <v>0.24951398648056078</v>
      </c>
      <c r="X874" s="25"/>
      <c r="Y874" s="25"/>
      <c r="Z874"/>
    </row>
    <row r="875" spans="2:26" x14ac:dyDescent="0.25">
      <c r="B875" t="s">
        <v>31</v>
      </c>
      <c r="C875" t="s">
        <v>215</v>
      </c>
      <c r="D875" t="s">
        <v>197</v>
      </c>
      <c r="E875" t="s">
        <v>547</v>
      </c>
      <c r="F875" t="s">
        <v>951</v>
      </c>
      <c r="G875" t="s">
        <v>952</v>
      </c>
      <c r="H875" t="s">
        <v>919</v>
      </c>
      <c r="I875" t="s">
        <v>216</v>
      </c>
      <c r="J875" s="4" t="s">
        <v>865</v>
      </c>
      <c r="K875">
        <v>240</v>
      </c>
      <c r="L875">
        <v>200</v>
      </c>
      <c r="M875" s="1">
        <v>2.1307870370370369E-2</v>
      </c>
      <c r="N875" s="25">
        <v>5403.0920995857496</v>
      </c>
      <c r="O875" s="25">
        <v>17019.740113695112</v>
      </c>
      <c r="P875" s="25">
        <v>89.713207224493104</v>
      </c>
      <c r="Q875" s="25">
        <v>4.5385968271534898</v>
      </c>
      <c r="R875" s="25">
        <v>6683.6252687194301</v>
      </c>
      <c r="S875" s="25">
        <v>13.9248322982847</v>
      </c>
      <c r="T875" s="25">
        <v>0.44823654632489401</v>
      </c>
      <c r="U875" s="25">
        <v>3.5313533874347401E-2</v>
      </c>
      <c r="V875" s="25">
        <v>0.35778228592053701</v>
      </c>
      <c r="W875" s="25">
        <v>0.39309581979488439</v>
      </c>
      <c r="X875" s="25"/>
      <c r="Y875" s="25"/>
      <c r="Z875"/>
    </row>
    <row r="876" spans="2:26" x14ac:dyDescent="0.25">
      <c r="B876" t="s">
        <v>31</v>
      </c>
      <c r="C876" t="s">
        <v>215</v>
      </c>
      <c r="D876" t="s">
        <v>197</v>
      </c>
      <c r="E876" t="s">
        <v>547</v>
      </c>
      <c r="F876" t="s">
        <v>951</v>
      </c>
      <c r="G876" t="s">
        <v>952</v>
      </c>
      <c r="H876" t="s">
        <v>919</v>
      </c>
      <c r="I876" t="s">
        <v>216</v>
      </c>
      <c r="J876" s="4" t="s">
        <v>865</v>
      </c>
      <c r="K876">
        <v>320</v>
      </c>
      <c r="L876">
        <v>250</v>
      </c>
      <c r="M876" s="1">
        <v>2.4988425925925928E-2</v>
      </c>
      <c r="N876" s="25">
        <v>6352.4500423687896</v>
      </c>
      <c r="O876" s="25">
        <v>20010.217633461685</v>
      </c>
      <c r="P876" s="25">
        <v>105.375551633084</v>
      </c>
      <c r="Q876" s="25">
        <v>5.3360583282301803</v>
      </c>
      <c r="R876" s="25">
        <v>7857.9818792002898</v>
      </c>
      <c r="S876" s="25">
        <v>16.624406756614398</v>
      </c>
      <c r="T876" s="25">
        <v>0.56066075410203897</v>
      </c>
      <c r="U876" s="25">
        <v>4.6261908229900603E-2</v>
      </c>
      <c r="V876" s="25">
        <v>0.44933689484872003</v>
      </c>
      <c r="W876" s="25">
        <v>0.49559880307862064</v>
      </c>
      <c r="X876" s="25"/>
      <c r="Y876" s="25"/>
      <c r="Z876"/>
    </row>
    <row r="877" spans="2:26" x14ac:dyDescent="0.25">
      <c r="B877" t="s">
        <v>31</v>
      </c>
      <c r="C877" t="s">
        <v>215</v>
      </c>
      <c r="D877" t="s">
        <v>197</v>
      </c>
      <c r="E877" t="s">
        <v>547</v>
      </c>
      <c r="F877" t="s">
        <v>951</v>
      </c>
      <c r="G877" t="s">
        <v>952</v>
      </c>
      <c r="H877" t="s">
        <v>919</v>
      </c>
      <c r="I877" t="s">
        <v>216</v>
      </c>
      <c r="J877" s="4" t="s">
        <v>865</v>
      </c>
      <c r="K877">
        <v>360</v>
      </c>
      <c r="L877">
        <v>500</v>
      </c>
      <c r="M877" s="1">
        <v>4.6608796296296294E-2</v>
      </c>
      <c r="N877" s="25">
        <v>11649.980666277001</v>
      </c>
      <c r="O877" s="25">
        <v>36697.439098772549</v>
      </c>
      <c r="P877" s="25">
        <v>166.096497205833</v>
      </c>
      <c r="Q877" s="25">
        <v>9.7859828671684905</v>
      </c>
      <c r="R877" s="25">
        <v>14411.0250680106</v>
      </c>
      <c r="S877" s="25">
        <v>24.324029298184499</v>
      </c>
      <c r="T877" s="25">
        <v>0.79386811007841396</v>
      </c>
      <c r="U877" s="25">
        <v>0.148505345768187</v>
      </c>
      <c r="V877" s="25">
        <v>0.94430910842837001</v>
      </c>
      <c r="W877" s="25">
        <v>1.092814454196557</v>
      </c>
      <c r="X877" s="25"/>
      <c r="Y877" s="25"/>
      <c r="Z877"/>
    </row>
    <row r="878" spans="2:26" x14ac:dyDescent="0.25">
      <c r="B878" t="s">
        <v>31</v>
      </c>
      <c r="C878" t="s">
        <v>215</v>
      </c>
      <c r="D878" t="s">
        <v>197</v>
      </c>
      <c r="E878" t="s">
        <v>547</v>
      </c>
      <c r="F878" t="s">
        <v>951</v>
      </c>
      <c r="G878" t="s">
        <v>952</v>
      </c>
      <c r="H878" t="s">
        <v>919</v>
      </c>
      <c r="I878" t="s">
        <v>216</v>
      </c>
      <c r="J878" s="4" t="s">
        <v>865</v>
      </c>
      <c r="K878">
        <v>360</v>
      </c>
      <c r="L878">
        <v>750</v>
      </c>
      <c r="M878" s="1">
        <v>6.8240740740740741E-2</v>
      </c>
      <c r="N878" s="25">
        <v>17146.364152477599</v>
      </c>
      <c r="O878" s="25">
        <v>54011.047080304437</v>
      </c>
      <c r="P878" s="25">
        <v>229.75864381513</v>
      </c>
      <c r="Q878" s="25">
        <v>14.4029459161143</v>
      </c>
      <c r="R878" s="25">
        <v>21210.0525020684</v>
      </c>
      <c r="S878" s="25">
        <v>30.944717856026301</v>
      </c>
      <c r="T878" s="25">
        <v>0.98861714042361404</v>
      </c>
      <c r="U878" s="25">
        <v>0.25194884867626799</v>
      </c>
      <c r="V878" s="25">
        <v>1.44767302698696</v>
      </c>
      <c r="W878" s="25">
        <v>1.699621875663228</v>
      </c>
      <c r="X878" s="25"/>
      <c r="Y878" s="25"/>
      <c r="Z878"/>
    </row>
    <row r="879" spans="2:26" x14ac:dyDescent="0.25">
      <c r="B879" t="s">
        <v>31</v>
      </c>
      <c r="C879" t="s">
        <v>215</v>
      </c>
      <c r="D879" t="s">
        <v>197</v>
      </c>
      <c r="E879" t="s">
        <v>547</v>
      </c>
      <c r="F879" t="s">
        <v>951</v>
      </c>
      <c r="G879" t="s">
        <v>952</v>
      </c>
      <c r="H879" t="s">
        <v>919</v>
      </c>
      <c r="I879" t="s">
        <v>216</v>
      </c>
      <c r="J879" s="4" t="s">
        <v>865</v>
      </c>
      <c r="K879">
        <v>360</v>
      </c>
      <c r="L879">
        <v>1000</v>
      </c>
      <c r="M879" s="1">
        <v>8.9849537037037033E-2</v>
      </c>
      <c r="N879" s="25">
        <v>22522.405551595799</v>
      </c>
      <c r="O879" s="25">
        <v>70945.577487526767</v>
      </c>
      <c r="P879" s="25">
        <v>290.34466735340499</v>
      </c>
      <c r="Q879" s="25">
        <v>18.918826438712301</v>
      </c>
      <c r="R879" s="25">
        <v>27860.223597346099</v>
      </c>
      <c r="S879" s="25">
        <v>37.639621304181603</v>
      </c>
      <c r="T879" s="25">
        <v>1.1816992551986101</v>
      </c>
      <c r="U879" s="25">
        <v>0.35683798835663999</v>
      </c>
      <c r="V879" s="25">
        <v>1.94466244153558</v>
      </c>
      <c r="W879" s="25">
        <v>2.3015004298922199</v>
      </c>
      <c r="X879" s="25"/>
      <c r="Y879" s="25"/>
      <c r="Z879"/>
    </row>
    <row r="880" spans="2:26" x14ac:dyDescent="0.25">
      <c r="B880" t="s">
        <v>31</v>
      </c>
      <c r="C880" t="s">
        <v>215</v>
      </c>
      <c r="D880" t="s">
        <v>197</v>
      </c>
      <c r="E880" t="s">
        <v>547</v>
      </c>
      <c r="F880" t="s">
        <v>951</v>
      </c>
      <c r="G880" t="s">
        <v>952</v>
      </c>
      <c r="H880" t="s">
        <v>919</v>
      </c>
      <c r="I880" t="s">
        <v>216</v>
      </c>
      <c r="J880" s="4" t="s">
        <v>865</v>
      </c>
      <c r="K880">
        <v>340</v>
      </c>
      <c r="L880">
        <v>1500</v>
      </c>
      <c r="M880" s="1">
        <v>0.13212962962962962</v>
      </c>
      <c r="N880" s="25">
        <v>34139.606047050598</v>
      </c>
      <c r="O880" s="25">
        <v>107539.75904820938</v>
      </c>
      <c r="P880" s="25">
        <v>430.02225313525702</v>
      </c>
      <c r="Q880" s="25">
        <v>28.6772638956996</v>
      </c>
      <c r="R880" s="25">
        <v>42230.695207215002</v>
      </c>
      <c r="S880" s="25">
        <v>49.640500851054597</v>
      </c>
      <c r="T880" s="25">
        <v>1.5429704772028501</v>
      </c>
      <c r="U880" s="25">
        <v>0.517019259215171</v>
      </c>
      <c r="V880" s="25">
        <v>2.9177552705204999</v>
      </c>
      <c r="W880" s="25">
        <v>3.4347745297356709</v>
      </c>
      <c r="X880" s="25"/>
      <c r="Y880" s="25"/>
      <c r="Z880"/>
    </row>
    <row r="881" spans="2:26" x14ac:dyDescent="0.25">
      <c r="B881" t="s">
        <v>31</v>
      </c>
      <c r="C881" t="s">
        <v>215</v>
      </c>
      <c r="D881" t="s">
        <v>197</v>
      </c>
      <c r="E881" t="s">
        <v>547</v>
      </c>
      <c r="F881" t="s">
        <v>951</v>
      </c>
      <c r="G881" t="s">
        <v>952</v>
      </c>
      <c r="H881" t="s">
        <v>919</v>
      </c>
      <c r="I881" t="s">
        <v>216</v>
      </c>
      <c r="J881" s="4" t="s">
        <v>865</v>
      </c>
      <c r="K881">
        <v>360</v>
      </c>
      <c r="L881">
        <v>2000</v>
      </c>
      <c r="M881" s="1">
        <v>0.17629629629629628</v>
      </c>
      <c r="N881" s="25">
        <v>44375.230730415497</v>
      </c>
      <c r="O881" s="25">
        <v>139781.9768008088</v>
      </c>
      <c r="P881" s="25">
        <v>541.83281603804301</v>
      </c>
      <c r="Q881" s="25">
        <v>37.275194558916198</v>
      </c>
      <c r="R881" s="25">
        <v>54892.1640043105</v>
      </c>
      <c r="S881" s="25">
        <v>64.272279417181906</v>
      </c>
      <c r="T881" s="25">
        <v>1.96288892027635</v>
      </c>
      <c r="U881" s="25">
        <v>0.77103225176079104</v>
      </c>
      <c r="V881" s="25">
        <v>3.9517361638141999</v>
      </c>
      <c r="W881" s="25">
        <v>4.7227684155749907</v>
      </c>
      <c r="X881" s="25"/>
      <c r="Y881" s="25"/>
      <c r="Z881"/>
    </row>
    <row r="882" spans="2:26" x14ac:dyDescent="0.25">
      <c r="B882" t="s">
        <v>31</v>
      </c>
      <c r="C882" t="s">
        <v>215</v>
      </c>
      <c r="D882" t="s">
        <v>197</v>
      </c>
      <c r="E882" t="s">
        <v>547</v>
      </c>
      <c r="F882" t="s">
        <v>951</v>
      </c>
      <c r="G882" t="s">
        <v>952</v>
      </c>
      <c r="H882" t="s">
        <v>919</v>
      </c>
      <c r="I882" t="s">
        <v>216</v>
      </c>
      <c r="J882" s="4" t="s">
        <v>865</v>
      </c>
      <c r="K882">
        <v>360</v>
      </c>
      <c r="L882">
        <v>2500</v>
      </c>
      <c r="M882" s="1">
        <v>0.21952546296296296</v>
      </c>
      <c r="N882" s="25">
        <v>55131.421224125203</v>
      </c>
      <c r="O882" s="25">
        <v>173663.97685599438</v>
      </c>
      <c r="P882" s="25">
        <v>663.07333694830004</v>
      </c>
      <c r="Q882" s="25">
        <v>46.310399550267803</v>
      </c>
      <c r="R882" s="25">
        <v>68197.569425740498</v>
      </c>
      <c r="S882" s="25">
        <v>77.648122085988703</v>
      </c>
      <c r="T882" s="25">
        <v>2.3487028797172802</v>
      </c>
      <c r="U882" s="25">
        <v>0.98080261615347097</v>
      </c>
      <c r="V882" s="25">
        <v>4.9460467189889004</v>
      </c>
      <c r="W882" s="25">
        <v>5.9268493351423714</v>
      </c>
      <c r="X882" s="25"/>
      <c r="Y882" s="25"/>
      <c r="Z882"/>
    </row>
    <row r="883" spans="2:26" x14ac:dyDescent="0.25">
      <c r="B883" t="s">
        <v>31</v>
      </c>
      <c r="C883" t="s">
        <v>215</v>
      </c>
      <c r="D883" t="s">
        <v>197</v>
      </c>
      <c r="E883" t="s">
        <v>547</v>
      </c>
      <c r="F883" t="s">
        <v>951</v>
      </c>
      <c r="G883" t="s">
        <v>952</v>
      </c>
      <c r="H883" t="s">
        <v>919</v>
      </c>
      <c r="I883" t="s">
        <v>216</v>
      </c>
      <c r="J883" s="4" t="s">
        <v>865</v>
      </c>
      <c r="K883">
        <v>340</v>
      </c>
      <c r="L883">
        <v>3000</v>
      </c>
      <c r="M883" s="1">
        <v>0.26067129629629632</v>
      </c>
      <c r="N883" s="25">
        <v>67709.063832967106</v>
      </c>
      <c r="O883" s="25">
        <v>213283.55107384638</v>
      </c>
      <c r="P883" s="25">
        <v>824.63420126366395</v>
      </c>
      <c r="Q883" s="25">
        <v>56.875616260677198</v>
      </c>
      <c r="R883" s="25">
        <v>83756.114255510503</v>
      </c>
      <c r="S883" s="25">
        <v>88.433301734624806</v>
      </c>
      <c r="T883" s="25">
        <v>2.6998105275753401</v>
      </c>
      <c r="U883" s="25">
        <v>1.07910636736985</v>
      </c>
      <c r="V883" s="25">
        <v>5.8901684435731996</v>
      </c>
      <c r="W883" s="25">
        <v>6.96927481094305</v>
      </c>
      <c r="X883" s="25"/>
      <c r="Y883" s="25"/>
      <c r="Z883"/>
    </row>
    <row r="884" spans="2:26" x14ac:dyDescent="0.25">
      <c r="B884" t="s">
        <v>31</v>
      </c>
      <c r="C884" t="s">
        <v>215</v>
      </c>
      <c r="D884" t="s">
        <v>197</v>
      </c>
      <c r="E884" t="s">
        <v>547</v>
      </c>
      <c r="F884" t="s">
        <v>951</v>
      </c>
      <c r="G884" t="s">
        <v>952</v>
      </c>
      <c r="H884" t="s">
        <v>919</v>
      </c>
      <c r="I884" t="s">
        <v>216</v>
      </c>
      <c r="J884" s="4" t="s">
        <v>865</v>
      </c>
      <c r="K884">
        <v>360</v>
      </c>
      <c r="L884">
        <v>3500</v>
      </c>
      <c r="M884" s="1">
        <v>0.30600694444444443</v>
      </c>
      <c r="N884" s="25">
        <v>76976.395019126503</v>
      </c>
      <c r="O884" s="25">
        <v>242475.64431024849</v>
      </c>
      <c r="P884" s="25">
        <v>914.20178806623301</v>
      </c>
      <c r="Q884" s="25">
        <v>64.660168349822996</v>
      </c>
      <c r="R884" s="25">
        <v>95219.802822092301</v>
      </c>
      <c r="S884" s="25">
        <v>104.262289388714</v>
      </c>
      <c r="T884" s="25">
        <v>3.1293914043625999</v>
      </c>
      <c r="U884" s="25">
        <v>1.3951002398387899</v>
      </c>
      <c r="V884" s="25">
        <v>6.9531829800129197</v>
      </c>
      <c r="W884" s="25">
        <v>8.3482832198517087</v>
      </c>
      <c r="X884" s="25"/>
      <c r="Y884" s="25"/>
      <c r="Z884"/>
    </row>
    <row r="885" spans="2:26" x14ac:dyDescent="0.25">
      <c r="B885" t="s">
        <v>31</v>
      </c>
      <c r="C885" t="s">
        <v>215</v>
      </c>
      <c r="D885" t="s">
        <v>197</v>
      </c>
      <c r="E885" t="s">
        <v>547</v>
      </c>
      <c r="F885" t="s">
        <v>951</v>
      </c>
      <c r="G885" t="s">
        <v>952</v>
      </c>
      <c r="H885" t="s">
        <v>919</v>
      </c>
      <c r="I885" t="s">
        <v>216</v>
      </c>
      <c r="J885" s="4" t="s">
        <v>865</v>
      </c>
      <c r="K885">
        <v>380</v>
      </c>
      <c r="L885">
        <v>4000</v>
      </c>
      <c r="M885" s="1">
        <v>0.34932870370370367</v>
      </c>
      <c r="N885" s="25">
        <v>86839.159396475705</v>
      </c>
      <c r="O885" s="25">
        <v>273543.35209889844</v>
      </c>
      <c r="P885" s="25">
        <v>1028.62115580049</v>
      </c>
      <c r="Q885" s="25">
        <v>72.944893307926506</v>
      </c>
      <c r="R885" s="25">
        <v>107420.037016234</v>
      </c>
      <c r="S885" s="25">
        <v>111.650924406692</v>
      </c>
      <c r="T885" s="25">
        <v>3.7000223790987299</v>
      </c>
      <c r="U885" s="25">
        <v>1.4315763139586499</v>
      </c>
      <c r="V885" s="25">
        <v>8.3620881081624301</v>
      </c>
      <c r="W885" s="25">
        <v>9.7936644221210791</v>
      </c>
      <c r="X885" s="25"/>
      <c r="Y885" s="25"/>
      <c r="Z885"/>
    </row>
    <row r="886" spans="2:26" x14ac:dyDescent="0.25">
      <c r="B886" t="s">
        <v>31</v>
      </c>
      <c r="C886" t="s">
        <v>215</v>
      </c>
      <c r="D886" t="s">
        <v>197</v>
      </c>
      <c r="E886" t="s">
        <v>547</v>
      </c>
      <c r="F886" t="s">
        <v>951</v>
      </c>
      <c r="G886" t="s">
        <v>952</v>
      </c>
      <c r="H886" t="s">
        <v>919</v>
      </c>
      <c r="I886" t="s">
        <v>216</v>
      </c>
      <c r="J886" s="4" t="s">
        <v>865</v>
      </c>
      <c r="K886">
        <v>380</v>
      </c>
      <c r="L886">
        <v>4500</v>
      </c>
      <c r="M886" s="1">
        <v>0.3925925925925926</v>
      </c>
      <c r="N886" s="25">
        <v>97335.123029469207</v>
      </c>
      <c r="O886" s="25">
        <v>306605.63754282799</v>
      </c>
      <c r="P886" s="25">
        <v>1146.1046115085901</v>
      </c>
      <c r="Q886" s="25">
        <v>81.761497618330395</v>
      </c>
      <c r="R886" s="25">
        <v>120403.50106219199</v>
      </c>
      <c r="S886" s="25">
        <v>123.92725451458</v>
      </c>
      <c r="T886" s="25">
        <v>4.1145439623148103</v>
      </c>
      <c r="U886" s="25">
        <v>1.61146969180719</v>
      </c>
      <c r="V886" s="25">
        <v>9.4275466337669709</v>
      </c>
      <c r="W886" s="25">
        <v>11.039016325574162</v>
      </c>
      <c r="X886" s="25"/>
      <c r="Y886" s="25"/>
      <c r="Z886"/>
    </row>
    <row r="887" spans="2:26" x14ac:dyDescent="0.25">
      <c r="B887" t="s">
        <v>31</v>
      </c>
      <c r="C887" t="s">
        <v>215</v>
      </c>
      <c r="D887" t="s">
        <v>197</v>
      </c>
      <c r="E887" t="s">
        <v>547</v>
      </c>
      <c r="F887" t="s">
        <v>951</v>
      </c>
      <c r="G887" t="s">
        <v>952</v>
      </c>
      <c r="H887" t="s">
        <v>919</v>
      </c>
      <c r="I887" t="s">
        <v>216</v>
      </c>
      <c r="J887" s="4" t="s">
        <v>865</v>
      </c>
      <c r="K887">
        <v>380</v>
      </c>
      <c r="L887">
        <v>5000</v>
      </c>
      <c r="M887" s="1">
        <v>0.43554398148148149</v>
      </c>
      <c r="N887" s="25">
        <v>109068.123405832</v>
      </c>
      <c r="O887" s="25">
        <v>343564.58872837079</v>
      </c>
      <c r="P887" s="25">
        <v>1288.4513450846</v>
      </c>
      <c r="Q887" s="25">
        <v>91.617225492452306</v>
      </c>
      <c r="R887" s="25">
        <v>134917.27743795601</v>
      </c>
      <c r="S887" s="25">
        <v>137.857244178972</v>
      </c>
      <c r="T887" s="25">
        <v>4.4817206318218199</v>
      </c>
      <c r="U887" s="25">
        <v>1.82807841248276</v>
      </c>
      <c r="V887" s="25">
        <v>10.370603768374499</v>
      </c>
      <c r="W887" s="25">
        <v>12.19868218085726</v>
      </c>
      <c r="X887" s="25"/>
      <c r="Y887" s="25"/>
      <c r="Z887"/>
    </row>
    <row r="888" spans="2:26" x14ac:dyDescent="0.25">
      <c r="B888" t="s">
        <v>31</v>
      </c>
      <c r="C888" t="s">
        <v>215</v>
      </c>
      <c r="D888" t="s">
        <v>197</v>
      </c>
      <c r="E888" t="s">
        <v>547</v>
      </c>
      <c r="F888" t="s">
        <v>951</v>
      </c>
      <c r="G888" t="s">
        <v>952</v>
      </c>
      <c r="H888" t="s">
        <v>919</v>
      </c>
      <c r="I888" t="s">
        <v>216</v>
      </c>
      <c r="J888" s="4" t="s">
        <v>865</v>
      </c>
      <c r="K888">
        <v>360</v>
      </c>
      <c r="L888">
        <v>5500</v>
      </c>
      <c r="M888" s="1">
        <v>0.47871527777777773</v>
      </c>
      <c r="N888" s="25">
        <v>121173.472528099</v>
      </c>
      <c r="O888" s="25">
        <v>381696.43846351182</v>
      </c>
      <c r="P888" s="25">
        <v>1428.0021401297799</v>
      </c>
      <c r="Q888" s="25">
        <v>101.785726922183</v>
      </c>
      <c r="R888" s="25">
        <v>149891.55221437101</v>
      </c>
      <c r="S888" s="25">
        <v>156.99323523979501</v>
      </c>
      <c r="T888" s="25">
        <v>4.69437737242919</v>
      </c>
      <c r="U888" s="25">
        <v>2.2033467814029799</v>
      </c>
      <c r="V888" s="25">
        <v>10.9757917452279</v>
      </c>
      <c r="W888" s="25">
        <v>13.179138526630879</v>
      </c>
      <c r="X888" s="25"/>
      <c r="Y888" s="25"/>
      <c r="Z888"/>
    </row>
    <row r="889" spans="2:26" x14ac:dyDescent="0.25">
      <c r="B889" t="s">
        <v>31</v>
      </c>
      <c r="C889" t="s">
        <v>215</v>
      </c>
      <c r="D889" t="s">
        <v>197</v>
      </c>
      <c r="E889" t="s">
        <v>547</v>
      </c>
      <c r="F889" t="s">
        <v>951</v>
      </c>
      <c r="G889" t="s">
        <v>952</v>
      </c>
      <c r="H889" t="s">
        <v>919</v>
      </c>
      <c r="I889" t="s">
        <v>216</v>
      </c>
      <c r="J889" s="4" t="s">
        <v>865</v>
      </c>
      <c r="K889">
        <v>380</v>
      </c>
      <c r="L889">
        <v>6000</v>
      </c>
      <c r="M889" s="1">
        <v>0.52093749999999994</v>
      </c>
      <c r="N889" s="25">
        <v>132234.318445727</v>
      </c>
      <c r="O889" s="25">
        <v>416538.10310404003</v>
      </c>
      <c r="P889" s="25">
        <v>1565.62183316663</v>
      </c>
      <c r="Q889" s="25">
        <v>111.076778168201</v>
      </c>
      <c r="R889" s="25">
        <v>163573.79600814701</v>
      </c>
      <c r="S889" s="25">
        <v>165.79398185218699</v>
      </c>
      <c r="T889" s="25">
        <v>5.1740394384235202</v>
      </c>
      <c r="U889" s="25">
        <v>2.24304956626731</v>
      </c>
      <c r="V889" s="25">
        <v>12.1775781884943</v>
      </c>
      <c r="W889" s="25">
        <v>14.420627754761609</v>
      </c>
      <c r="X889" s="25"/>
      <c r="Y889" s="25"/>
      <c r="Z889"/>
    </row>
    <row r="890" spans="2:26" x14ac:dyDescent="0.25">
      <c r="B890" t="s">
        <v>31</v>
      </c>
      <c r="C890" t="s">
        <v>215</v>
      </c>
      <c r="D890" t="s">
        <v>197</v>
      </c>
      <c r="E890" t="s">
        <v>547</v>
      </c>
      <c r="F890" t="s">
        <v>951</v>
      </c>
      <c r="G890" t="s">
        <v>952</v>
      </c>
      <c r="H890" t="s">
        <v>919</v>
      </c>
      <c r="I890" t="s">
        <v>216</v>
      </c>
      <c r="J890" s="4" t="s">
        <v>865</v>
      </c>
      <c r="K890">
        <v>400</v>
      </c>
      <c r="L890">
        <v>6500</v>
      </c>
      <c r="M890" s="1">
        <v>0.5640856481481481</v>
      </c>
      <c r="N890" s="25">
        <v>142602.53507606001</v>
      </c>
      <c r="O890" s="25">
        <v>449197.98548958905</v>
      </c>
      <c r="P890" s="25">
        <v>1687.5249828709</v>
      </c>
      <c r="Q890" s="25">
        <v>119.786108623251</v>
      </c>
      <c r="R890" s="25">
        <v>176399.24378197599</v>
      </c>
      <c r="S890" s="25">
        <v>173.543537101228</v>
      </c>
      <c r="T890" s="25">
        <v>5.7539859788862602</v>
      </c>
      <c r="U890" s="25">
        <v>2.3106788464091799</v>
      </c>
      <c r="V890" s="25">
        <v>13.589313112448901</v>
      </c>
      <c r="W890" s="25">
        <v>15.899991958858081</v>
      </c>
      <c r="X890" s="25"/>
      <c r="Y890" s="25"/>
      <c r="Z890"/>
    </row>
    <row r="891" spans="2:26" x14ac:dyDescent="0.25">
      <c r="B891" t="s">
        <v>31</v>
      </c>
      <c r="C891" t="s">
        <v>215</v>
      </c>
      <c r="D891" t="s">
        <v>197</v>
      </c>
      <c r="E891" t="s">
        <v>547</v>
      </c>
      <c r="F891" t="s">
        <v>951</v>
      </c>
      <c r="G891" t="s">
        <v>952</v>
      </c>
      <c r="H891" t="s">
        <v>919</v>
      </c>
      <c r="I891" t="s">
        <v>216</v>
      </c>
      <c r="J891" s="4" t="s">
        <v>865</v>
      </c>
      <c r="K891">
        <v>380</v>
      </c>
      <c r="L891">
        <v>7000</v>
      </c>
      <c r="M891" s="1">
        <v>0.60738425925925921</v>
      </c>
      <c r="N891" s="25">
        <v>153482.85326574699</v>
      </c>
      <c r="O891" s="25">
        <v>483470.98778710299</v>
      </c>
      <c r="P891" s="25">
        <v>1808.7641824992299</v>
      </c>
      <c r="Q891" s="25">
        <v>128.92556990497499</v>
      </c>
      <c r="R891" s="25">
        <v>189858.23923222601</v>
      </c>
      <c r="S891" s="25">
        <v>188.35830672173799</v>
      </c>
      <c r="T891" s="25">
        <v>6.0655534913966003</v>
      </c>
      <c r="U891" s="25">
        <v>2.5547812652156101</v>
      </c>
      <c r="V891" s="25">
        <v>14.443030638453299</v>
      </c>
      <c r="W891" s="25">
        <v>16.997811903668911</v>
      </c>
      <c r="X891" s="25"/>
      <c r="Y891" s="25"/>
      <c r="Z891"/>
    </row>
    <row r="892" spans="2:26" x14ac:dyDescent="0.25">
      <c r="B892" t="s">
        <v>31</v>
      </c>
      <c r="C892" t="s">
        <v>215</v>
      </c>
      <c r="D892" t="s">
        <v>197</v>
      </c>
      <c r="E892" t="s">
        <v>547</v>
      </c>
      <c r="F892" t="s">
        <v>951</v>
      </c>
      <c r="G892" t="s">
        <v>952</v>
      </c>
      <c r="H892" t="s">
        <v>919</v>
      </c>
      <c r="I892" t="s">
        <v>216</v>
      </c>
      <c r="J892" s="4" t="s">
        <v>865</v>
      </c>
      <c r="K892">
        <v>400</v>
      </c>
      <c r="L892">
        <v>7500</v>
      </c>
      <c r="M892" s="1">
        <v>0.6506481481481482</v>
      </c>
      <c r="N892" s="25">
        <v>163279.091037259</v>
      </c>
      <c r="O892" s="25">
        <v>514329.13676736585</v>
      </c>
      <c r="P892" s="25">
        <v>1918.79400708713</v>
      </c>
      <c r="Q892" s="25">
        <v>137.15436313119901</v>
      </c>
      <c r="R892" s="25">
        <v>201976.160077637</v>
      </c>
      <c r="S892" s="25">
        <v>195.65867625971501</v>
      </c>
      <c r="T892" s="25">
        <v>6.6544317213425197</v>
      </c>
      <c r="U892" s="25">
        <v>2.6188262643482201</v>
      </c>
      <c r="V892" s="25">
        <v>15.900067969344899</v>
      </c>
      <c r="W892" s="25">
        <v>18.518894233693118</v>
      </c>
      <c r="X892" s="25"/>
      <c r="Y892" s="25"/>
      <c r="Z892"/>
    </row>
    <row r="893" spans="2:26" x14ac:dyDescent="0.25">
      <c r="B893" t="s">
        <v>31</v>
      </c>
      <c r="C893" t="s">
        <v>215</v>
      </c>
      <c r="D893" t="s">
        <v>197</v>
      </c>
      <c r="E893" t="s">
        <v>547</v>
      </c>
      <c r="F893" t="s">
        <v>951</v>
      </c>
      <c r="G893" t="s">
        <v>952</v>
      </c>
      <c r="H893" t="s">
        <v>919</v>
      </c>
      <c r="I893" t="s">
        <v>216</v>
      </c>
      <c r="J893" s="4" t="s">
        <v>832</v>
      </c>
      <c r="K893">
        <v>200</v>
      </c>
      <c r="L893">
        <v>125</v>
      </c>
      <c r="M893" s="1">
        <v>2.2847222222222224E-2</v>
      </c>
      <c r="N893" s="25">
        <v>3494.904</v>
      </c>
      <c r="O893" s="25">
        <v>11008.9476</v>
      </c>
      <c r="P893" s="25">
        <v>44.323357999999999</v>
      </c>
      <c r="Q893" s="25">
        <v>2.9357192999999899</v>
      </c>
      <c r="R893" s="25">
        <v>4323.1971000000003</v>
      </c>
      <c r="S893" s="25">
        <v>27.61160946</v>
      </c>
      <c r="T893" s="25">
        <v>0.83816687999999995</v>
      </c>
      <c r="U893" s="25">
        <v>5.6700960000000002E-2</v>
      </c>
      <c r="V893" s="25">
        <v>0.18082097</v>
      </c>
      <c r="W893" s="25">
        <v>0.23752192999999999</v>
      </c>
      <c r="X893" s="25"/>
      <c r="Y893" s="25"/>
      <c r="Z893"/>
    </row>
    <row r="894" spans="2:26" x14ac:dyDescent="0.25">
      <c r="B894" t="s">
        <v>31</v>
      </c>
      <c r="C894" t="s">
        <v>215</v>
      </c>
      <c r="D894" t="s">
        <v>197</v>
      </c>
      <c r="E894" t="s">
        <v>547</v>
      </c>
      <c r="F894" t="s">
        <v>951</v>
      </c>
      <c r="G894" t="s">
        <v>952</v>
      </c>
      <c r="H894" t="s">
        <v>919</v>
      </c>
      <c r="I894" t="s">
        <v>216</v>
      </c>
      <c r="J894" s="4" t="s">
        <v>864</v>
      </c>
      <c r="K894">
        <v>200</v>
      </c>
      <c r="L894">
        <v>125</v>
      </c>
      <c r="M894" s="1">
        <v>1.9259259259259261E-2</v>
      </c>
      <c r="N894" s="25">
        <v>3227.0639999999999</v>
      </c>
      <c r="O894" s="25">
        <v>10165.2516</v>
      </c>
      <c r="P894" s="25">
        <v>43.136826839743499</v>
      </c>
      <c r="Q894" s="25">
        <v>2.7107337</v>
      </c>
      <c r="R894" s="25">
        <v>3991.8789166666602</v>
      </c>
      <c r="S894" s="25">
        <v>22.536041857435801</v>
      </c>
      <c r="T894" s="25">
        <v>0.68549808000000001</v>
      </c>
      <c r="U894" s="25">
        <v>5.579576E-2</v>
      </c>
      <c r="V894" s="25">
        <v>0.16673457</v>
      </c>
      <c r="W894" s="25">
        <v>0.22253033</v>
      </c>
      <c r="X894" s="25"/>
      <c r="Y894" s="25"/>
      <c r="Z894"/>
    </row>
    <row r="895" spans="2:26" x14ac:dyDescent="0.25">
      <c r="B895" t="s">
        <v>1950</v>
      </c>
      <c r="C895" t="s">
        <v>217</v>
      </c>
      <c r="D895" t="s">
        <v>197</v>
      </c>
      <c r="E895" t="s">
        <v>548</v>
      </c>
      <c r="F895" t="s">
        <v>951</v>
      </c>
      <c r="G895" t="s">
        <v>952</v>
      </c>
      <c r="H895" t="s">
        <v>919</v>
      </c>
      <c r="I895" t="s">
        <v>1951</v>
      </c>
      <c r="J895" s="4" t="s">
        <v>865</v>
      </c>
      <c r="K895">
        <v>180</v>
      </c>
      <c r="L895">
        <v>125</v>
      </c>
      <c r="M895" s="1">
        <v>1.4780092592592595E-2</v>
      </c>
      <c r="N895" s="25">
        <v>3847.96771722733</v>
      </c>
      <c r="O895" s="25">
        <v>12121.09830926609</v>
      </c>
      <c r="P895" s="25">
        <v>94.221951507682206</v>
      </c>
      <c r="Q895" s="25">
        <v>3.23229314952557</v>
      </c>
      <c r="R895" s="25">
        <v>4759.9367810795302</v>
      </c>
      <c r="S895" s="25">
        <v>59.109463244234</v>
      </c>
      <c r="T895" s="25">
        <v>32.500656137226898</v>
      </c>
      <c r="U895" s="25">
        <v>0.20136312404274301</v>
      </c>
      <c r="V895" s="25">
        <v>0.54944573254669105</v>
      </c>
      <c r="W895" s="25">
        <v>0.75080885658943408</v>
      </c>
      <c r="X895" s="25"/>
      <c r="Y895" s="25"/>
      <c r="Z895"/>
    </row>
    <row r="896" spans="2:26" x14ac:dyDescent="0.25">
      <c r="B896" t="s">
        <v>1950</v>
      </c>
      <c r="C896" t="s">
        <v>217</v>
      </c>
      <c r="D896" t="s">
        <v>197</v>
      </c>
      <c r="E896" t="s">
        <v>548</v>
      </c>
      <c r="F896" t="s">
        <v>951</v>
      </c>
      <c r="G896" t="s">
        <v>952</v>
      </c>
      <c r="H896" t="s">
        <v>919</v>
      </c>
      <c r="I896" t="s">
        <v>1951</v>
      </c>
      <c r="J896" s="4" t="s">
        <v>865</v>
      </c>
      <c r="K896">
        <v>240</v>
      </c>
      <c r="L896">
        <v>200</v>
      </c>
      <c r="M896" s="1">
        <v>2.1238425925925924E-2</v>
      </c>
      <c r="N896" s="25">
        <v>5422.6212071508098</v>
      </c>
      <c r="O896" s="25">
        <v>17081.256802525051</v>
      </c>
      <c r="P896" s="25">
        <v>130.38424311549099</v>
      </c>
      <c r="Q896" s="25">
        <v>4.5550016272989398</v>
      </c>
      <c r="R896" s="25">
        <v>6707.7825955451399</v>
      </c>
      <c r="S896" s="25">
        <v>73.272137181682496</v>
      </c>
      <c r="T896" s="25">
        <v>38.988561005195102</v>
      </c>
      <c r="U896" s="25">
        <v>0.24978062108163801</v>
      </c>
      <c r="V896" s="25">
        <v>0.75009737610814697</v>
      </c>
      <c r="W896" s="25">
        <v>0.99987799718978498</v>
      </c>
      <c r="X896" s="25"/>
      <c r="Y896" s="25"/>
      <c r="Z896"/>
    </row>
    <row r="897" spans="2:26" x14ac:dyDescent="0.25">
      <c r="B897" t="s">
        <v>1950</v>
      </c>
      <c r="C897" t="s">
        <v>217</v>
      </c>
      <c r="D897" t="s">
        <v>197</v>
      </c>
      <c r="E897" t="s">
        <v>548</v>
      </c>
      <c r="F897" t="s">
        <v>951</v>
      </c>
      <c r="G897" t="s">
        <v>952</v>
      </c>
      <c r="H897" t="s">
        <v>919</v>
      </c>
      <c r="I897" t="s">
        <v>1951</v>
      </c>
      <c r="J897" s="4" t="s">
        <v>865</v>
      </c>
      <c r="K897">
        <v>280</v>
      </c>
      <c r="L897">
        <v>250</v>
      </c>
      <c r="M897" s="1">
        <v>2.5069444444444446E-2</v>
      </c>
      <c r="N897" s="25">
        <v>6509.5922398312096</v>
      </c>
      <c r="O897" s="25">
        <v>20505.215555468309</v>
      </c>
      <c r="P897" s="25">
        <v>157.05661321246001</v>
      </c>
      <c r="Q897" s="25">
        <v>5.4680575329579399</v>
      </c>
      <c r="R897" s="25">
        <v>8052.3660499072703</v>
      </c>
      <c r="S897" s="25">
        <v>82.359957489749604</v>
      </c>
      <c r="T897" s="25">
        <v>43.684857353485299</v>
      </c>
      <c r="U897" s="25">
        <v>0.27505223062543599</v>
      </c>
      <c r="V897" s="25">
        <v>0.88477038431432398</v>
      </c>
      <c r="W897" s="25">
        <v>1.1598226149397599</v>
      </c>
      <c r="X897" s="25"/>
      <c r="Y897" s="25"/>
      <c r="Z897"/>
    </row>
    <row r="898" spans="2:26" x14ac:dyDescent="0.25">
      <c r="B898" t="s">
        <v>1950</v>
      </c>
      <c r="C898" t="s">
        <v>217</v>
      </c>
      <c r="D898" t="s">
        <v>197</v>
      </c>
      <c r="E898" t="s">
        <v>548</v>
      </c>
      <c r="F898" t="s">
        <v>951</v>
      </c>
      <c r="G898" t="s">
        <v>952</v>
      </c>
      <c r="H898" t="s">
        <v>919</v>
      </c>
      <c r="I898" t="s">
        <v>1951</v>
      </c>
      <c r="J898" s="4" t="s">
        <v>865</v>
      </c>
      <c r="K898">
        <v>340</v>
      </c>
      <c r="L898">
        <v>500</v>
      </c>
      <c r="M898" s="1">
        <v>4.6238425925925926E-2</v>
      </c>
      <c r="N898" s="25">
        <v>11503.774829492701</v>
      </c>
      <c r="O898" s="25">
        <v>36236.890712902008</v>
      </c>
      <c r="P898" s="25">
        <v>238.10698754499299</v>
      </c>
      <c r="Q898" s="25">
        <v>9.6631712272759493</v>
      </c>
      <c r="R898" s="25">
        <v>14230.1687117242</v>
      </c>
      <c r="S898" s="25">
        <v>128.096786049293</v>
      </c>
      <c r="T898" s="25">
        <v>54.430484302601002</v>
      </c>
      <c r="U898" s="25">
        <v>0.36415018418644002</v>
      </c>
      <c r="V898" s="25">
        <v>1.7305446069924399</v>
      </c>
      <c r="W898" s="25">
        <v>2.0946947911788798</v>
      </c>
      <c r="X898" s="25"/>
      <c r="Y898" s="25"/>
      <c r="Z898"/>
    </row>
    <row r="899" spans="2:26" x14ac:dyDescent="0.25">
      <c r="B899" t="s">
        <v>1950</v>
      </c>
      <c r="C899" t="s">
        <v>217</v>
      </c>
      <c r="D899" t="s">
        <v>197</v>
      </c>
      <c r="E899" t="s">
        <v>548</v>
      </c>
      <c r="F899" t="s">
        <v>951</v>
      </c>
      <c r="G899" t="s">
        <v>952</v>
      </c>
      <c r="H899" t="s">
        <v>919</v>
      </c>
      <c r="I899" t="s">
        <v>1951</v>
      </c>
      <c r="J899" s="4" t="s">
        <v>865</v>
      </c>
      <c r="K899">
        <v>380</v>
      </c>
      <c r="L899">
        <v>750</v>
      </c>
      <c r="M899" s="1">
        <v>6.7743055555555556E-2</v>
      </c>
      <c r="N899" s="25">
        <v>16407.987548748501</v>
      </c>
      <c r="O899" s="25">
        <v>51685.160778557773</v>
      </c>
      <c r="P899" s="25">
        <v>325.42876726551299</v>
      </c>
      <c r="Q899" s="25">
        <v>13.7827091456308</v>
      </c>
      <c r="R899" s="25">
        <v>20296.682237173201</v>
      </c>
      <c r="S899" s="25">
        <v>161.711090806502</v>
      </c>
      <c r="T899" s="25">
        <v>61.005492710372103</v>
      </c>
      <c r="U899" s="25">
        <v>0.417205633017872</v>
      </c>
      <c r="V899" s="25">
        <v>2.5495592259520898</v>
      </c>
      <c r="W899" s="25">
        <v>2.9667648589699618</v>
      </c>
      <c r="X899" s="25"/>
      <c r="Y899" s="25"/>
      <c r="Z899"/>
    </row>
    <row r="900" spans="2:26" x14ac:dyDescent="0.25">
      <c r="B900" t="s">
        <v>1950</v>
      </c>
      <c r="C900" t="s">
        <v>217</v>
      </c>
      <c r="D900" t="s">
        <v>197</v>
      </c>
      <c r="E900" t="s">
        <v>548</v>
      </c>
      <c r="F900" t="s">
        <v>951</v>
      </c>
      <c r="G900" t="s">
        <v>952</v>
      </c>
      <c r="H900" t="s">
        <v>919</v>
      </c>
      <c r="I900" t="s">
        <v>1951</v>
      </c>
      <c r="J900" s="4" t="s">
        <v>865</v>
      </c>
      <c r="K900">
        <v>380</v>
      </c>
      <c r="L900">
        <v>1000</v>
      </c>
      <c r="M900" s="1">
        <v>8.8865740740740731E-2</v>
      </c>
      <c r="N900" s="25">
        <v>21607.282691360801</v>
      </c>
      <c r="O900" s="25">
        <v>68062.940477786513</v>
      </c>
      <c r="P900" s="25">
        <v>410.72529931504903</v>
      </c>
      <c r="Q900" s="25">
        <v>18.150123363418501</v>
      </c>
      <c r="R900" s="25">
        <v>26728.2156922961</v>
      </c>
      <c r="S900" s="25">
        <v>198.21246306913801</v>
      </c>
      <c r="T900" s="25">
        <v>66.036779930222494</v>
      </c>
      <c r="U900" s="25">
        <v>0.51203827373072097</v>
      </c>
      <c r="V900" s="25">
        <v>3.39067729885444</v>
      </c>
      <c r="W900" s="25">
        <v>3.9027155725851612</v>
      </c>
      <c r="X900" s="25"/>
      <c r="Y900" s="25"/>
      <c r="Z900"/>
    </row>
    <row r="901" spans="2:26" x14ac:dyDescent="0.25">
      <c r="B901" t="s">
        <v>1950</v>
      </c>
      <c r="C901" t="s">
        <v>217</v>
      </c>
      <c r="D901" t="s">
        <v>197</v>
      </c>
      <c r="E901" t="s">
        <v>548</v>
      </c>
      <c r="F901" t="s">
        <v>951</v>
      </c>
      <c r="G901" t="s">
        <v>952</v>
      </c>
      <c r="H901" t="s">
        <v>919</v>
      </c>
      <c r="I901" t="s">
        <v>1951</v>
      </c>
      <c r="J901" s="4" t="s">
        <v>865</v>
      </c>
      <c r="K901">
        <v>400</v>
      </c>
      <c r="L901">
        <v>1500</v>
      </c>
      <c r="M901" s="1">
        <v>0.13120370370370371</v>
      </c>
      <c r="N901" s="25">
        <v>31698.713342548599</v>
      </c>
      <c r="O901" s="25">
        <v>99850.947029028088</v>
      </c>
      <c r="P901" s="25">
        <v>600.44502329810302</v>
      </c>
      <c r="Q901" s="25">
        <v>26.626917299513199</v>
      </c>
      <c r="R901" s="25">
        <v>39211.309210428801</v>
      </c>
      <c r="S901" s="25">
        <v>246.32911284020801</v>
      </c>
      <c r="T901" s="25">
        <v>72.216965391297904</v>
      </c>
      <c r="U901" s="25">
        <v>0.64058406250094502</v>
      </c>
      <c r="V901" s="25">
        <v>4.9860072771202697</v>
      </c>
      <c r="W901" s="25">
        <v>5.626591339621215</v>
      </c>
      <c r="X901" s="25"/>
      <c r="Y901" s="25"/>
      <c r="Z901"/>
    </row>
    <row r="902" spans="2:26" x14ac:dyDescent="0.25">
      <c r="B902" t="s">
        <v>1950</v>
      </c>
      <c r="C902" t="s">
        <v>217</v>
      </c>
      <c r="D902" t="s">
        <v>197</v>
      </c>
      <c r="E902" t="s">
        <v>548</v>
      </c>
      <c r="F902" t="s">
        <v>951</v>
      </c>
      <c r="G902" t="s">
        <v>952</v>
      </c>
      <c r="H902" t="s">
        <v>919</v>
      </c>
      <c r="I902" t="s">
        <v>1951</v>
      </c>
      <c r="J902" s="4" t="s">
        <v>865</v>
      </c>
      <c r="K902">
        <v>400</v>
      </c>
      <c r="L902">
        <v>2000</v>
      </c>
      <c r="M902" s="1">
        <v>0.17355324074074074</v>
      </c>
      <c r="N902" s="25">
        <v>42211.587161197502</v>
      </c>
      <c r="O902" s="25">
        <v>132966.49955777213</v>
      </c>
      <c r="P902" s="25">
        <v>787.14371529791595</v>
      </c>
      <c r="Q902" s="25">
        <v>35.457734768528098</v>
      </c>
      <c r="R902" s="25">
        <v>52215.729148988699</v>
      </c>
      <c r="S902" s="25">
        <v>309.17284768650899</v>
      </c>
      <c r="T902" s="25">
        <v>80.301558150690994</v>
      </c>
      <c r="U902" s="25">
        <v>0.82132734166005195</v>
      </c>
      <c r="V902" s="25">
        <v>6.6440850603383002</v>
      </c>
      <c r="W902" s="25">
        <v>7.4654124019983517</v>
      </c>
      <c r="X902" s="25"/>
      <c r="Y902" s="25"/>
      <c r="Z902"/>
    </row>
    <row r="903" spans="2:26" x14ac:dyDescent="0.25">
      <c r="B903" t="s">
        <v>1950</v>
      </c>
      <c r="C903" t="s">
        <v>217</v>
      </c>
      <c r="D903" t="s">
        <v>197</v>
      </c>
      <c r="E903" t="s">
        <v>548</v>
      </c>
      <c r="F903" t="s">
        <v>951</v>
      </c>
      <c r="G903" t="s">
        <v>952</v>
      </c>
      <c r="H903" t="s">
        <v>919</v>
      </c>
      <c r="I903" t="s">
        <v>1951</v>
      </c>
      <c r="J903" s="4" t="s">
        <v>865</v>
      </c>
      <c r="K903">
        <v>400</v>
      </c>
      <c r="L903">
        <v>2500</v>
      </c>
      <c r="M903" s="1">
        <v>0.21579861111111109</v>
      </c>
      <c r="N903" s="25">
        <v>52450.661860984699</v>
      </c>
      <c r="O903" s="25">
        <v>165219.58486210179</v>
      </c>
      <c r="P903" s="25">
        <v>962.39726546111103</v>
      </c>
      <c r="Q903" s="25">
        <v>44.058554297797102</v>
      </c>
      <c r="R903" s="25">
        <v>64881.467483274399</v>
      </c>
      <c r="S903" s="25">
        <v>372.17611430902502</v>
      </c>
      <c r="T903" s="25">
        <v>88.293439312049998</v>
      </c>
      <c r="U903" s="25">
        <v>0.98360570730282204</v>
      </c>
      <c r="V903" s="25">
        <v>8.2942413647784701</v>
      </c>
      <c r="W903" s="25">
        <v>9.2778470720812916</v>
      </c>
      <c r="X903" s="25"/>
      <c r="Y903" s="25"/>
      <c r="Z903"/>
    </row>
    <row r="904" spans="2:26" x14ac:dyDescent="0.25">
      <c r="B904" t="s">
        <v>1950</v>
      </c>
      <c r="C904" t="s">
        <v>217</v>
      </c>
      <c r="D904" t="s">
        <v>197</v>
      </c>
      <c r="E904" t="s">
        <v>548</v>
      </c>
      <c r="F904" t="s">
        <v>951</v>
      </c>
      <c r="G904" t="s">
        <v>952</v>
      </c>
      <c r="H904" t="s">
        <v>919</v>
      </c>
      <c r="I904" t="s">
        <v>1951</v>
      </c>
      <c r="J904" s="4" t="s">
        <v>865</v>
      </c>
      <c r="K904">
        <v>400</v>
      </c>
      <c r="L904">
        <v>3000</v>
      </c>
      <c r="M904" s="1">
        <v>0.25819444444444445</v>
      </c>
      <c r="N904" s="25">
        <v>63086.4150711986</v>
      </c>
      <c r="O904" s="25">
        <v>198722.20747427558</v>
      </c>
      <c r="P904" s="25">
        <v>1154.17518081241</v>
      </c>
      <c r="Q904" s="25">
        <v>52.992586336991899</v>
      </c>
      <c r="R904" s="25">
        <v>78037.892007909701</v>
      </c>
      <c r="S904" s="25">
        <v>434.90591624340698</v>
      </c>
      <c r="T904" s="25">
        <v>96.406481415652294</v>
      </c>
      <c r="U904" s="25">
        <v>1.17219157420696</v>
      </c>
      <c r="V904" s="25">
        <v>9.95577984791524</v>
      </c>
      <c r="W904" s="25">
        <v>11.127971422122201</v>
      </c>
      <c r="X904" s="25"/>
      <c r="Y904" s="25"/>
      <c r="Z904"/>
    </row>
    <row r="905" spans="2:26" x14ac:dyDescent="0.25">
      <c r="B905" t="s">
        <v>1950</v>
      </c>
      <c r="C905" t="s">
        <v>217</v>
      </c>
      <c r="D905" t="s">
        <v>197</v>
      </c>
      <c r="E905" t="s">
        <v>548</v>
      </c>
      <c r="F905" t="s">
        <v>951</v>
      </c>
      <c r="G905" t="s">
        <v>952</v>
      </c>
      <c r="H905" t="s">
        <v>919</v>
      </c>
      <c r="I905" t="s">
        <v>1951</v>
      </c>
      <c r="J905" s="4" t="s">
        <v>865</v>
      </c>
      <c r="K905">
        <v>380</v>
      </c>
      <c r="L905">
        <v>3500</v>
      </c>
      <c r="M905" s="1">
        <v>0.30038194444444444</v>
      </c>
      <c r="N905" s="25">
        <v>74364.510363270703</v>
      </c>
      <c r="O905" s="25">
        <v>234248.20764430272</v>
      </c>
      <c r="P905" s="25">
        <v>1296.5976837655901</v>
      </c>
      <c r="Q905" s="25">
        <v>62.466182894045801</v>
      </c>
      <c r="R905" s="25">
        <v>91988.894160861804</v>
      </c>
      <c r="S905" s="25">
        <v>561.54786129829597</v>
      </c>
      <c r="T905" s="25">
        <v>116.018595401735</v>
      </c>
      <c r="U905" s="25">
        <v>1.5122090412021401</v>
      </c>
      <c r="V905" s="25">
        <v>11.8191567258357</v>
      </c>
      <c r="W905" s="25">
        <v>13.331365767037841</v>
      </c>
      <c r="X905" s="25"/>
      <c r="Y905" s="25"/>
      <c r="Z905"/>
    </row>
    <row r="906" spans="2:26" x14ac:dyDescent="0.25">
      <c r="B906" t="s">
        <v>1950</v>
      </c>
      <c r="C906" t="s">
        <v>217</v>
      </c>
      <c r="D906" t="s">
        <v>197</v>
      </c>
      <c r="E906" t="s">
        <v>548</v>
      </c>
      <c r="F906" t="s">
        <v>951</v>
      </c>
      <c r="G906" t="s">
        <v>952</v>
      </c>
      <c r="H906" t="s">
        <v>919</v>
      </c>
      <c r="I906" t="s">
        <v>1951</v>
      </c>
      <c r="J906" s="4" t="s">
        <v>865</v>
      </c>
      <c r="K906">
        <v>400</v>
      </c>
      <c r="L906">
        <v>4000</v>
      </c>
      <c r="M906" s="1">
        <v>0.34285879629629629</v>
      </c>
      <c r="N906" s="25">
        <v>84013.342938113798</v>
      </c>
      <c r="O906" s="25">
        <v>264642.03025505843</v>
      </c>
      <c r="P906" s="25">
        <v>1523.1351573648001</v>
      </c>
      <c r="Q906" s="25">
        <v>70.5712114328865</v>
      </c>
      <c r="R906" s="25">
        <v>103924.502248152</v>
      </c>
      <c r="S906" s="25">
        <v>560.42251244510703</v>
      </c>
      <c r="T906" s="25">
        <v>112.411101270396</v>
      </c>
      <c r="U906" s="25">
        <v>1.52581225771049</v>
      </c>
      <c r="V906" s="25">
        <v>13.268933495390201</v>
      </c>
      <c r="W906" s="25">
        <v>14.79474575310069</v>
      </c>
      <c r="X906" s="25"/>
      <c r="Y906" s="25"/>
      <c r="Z906"/>
    </row>
    <row r="907" spans="2:26" x14ac:dyDescent="0.25">
      <c r="B907" t="s">
        <v>1950</v>
      </c>
      <c r="C907" t="s">
        <v>217</v>
      </c>
      <c r="D907" t="s">
        <v>197</v>
      </c>
      <c r="E907" t="s">
        <v>548</v>
      </c>
      <c r="F907" t="s">
        <v>951</v>
      </c>
      <c r="G907" t="s">
        <v>952</v>
      </c>
      <c r="H907" t="s">
        <v>919</v>
      </c>
      <c r="I907" t="s">
        <v>1951</v>
      </c>
      <c r="J907" s="4" t="s">
        <v>865</v>
      </c>
      <c r="K907">
        <v>400</v>
      </c>
      <c r="L907">
        <v>4500</v>
      </c>
      <c r="M907" s="1">
        <v>0.38511574074074079</v>
      </c>
      <c r="N907" s="25">
        <v>94250.033414037302</v>
      </c>
      <c r="O907" s="25">
        <v>296887.60525421752</v>
      </c>
      <c r="P907" s="25">
        <v>1698.3217121912</v>
      </c>
      <c r="Q907" s="25">
        <v>79.170027446912101</v>
      </c>
      <c r="R907" s="25">
        <v>116587.271103518</v>
      </c>
      <c r="S907" s="25">
        <v>623.46502212723101</v>
      </c>
      <c r="T907" s="25">
        <v>120.434544339029</v>
      </c>
      <c r="U907" s="25">
        <v>1.6880246873454501</v>
      </c>
      <c r="V907" s="25">
        <v>14.918965980460101</v>
      </c>
      <c r="W907" s="25">
        <v>16.606990667805551</v>
      </c>
      <c r="X907" s="25"/>
      <c r="Y907" s="25"/>
      <c r="Z907"/>
    </row>
    <row r="908" spans="2:26" x14ac:dyDescent="0.25">
      <c r="B908" t="s">
        <v>1950</v>
      </c>
      <c r="C908" t="s">
        <v>217</v>
      </c>
      <c r="D908" t="s">
        <v>197</v>
      </c>
      <c r="E908" t="s">
        <v>548</v>
      </c>
      <c r="F908" t="s">
        <v>951</v>
      </c>
      <c r="G908" t="s">
        <v>952</v>
      </c>
      <c r="H908" t="s">
        <v>919</v>
      </c>
      <c r="I908" t="s">
        <v>1951</v>
      </c>
      <c r="J908" s="4" t="s">
        <v>865</v>
      </c>
      <c r="K908">
        <v>380</v>
      </c>
      <c r="L908">
        <v>5000</v>
      </c>
      <c r="M908" s="1">
        <v>0.42754629629629631</v>
      </c>
      <c r="N908" s="25">
        <v>106728.798867766</v>
      </c>
      <c r="O908" s="25">
        <v>336195.71643346292</v>
      </c>
      <c r="P908" s="25">
        <v>1857.8039450066201</v>
      </c>
      <c r="Q908" s="25">
        <v>89.652196233838794</v>
      </c>
      <c r="R908" s="25">
        <v>132023.54784938999</v>
      </c>
      <c r="S908" s="25">
        <v>778.01130002547995</v>
      </c>
      <c r="T908" s="25">
        <v>145.75836557247899</v>
      </c>
      <c r="U908" s="25">
        <v>2.15736053074732</v>
      </c>
      <c r="V908" s="25">
        <v>16.894127098448202</v>
      </c>
      <c r="W908" s="25">
        <v>19.05148762919552</v>
      </c>
      <c r="X908" s="25"/>
      <c r="Y908" s="25"/>
      <c r="Z908"/>
    </row>
    <row r="909" spans="2:26" x14ac:dyDescent="0.25">
      <c r="B909" t="s">
        <v>1950</v>
      </c>
      <c r="C909" t="s">
        <v>217</v>
      </c>
      <c r="D909" t="s">
        <v>197</v>
      </c>
      <c r="E909" t="s">
        <v>548</v>
      </c>
      <c r="F909" t="s">
        <v>951</v>
      </c>
      <c r="G909" t="s">
        <v>952</v>
      </c>
      <c r="H909" t="s">
        <v>919</v>
      </c>
      <c r="I909" t="s">
        <v>1951</v>
      </c>
      <c r="J909" s="4" t="s">
        <v>865</v>
      </c>
      <c r="K909">
        <v>380</v>
      </c>
      <c r="L909">
        <v>5500</v>
      </c>
      <c r="M909" s="1">
        <v>0.4698032407407407</v>
      </c>
      <c r="N909" s="25">
        <v>117121.530221608</v>
      </c>
      <c r="O909" s="25">
        <v>368932.82019806519</v>
      </c>
      <c r="P909" s="25">
        <v>2028.1737851957801</v>
      </c>
      <c r="Q909" s="25">
        <v>98.382093022812299</v>
      </c>
      <c r="R909" s="25">
        <v>144879.39389598399</v>
      </c>
      <c r="S909" s="25">
        <v>850.83732341989798</v>
      </c>
      <c r="T909" s="25">
        <v>155.70138568775999</v>
      </c>
      <c r="U909" s="25">
        <v>2.3466962195972001</v>
      </c>
      <c r="V909" s="25">
        <v>18.575463388865199</v>
      </c>
      <c r="W909" s="25">
        <v>20.922159608462398</v>
      </c>
      <c r="X909" s="25"/>
      <c r="Y909" s="25"/>
      <c r="Z909"/>
    </row>
    <row r="910" spans="2:26" x14ac:dyDescent="0.25">
      <c r="B910" t="s">
        <v>1950</v>
      </c>
      <c r="C910" t="s">
        <v>217</v>
      </c>
      <c r="D910" t="s">
        <v>197</v>
      </c>
      <c r="E910" t="s">
        <v>548</v>
      </c>
      <c r="F910" t="s">
        <v>951</v>
      </c>
      <c r="G910" t="s">
        <v>952</v>
      </c>
      <c r="H910" t="s">
        <v>919</v>
      </c>
      <c r="I910" t="s">
        <v>1951</v>
      </c>
      <c r="J910" s="4" t="s">
        <v>865</v>
      </c>
      <c r="K910">
        <v>380</v>
      </c>
      <c r="L910">
        <v>6000</v>
      </c>
      <c r="M910" s="1">
        <v>0.5120717592592593</v>
      </c>
      <c r="N910" s="25">
        <v>127514.80015619899</v>
      </c>
      <c r="O910" s="25">
        <v>401671.62049202685</v>
      </c>
      <c r="P910" s="25">
        <v>2198.5392065024798</v>
      </c>
      <c r="Q910" s="25">
        <v>107.112401746538</v>
      </c>
      <c r="R910" s="25">
        <v>157735.73173408999</v>
      </c>
      <c r="S910" s="25">
        <v>923.74475123443904</v>
      </c>
      <c r="T910" s="25">
        <v>165.69608525688</v>
      </c>
      <c r="U910" s="25">
        <v>2.5360335772357798</v>
      </c>
      <c r="V910" s="25">
        <v>20.257141694232502</v>
      </c>
      <c r="W910" s="25">
        <v>22.793175271468282</v>
      </c>
      <c r="X910" s="25"/>
      <c r="Y910" s="25"/>
      <c r="Z910"/>
    </row>
    <row r="911" spans="2:26" x14ac:dyDescent="0.25">
      <c r="B911" t="s">
        <v>1950</v>
      </c>
      <c r="C911" t="s">
        <v>217</v>
      </c>
      <c r="D911" t="s">
        <v>197</v>
      </c>
      <c r="E911" t="s">
        <v>548</v>
      </c>
      <c r="F911" t="s">
        <v>951</v>
      </c>
      <c r="G911" t="s">
        <v>952</v>
      </c>
      <c r="H911" t="s">
        <v>919</v>
      </c>
      <c r="I911" t="s">
        <v>1951</v>
      </c>
      <c r="J911" s="4" t="s">
        <v>865</v>
      </c>
      <c r="K911">
        <v>380</v>
      </c>
      <c r="L911">
        <v>6500</v>
      </c>
      <c r="M911" s="1">
        <v>0.55432870370370368</v>
      </c>
      <c r="N911" s="25">
        <v>137908.33337743499</v>
      </c>
      <c r="O911" s="25">
        <v>434411.25013892021</v>
      </c>
      <c r="P911" s="25">
        <v>2368.9349618521101</v>
      </c>
      <c r="Q911" s="25">
        <v>115.842979561316</v>
      </c>
      <c r="R911" s="25">
        <v>170592.53167982001</v>
      </c>
      <c r="S911" s="25">
        <v>996.51451183528297</v>
      </c>
      <c r="T911" s="25">
        <v>175.60084082022101</v>
      </c>
      <c r="U911" s="25">
        <v>2.7253935265212901</v>
      </c>
      <c r="V911" s="25">
        <v>21.938379227194201</v>
      </c>
      <c r="W911" s="25">
        <v>24.663772753715492</v>
      </c>
      <c r="X911" s="25"/>
      <c r="Y911" s="25"/>
      <c r="Z911"/>
    </row>
    <row r="912" spans="2:26" x14ac:dyDescent="0.25">
      <c r="B912" t="s">
        <v>1950</v>
      </c>
      <c r="C912" t="s">
        <v>217</v>
      </c>
      <c r="D912" t="s">
        <v>197</v>
      </c>
      <c r="E912" t="s">
        <v>548</v>
      </c>
      <c r="F912" t="s">
        <v>951</v>
      </c>
      <c r="G912" t="s">
        <v>952</v>
      </c>
      <c r="H912" t="s">
        <v>919</v>
      </c>
      <c r="I912" t="s">
        <v>1951</v>
      </c>
      <c r="J912" s="4" t="s">
        <v>832</v>
      </c>
      <c r="K912">
        <v>180</v>
      </c>
      <c r="L912">
        <v>125</v>
      </c>
      <c r="M912" s="1">
        <v>2.2847222222222224E-2</v>
      </c>
      <c r="N912" s="25">
        <v>4065.6</v>
      </c>
      <c r="O912" s="25">
        <v>12806.64</v>
      </c>
      <c r="P912" s="25">
        <v>65.603909999999999</v>
      </c>
      <c r="Q912" s="25">
        <v>3.4151039999999999</v>
      </c>
      <c r="R912" s="25">
        <v>5029.1475</v>
      </c>
      <c r="S912" s="25">
        <v>167.0720354</v>
      </c>
      <c r="T912" s="25">
        <v>104.837052864</v>
      </c>
      <c r="U912" s="25">
        <v>0.13804377000000001</v>
      </c>
      <c r="V912" s="25">
        <v>1.019518658</v>
      </c>
      <c r="W912" s="25">
        <v>1.1575624279999999</v>
      </c>
      <c r="X912" s="25"/>
      <c r="Y912" s="25"/>
      <c r="Z912"/>
    </row>
    <row r="913" spans="2:26" x14ac:dyDescent="0.25">
      <c r="B913" t="s">
        <v>1950</v>
      </c>
      <c r="C913" t="s">
        <v>217</v>
      </c>
      <c r="D913" t="s">
        <v>197</v>
      </c>
      <c r="E913" t="s">
        <v>548</v>
      </c>
      <c r="F913" t="s">
        <v>951</v>
      </c>
      <c r="G913" t="s">
        <v>952</v>
      </c>
      <c r="H913" t="s">
        <v>919</v>
      </c>
      <c r="I913" t="s">
        <v>1951</v>
      </c>
      <c r="J913" s="4" t="s">
        <v>864</v>
      </c>
      <c r="K913">
        <v>180</v>
      </c>
      <c r="L913">
        <v>125</v>
      </c>
      <c r="M913" s="1">
        <v>1.9259259259259261E-2</v>
      </c>
      <c r="N913" s="25">
        <v>3693.6</v>
      </c>
      <c r="O913" s="25">
        <v>11634.84</v>
      </c>
      <c r="P913" s="25">
        <v>64.350269999999995</v>
      </c>
      <c r="Q913" s="25">
        <v>3.1026239999999898</v>
      </c>
      <c r="R913" s="25">
        <v>4568.9834999999903</v>
      </c>
      <c r="S913" s="25">
        <v>136.9400354</v>
      </c>
      <c r="T913" s="25">
        <v>84.674652863999995</v>
      </c>
      <c r="U913" s="25">
        <v>0.13563817</v>
      </c>
      <c r="V913" s="25">
        <v>0.87690378992307605</v>
      </c>
      <c r="W913" s="25">
        <v>1.0125419599230761</v>
      </c>
      <c r="X913" s="25"/>
      <c r="Y913" s="25"/>
      <c r="Z913"/>
    </row>
    <row r="914" spans="2:26" x14ac:dyDescent="0.25">
      <c r="B914" t="s">
        <v>32</v>
      </c>
      <c r="C914" t="s">
        <v>218</v>
      </c>
      <c r="D914" t="s">
        <v>197</v>
      </c>
      <c r="E914" t="s">
        <v>549</v>
      </c>
      <c r="F914" t="s">
        <v>951</v>
      </c>
      <c r="G914" t="s">
        <v>952</v>
      </c>
      <c r="H914" t="s">
        <v>918</v>
      </c>
      <c r="I914" t="s">
        <v>849</v>
      </c>
      <c r="J914" s="4" t="s">
        <v>865</v>
      </c>
      <c r="K914">
        <v>180</v>
      </c>
      <c r="L914">
        <v>125</v>
      </c>
      <c r="M914" s="1">
        <v>1.5787037037037037E-2</v>
      </c>
      <c r="N914" s="25">
        <v>1269.42936651282</v>
      </c>
      <c r="O914" s="25">
        <v>3998.7025045153828</v>
      </c>
      <c r="P914" s="25">
        <v>16.655435474392899</v>
      </c>
      <c r="Q914" s="25">
        <v>1.06632070176392</v>
      </c>
      <c r="R914" s="25">
        <v>1570.28418439346</v>
      </c>
      <c r="S914" s="25">
        <v>4.1222801008194301</v>
      </c>
      <c r="T914" s="25">
        <v>6.5840728937773194E-2</v>
      </c>
      <c r="U914" s="25">
        <v>0.22463206256837701</v>
      </c>
      <c r="V914" s="25">
        <v>7.8735406368233701E-2</v>
      </c>
      <c r="W914" s="25">
        <v>0.30336746893661071</v>
      </c>
      <c r="X914" s="25"/>
      <c r="Y914" s="25"/>
      <c r="Z914"/>
    </row>
    <row r="915" spans="2:26" x14ac:dyDescent="0.25">
      <c r="B915" t="s">
        <v>32</v>
      </c>
      <c r="C915" t="s">
        <v>218</v>
      </c>
      <c r="D915" t="s">
        <v>197</v>
      </c>
      <c r="E915" t="s">
        <v>549</v>
      </c>
      <c r="F915" t="s">
        <v>951</v>
      </c>
      <c r="G915" t="s">
        <v>952</v>
      </c>
      <c r="H915" t="s">
        <v>918</v>
      </c>
      <c r="I915" t="s">
        <v>849</v>
      </c>
      <c r="J915" s="4" t="s">
        <v>865</v>
      </c>
      <c r="K915">
        <v>240</v>
      </c>
      <c r="L915">
        <v>200</v>
      </c>
      <c r="M915" s="1">
        <v>2.2951388888888886E-2</v>
      </c>
      <c r="N915" s="25">
        <v>1839.15694171274</v>
      </c>
      <c r="O915" s="25">
        <v>5793.3443663951311</v>
      </c>
      <c r="P915" s="25">
        <v>23.6289834579133</v>
      </c>
      <c r="Q915" s="25">
        <v>1.54489186590544</v>
      </c>
      <c r="R915" s="25">
        <v>2275.037233557</v>
      </c>
      <c r="S915" s="25">
        <v>5.4271212352703104</v>
      </c>
      <c r="T915" s="25">
        <v>8.8473149345122806E-2</v>
      </c>
      <c r="U915" s="25">
        <v>0.28587356982826401</v>
      </c>
      <c r="V915" s="25">
        <v>0.123355486656088</v>
      </c>
      <c r="W915" s="25">
        <v>0.40922905648435204</v>
      </c>
      <c r="X915" s="25"/>
      <c r="Y915" s="25"/>
      <c r="Z915"/>
    </row>
    <row r="916" spans="2:26" x14ac:dyDescent="0.25">
      <c r="B916" t="s">
        <v>32</v>
      </c>
      <c r="C916" t="s">
        <v>218</v>
      </c>
      <c r="D916" t="s">
        <v>197</v>
      </c>
      <c r="E916" t="s">
        <v>549</v>
      </c>
      <c r="F916" t="s">
        <v>951</v>
      </c>
      <c r="G916" t="s">
        <v>952</v>
      </c>
      <c r="H916" t="s">
        <v>918</v>
      </c>
      <c r="I916" t="s">
        <v>849</v>
      </c>
      <c r="J916" s="4" t="s">
        <v>865</v>
      </c>
      <c r="K916">
        <v>320</v>
      </c>
      <c r="L916">
        <v>250</v>
      </c>
      <c r="M916" s="1">
        <v>2.6516203703703698E-2</v>
      </c>
      <c r="N916" s="25">
        <v>2186.7660725988999</v>
      </c>
      <c r="O916" s="25">
        <v>6888.3131286865346</v>
      </c>
      <c r="P916" s="25">
        <v>28.967648634485901</v>
      </c>
      <c r="Q916" s="25">
        <v>1.83688352078119</v>
      </c>
      <c r="R916" s="25">
        <v>2705.0299421403502</v>
      </c>
      <c r="S916" s="25">
        <v>6.2901792179962399</v>
      </c>
      <c r="T916" s="25">
        <v>0.105667717552133</v>
      </c>
      <c r="U916" s="25">
        <v>0.29829494205540003</v>
      </c>
      <c r="V916" s="25">
        <v>0.15827727839156799</v>
      </c>
      <c r="W916" s="25">
        <v>0.45657222044696799</v>
      </c>
      <c r="X916" s="25"/>
      <c r="Y916" s="25"/>
      <c r="Z916"/>
    </row>
    <row r="917" spans="2:26" x14ac:dyDescent="0.25">
      <c r="B917" t="s">
        <v>32</v>
      </c>
      <c r="C917" t="s">
        <v>218</v>
      </c>
      <c r="D917" t="s">
        <v>197</v>
      </c>
      <c r="E917" t="s">
        <v>549</v>
      </c>
      <c r="F917" t="s">
        <v>951</v>
      </c>
      <c r="G917" t="s">
        <v>952</v>
      </c>
      <c r="H917" t="s">
        <v>918</v>
      </c>
      <c r="I917" t="s">
        <v>849</v>
      </c>
      <c r="J917" s="4" t="s">
        <v>865</v>
      </c>
      <c r="K917">
        <v>380</v>
      </c>
      <c r="L917">
        <v>500</v>
      </c>
      <c r="M917" s="1">
        <v>4.9375000000000002E-2</v>
      </c>
      <c r="N917" s="25">
        <v>4010.0833986866601</v>
      </c>
      <c r="O917" s="25">
        <v>12631.762705862979</v>
      </c>
      <c r="P917" s="25">
        <v>47.251860030883599</v>
      </c>
      <c r="Q917" s="25">
        <v>3.3684696287226998</v>
      </c>
      <c r="R917" s="25">
        <v>4960.4729496943201</v>
      </c>
      <c r="S917" s="25">
        <v>9.8191771175575298</v>
      </c>
      <c r="T917" s="25">
        <v>0.169801512400272</v>
      </c>
      <c r="U917" s="25">
        <v>0.36353630505462398</v>
      </c>
      <c r="V917" s="25">
        <v>0.34976185470968102</v>
      </c>
      <c r="W917" s="25">
        <v>0.713298159764305</v>
      </c>
      <c r="X917" s="25"/>
      <c r="Y917" s="25"/>
      <c r="Z917"/>
    </row>
    <row r="918" spans="2:26" x14ac:dyDescent="0.25">
      <c r="B918" t="s">
        <v>32</v>
      </c>
      <c r="C918" t="s">
        <v>218</v>
      </c>
      <c r="D918" t="s">
        <v>197</v>
      </c>
      <c r="E918" t="s">
        <v>549</v>
      </c>
      <c r="F918" t="s">
        <v>951</v>
      </c>
      <c r="G918" t="s">
        <v>952</v>
      </c>
      <c r="H918" t="s">
        <v>918</v>
      </c>
      <c r="I918" t="s">
        <v>849</v>
      </c>
      <c r="J918" s="4" t="s">
        <v>865</v>
      </c>
      <c r="K918">
        <v>380</v>
      </c>
      <c r="L918">
        <v>750</v>
      </c>
      <c r="M918" s="1">
        <v>7.2129629629629641E-2</v>
      </c>
      <c r="N918" s="25">
        <v>5949.8929535804</v>
      </c>
      <c r="O918" s="25">
        <v>18742.162803778261</v>
      </c>
      <c r="P918" s="25">
        <v>66.768337010838593</v>
      </c>
      <c r="Q918" s="25">
        <v>4.9979102766140899</v>
      </c>
      <c r="R918" s="25">
        <v>7360.0185194964497</v>
      </c>
      <c r="S918" s="25">
        <v>12.961688989637199</v>
      </c>
      <c r="T918" s="25">
        <v>0.22696082977652901</v>
      </c>
      <c r="U918" s="25">
        <v>0.46182546080506698</v>
      </c>
      <c r="V918" s="25">
        <v>0.54264959910223398</v>
      </c>
      <c r="W918" s="25">
        <v>1.0044750599073009</v>
      </c>
      <c r="X918" s="25"/>
      <c r="Y918" s="25"/>
      <c r="Z918"/>
    </row>
    <row r="919" spans="2:26" x14ac:dyDescent="0.25">
      <c r="B919" t="s">
        <v>32</v>
      </c>
      <c r="C919" t="s">
        <v>218</v>
      </c>
      <c r="D919" t="s">
        <v>197</v>
      </c>
      <c r="E919" t="s">
        <v>549</v>
      </c>
      <c r="F919" t="s">
        <v>951</v>
      </c>
      <c r="G919" t="s">
        <v>952</v>
      </c>
      <c r="H919" t="s">
        <v>918</v>
      </c>
      <c r="I919" t="s">
        <v>849</v>
      </c>
      <c r="J919" s="4" t="s">
        <v>865</v>
      </c>
      <c r="K919">
        <v>380</v>
      </c>
      <c r="L919">
        <v>1000</v>
      </c>
      <c r="M919" s="1">
        <v>9.4826388888888891E-2</v>
      </c>
      <c r="N919" s="25">
        <v>7842.9158158632499</v>
      </c>
      <c r="O919" s="25">
        <v>24705.184819969236</v>
      </c>
      <c r="P919" s="25">
        <v>85.353585563133095</v>
      </c>
      <c r="Q919" s="25">
        <v>6.5880487699005998</v>
      </c>
      <c r="R919" s="25">
        <v>9701.6865058229905</v>
      </c>
      <c r="S919" s="25">
        <v>16.111592671228902</v>
      </c>
      <c r="T919" s="25">
        <v>0.28328201676141301</v>
      </c>
      <c r="U919" s="25">
        <v>0.54828001555575201</v>
      </c>
      <c r="V919" s="25">
        <v>0.73331585518095299</v>
      </c>
      <c r="W919" s="25">
        <v>1.281595870736705</v>
      </c>
      <c r="X919" s="25"/>
      <c r="Y919" s="25"/>
      <c r="Z919"/>
    </row>
    <row r="920" spans="2:26" x14ac:dyDescent="0.25">
      <c r="B920" t="s">
        <v>32</v>
      </c>
      <c r="C920" t="s">
        <v>218</v>
      </c>
      <c r="D920" t="s">
        <v>197</v>
      </c>
      <c r="E920" t="s">
        <v>549</v>
      </c>
      <c r="F920" t="s">
        <v>951</v>
      </c>
      <c r="G920" t="s">
        <v>952</v>
      </c>
      <c r="H920" t="s">
        <v>918</v>
      </c>
      <c r="I920" t="s">
        <v>849</v>
      </c>
      <c r="J920" s="4" t="s">
        <v>865</v>
      </c>
      <c r="K920">
        <v>380</v>
      </c>
      <c r="L920">
        <v>1500</v>
      </c>
      <c r="M920" s="1">
        <v>0.14028935185185185</v>
      </c>
      <c r="N920" s="25">
        <v>11680.6759876667</v>
      </c>
      <c r="O920" s="25">
        <v>36794.129361150102</v>
      </c>
      <c r="P920" s="25">
        <v>123.541244930944</v>
      </c>
      <c r="Q920" s="25">
        <v>9.8117678056415407</v>
      </c>
      <c r="R920" s="25">
        <v>14448.993151234001</v>
      </c>
      <c r="S920" s="25">
        <v>22.396666973934099</v>
      </c>
      <c r="T920" s="25">
        <v>0.39678474857250501</v>
      </c>
      <c r="U920" s="25">
        <v>0.73385927539213203</v>
      </c>
      <c r="V920" s="25">
        <v>1.1172324112709</v>
      </c>
      <c r="W920" s="25">
        <v>1.851091686663032</v>
      </c>
      <c r="X920" s="25"/>
      <c r="Y920" s="25"/>
      <c r="Z920"/>
    </row>
    <row r="921" spans="2:26" x14ac:dyDescent="0.25">
      <c r="B921" t="s">
        <v>32</v>
      </c>
      <c r="C921" t="s">
        <v>218</v>
      </c>
      <c r="D921" t="s">
        <v>197</v>
      </c>
      <c r="E921" t="s">
        <v>549</v>
      </c>
      <c r="F921" t="s">
        <v>951</v>
      </c>
      <c r="G921" t="s">
        <v>952</v>
      </c>
      <c r="H921" t="s">
        <v>918</v>
      </c>
      <c r="I921" t="s">
        <v>849</v>
      </c>
      <c r="J921" s="4" t="s">
        <v>865</v>
      </c>
      <c r="K921">
        <v>380</v>
      </c>
      <c r="L921">
        <v>2000</v>
      </c>
      <c r="M921" s="1">
        <v>0.18579861111111109</v>
      </c>
      <c r="N921" s="25">
        <v>15578.208837677699</v>
      </c>
      <c r="O921" s="25">
        <v>49071.357838684751</v>
      </c>
      <c r="P921" s="25">
        <v>162.910105321354</v>
      </c>
      <c r="Q921" s="25">
        <v>13.0856964122442</v>
      </c>
      <c r="R921" s="25">
        <v>19270.241401343599</v>
      </c>
      <c r="S921" s="25">
        <v>28.6565507241706</v>
      </c>
      <c r="T921" s="25">
        <v>0.51123283586171797</v>
      </c>
      <c r="U921" s="25">
        <v>0.934042804273434</v>
      </c>
      <c r="V921" s="25">
        <v>1.5041722935215001</v>
      </c>
      <c r="W921" s="25">
        <v>2.4382150977949339</v>
      </c>
      <c r="X921" s="25"/>
      <c r="Y921" s="25"/>
      <c r="Z921"/>
    </row>
    <row r="922" spans="2:26" x14ac:dyDescent="0.25">
      <c r="B922" t="s">
        <v>32</v>
      </c>
      <c r="C922" t="s">
        <v>218</v>
      </c>
      <c r="D922" t="s">
        <v>197</v>
      </c>
      <c r="E922" t="s">
        <v>549</v>
      </c>
      <c r="F922" t="s">
        <v>951</v>
      </c>
      <c r="G922" t="s">
        <v>952</v>
      </c>
      <c r="H922" t="s">
        <v>918</v>
      </c>
      <c r="I922" t="s">
        <v>849</v>
      </c>
      <c r="J922" s="4" t="s">
        <v>865</v>
      </c>
      <c r="K922">
        <v>380</v>
      </c>
      <c r="L922">
        <v>2500</v>
      </c>
      <c r="M922" s="1">
        <v>0.23120370370370369</v>
      </c>
      <c r="N922" s="25">
        <v>19365.020010639801</v>
      </c>
      <c r="O922" s="25">
        <v>60999.813033515369</v>
      </c>
      <c r="P922" s="25">
        <v>200.074433324594</v>
      </c>
      <c r="Q922" s="25">
        <v>16.266624366697101</v>
      </c>
      <c r="R922" s="25">
        <v>23954.533414551701</v>
      </c>
      <c r="S922" s="25">
        <v>34.945044128900001</v>
      </c>
      <c r="T922" s="25">
        <v>0.62372312065812996</v>
      </c>
      <c r="U922" s="25">
        <v>1.1066512334118599</v>
      </c>
      <c r="V922" s="25">
        <v>1.88567818244334</v>
      </c>
      <c r="W922" s="25">
        <v>2.9923294158551998</v>
      </c>
      <c r="X922" s="25"/>
      <c r="Y922" s="25"/>
      <c r="Z922"/>
    </row>
    <row r="923" spans="2:26" x14ac:dyDescent="0.25">
      <c r="B923" t="s">
        <v>32</v>
      </c>
      <c r="C923" t="s">
        <v>218</v>
      </c>
      <c r="D923" t="s">
        <v>197</v>
      </c>
      <c r="E923" t="s">
        <v>549</v>
      </c>
      <c r="F923" t="s">
        <v>951</v>
      </c>
      <c r="G923" t="s">
        <v>952</v>
      </c>
      <c r="H923" t="s">
        <v>918</v>
      </c>
      <c r="I923" t="s">
        <v>849</v>
      </c>
      <c r="J923" s="4" t="s">
        <v>865</v>
      </c>
      <c r="K923">
        <v>380</v>
      </c>
      <c r="L923">
        <v>3000</v>
      </c>
      <c r="M923" s="1">
        <v>0.27678240740740739</v>
      </c>
      <c r="N923" s="25">
        <v>23322.647269646401</v>
      </c>
      <c r="O923" s="25">
        <v>73466.338899386159</v>
      </c>
      <c r="P923" s="25">
        <v>240.57828931847499</v>
      </c>
      <c r="Q923" s="25">
        <v>19.591021972577</v>
      </c>
      <c r="R923" s="25">
        <v>28850.115147980599</v>
      </c>
      <c r="S923" s="25">
        <v>41.173853691395102</v>
      </c>
      <c r="T923" s="25">
        <v>0.73918364729269304</v>
      </c>
      <c r="U923" s="25">
        <v>1.3204348155590599</v>
      </c>
      <c r="V923" s="25">
        <v>2.2760698495967899</v>
      </c>
      <c r="W923" s="25">
        <v>3.5965046651558499</v>
      </c>
      <c r="X923" s="25"/>
      <c r="Y923" s="25"/>
      <c r="Z923"/>
    </row>
    <row r="924" spans="2:26" x14ac:dyDescent="0.25">
      <c r="B924" t="s">
        <v>32</v>
      </c>
      <c r="C924" t="s">
        <v>218</v>
      </c>
      <c r="D924" t="s">
        <v>197</v>
      </c>
      <c r="E924" t="s">
        <v>549</v>
      </c>
      <c r="F924" t="s">
        <v>951</v>
      </c>
      <c r="G924" t="s">
        <v>952</v>
      </c>
      <c r="H924" t="s">
        <v>918</v>
      </c>
      <c r="I924" t="s">
        <v>849</v>
      </c>
      <c r="J924" s="4" t="s">
        <v>865</v>
      </c>
      <c r="K924">
        <v>360</v>
      </c>
      <c r="L924">
        <v>3500</v>
      </c>
      <c r="M924" s="1">
        <v>0.32202546296296297</v>
      </c>
      <c r="N924" s="25">
        <v>27382.964630272301</v>
      </c>
      <c r="O924" s="25">
        <v>86256.338585357749</v>
      </c>
      <c r="P924" s="25">
        <v>277.803381354252</v>
      </c>
      <c r="Q924" s="25">
        <v>23.001687558327799</v>
      </c>
      <c r="R924" s="25">
        <v>33872.718952828902</v>
      </c>
      <c r="S924" s="25">
        <v>51.345767632484602</v>
      </c>
      <c r="T924" s="25">
        <v>0.853430459091157</v>
      </c>
      <c r="U924" s="25">
        <v>1.6783008052259001</v>
      </c>
      <c r="V924" s="25">
        <v>2.4586104340277499</v>
      </c>
      <c r="W924" s="25">
        <v>4.1369112392536502</v>
      </c>
      <c r="X924" s="25"/>
      <c r="Y924" s="25"/>
      <c r="Z924"/>
    </row>
    <row r="925" spans="2:26" x14ac:dyDescent="0.25">
      <c r="B925" t="s">
        <v>32</v>
      </c>
      <c r="C925" t="s">
        <v>218</v>
      </c>
      <c r="D925" t="s">
        <v>197</v>
      </c>
      <c r="E925" t="s">
        <v>549</v>
      </c>
      <c r="F925" t="s">
        <v>951</v>
      </c>
      <c r="G925" t="s">
        <v>952</v>
      </c>
      <c r="H925" t="s">
        <v>918</v>
      </c>
      <c r="I925" t="s">
        <v>849</v>
      </c>
      <c r="J925" s="4" t="s">
        <v>832</v>
      </c>
      <c r="K925">
        <v>180</v>
      </c>
      <c r="L925">
        <v>125</v>
      </c>
      <c r="M925" s="1">
        <v>2.2847222222222224E-2</v>
      </c>
      <c r="N925" s="25">
        <v>1362.6</v>
      </c>
      <c r="O925" s="25">
        <v>4292.1899999999996</v>
      </c>
      <c r="P925" s="25">
        <v>14.983421999999999</v>
      </c>
      <c r="Q925" s="25">
        <v>1.144584</v>
      </c>
      <c r="R925" s="25">
        <v>1685.5362</v>
      </c>
      <c r="S925" s="25">
        <v>12.251484</v>
      </c>
      <c r="T925" s="25">
        <v>0.16631760000000001</v>
      </c>
      <c r="U925" s="25">
        <v>0.15500607999999999</v>
      </c>
      <c r="V925" s="25">
        <v>6.8760273600000005E-2</v>
      </c>
      <c r="W925" s="25">
        <v>0.2237663536</v>
      </c>
      <c r="X925" s="25"/>
      <c r="Y925" s="25"/>
      <c r="Z925"/>
    </row>
    <row r="926" spans="2:26" x14ac:dyDescent="0.25">
      <c r="B926" t="s">
        <v>32</v>
      </c>
      <c r="C926" t="s">
        <v>218</v>
      </c>
      <c r="D926" t="s">
        <v>197</v>
      </c>
      <c r="E926" t="s">
        <v>549</v>
      </c>
      <c r="F926" t="s">
        <v>951</v>
      </c>
      <c r="G926" t="s">
        <v>952</v>
      </c>
      <c r="H926" t="s">
        <v>918</v>
      </c>
      <c r="I926" t="s">
        <v>849</v>
      </c>
      <c r="J926" s="4" t="s">
        <v>864</v>
      </c>
      <c r="K926">
        <v>180</v>
      </c>
      <c r="L926">
        <v>125</v>
      </c>
      <c r="M926" s="1">
        <v>1.9259259259259261E-2</v>
      </c>
      <c r="N926" s="25">
        <v>1251</v>
      </c>
      <c r="O926" s="25">
        <v>3940.65</v>
      </c>
      <c r="P926" s="25">
        <v>14.492381999999999</v>
      </c>
      <c r="Q926" s="25">
        <v>1.05084</v>
      </c>
      <c r="R926" s="25">
        <v>1547.4870000000001</v>
      </c>
      <c r="S926" s="25">
        <v>9.9826560000000004</v>
      </c>
      <c r="T926" s="25">
        <v>0.13618559999999999</v>
      </c>
      <c r="U926" s="25">
        <v>0.15264387999999901</v>
      </c>
      <c r="V926" s="25">
        <v>6.3112073599999902E-2</v>
      </c>
      <c r="W926" s="25">
        <v>0.21575595359999891</v>
      </c>
      <c r="X926" s="25"/>
      <c r="Y926" s="25"/>
      <c r="Z926"/>
    </row>
    <row r="927" spans="2:26" x14ac:dyDescent="0.25">
      <c r="B927" t="s">
        <v>33</v>
      </c>
      <c r="C927" t="s">
        <v>219</v>
      </c>
      <c r="D927" t="s">
        <v>197</v>
      </c>
      <c r="E927" t="s">
        <v>551</v>
      </c>
      <c r="F927" t="s">
        <v>951</v>
      </c>
      <c r="G927" t="s">
        <v>952</v>
      </c>
      <c r="H927" t="s">
        <v>918</v>
      </c>
      <c r="I927" t="s">
        <v>850</v>
      </c>
      <c r="J927" s="4" t="s">
        <v>865</v>
      </c>
      <c r="K927">
        <v>180</v>
      </c>
      <c r="L927">
        <v>125</v>
      </c>
      <c r="M927" s="1">
        <v>1.6099537037037037E-2</v>
      </c>
      <c r="N927" s="25">
        <v>1419.7250031572701</v>
      </c>
      <c r="O927" s="25">
        <v>4472.1337599454009</v>
      </c>
      <c r="P927" s="25">
        <v>19.513078982521101</v>
      </c>
      <c r="Q927" s="25">
        <v>1.1925689708127301</v>
      </c>
      <c r="R927" s="25">
        <v>1756.1998387558499</v>
      </c>
      <c r="S927" s="25">
        <v>4.6740141092688798</v>
      </c>
      <c r="T927" s="25">
        <v>8.2530346944278798E-2</v>
      </c>
      <c r="U927" s="25">
        <v>0.25516392776932001</v>
      </c>
      <c r="V927" s="25">
        <v>8.9211629887385804E-2</v>
      </c>
      <c r="W927" s="25">
        <v>0.3443755576567058</v>
      </c>
      <c r="X927" s="25"/>
      <c r="Y927" s="25"/>
      <c r="Z927"/>
    </row>
    <row r="928" spans="2:26" x14ac:dyDescent="0.25">
      <c r="B928" t="s">
        <v>33</v>
      </c>
      <c r="C928" t="s">
        <v>219</v>
      </c>
      <c r="D928" t="s">
        <v>197</v>
      </c>
      <c r="E928" t="s">
        <v>551</v>
      </c>
      <c r="F928" t="s">
        <v>951</v>
      </c>
      <c r="G928" t="s">
        <v>952</v>
      </c>
      <c r="H928" t="s">
        <v>918</v>
      </c>
      <c r="I928" t="s">
        <v>850</v>
      </c>
      <c r="J928" s="4" t="s">
        <v>865</v>
      </c>
      <c r="K928">
        <v>240</v>
      </c>
      <c r="L928">
        <v>200</v>
      </c>
      <c r="M928" s="1">
        <v>2.327546296296296E-2</v>
      </c>
      <c r="N928" s="25">
        <v>2040.3119037389799</v>
      </c>
      <c r="O928" s="25">
        <v>6426.9824967777868</v>
      </c>
      <c r="P928" s="25">
        <v>27.531243354919699</v>
      </c>
      <c r="Q928" s="25">
        <v>1.7138617347385801</v>
      </c>
      <c r="R928" s="25">
        <v>2523.8653370264901</v>
      </c>
      <c r="S928" s="25">
        <v>6.2368349635307503</v>
      </c>
      <c r="T928" s="25">
        <v>0.119450230876258</v>
      </c>
      <c r="U928" s="25">
        <v>0.32856521484682899</v>
      </c>
      <c r="V928" s="25">
        <v>0.13886755833997799</v>
      </c>
      <c r="W928" s="25">
        <v>0.46743277318680698</v>
      </c>
      <c r="X928" s="25"/>
      <c r="Y928" s="25"/>
      <c r="Z928"/>
    </row>
    <row r="929" spans="2:26" x14ac:dyDescent="0.25">
      <c r="B929" t="s">
        <v>33</v>
      </c>
      <c r="C929" t="s">
        <v>219</v>
      </c>
      <c r="D929" t="s">
        <v>197</v>
      </c>
      <c r="E929" t="s">
        <v>551</v>
      </c>
      <c r="F929" t="s">
        <v>951</v>
      </c>
      <c r="G929" t="s">
        <v>952</v>
      </c>
      <c r="H929" t="s">
        <v>918</v>
      </c>
      <c r="I929" t="s">
        <v>850</v>
      </c>
      <c r="J929" s="4" t="s">
        <v>865</v>
      </c>
      <c r="K929">
        <v>340</v>
      </c>
      <c r="L929">
        <v>250</v>
      </c>
      <c r="M929" s="1">
        <v>2.7407407407407408E-2</v>
      </c>
      <c r="N929" s="25">
        <v>2428.97792333507</v>
      </c>
      <c r="O929" s="25">
        <v>7651.2804585054701</v>
      </c>
      <c r="P929" s="25">
        <v>33.394441261474498</v>
      </c>
      <c r="Q929" s="25">
        <v>2.0403409003445301</v>
      </c>
      <c r="R929" s="25">
        <v>3004.6451691846</v>
      </c>
      <c r="S929" s="25">
        <v>8.2420313079924696</v>
      </c>
      <c r="T929" s="25">
        <v>0.157641418849363</v>
      </c>
      <c r="U929" s="25">
        <v>0.34279686985839702</v>
      </c>
      <c r="V929" s="25">
        <v>0.17819284625563001</v>
      </c>
      <c r="W929" s="25">
        <v>0.520989716114027</v>
      </c>
      <c r="X929" s="25"/>
      <c r="Y929" s="25"/>
      <c r="Z929"/>
    </row>
    <row r="930" spans="2:26" x14ac:dyDescent="0.25">
      <c r="B930" t="s">
        <v>33</v>
      </c>
      <c r="C930" t="s">
        <v>219</v>
      </c>
      <c r="D930" t="s">
        <v>197</v>
      </c>
      <c r="E930" t="s">
        <v>551</v>
      </c>
      <c r="F930" t="s">
        <v>951</v>
      </c>
      <c r="G930" t="s">
        <v>952</v>
      </c>
      <c r="H930" t="s">
        <v>918</v>
      </c>
      <c r="I930" t="s">
        <v>850</v>
      </c>
      <c r="J930" s="4" t="s">
        <v>865</v>
      </c>
      <c r="K930">
        <v>360</v>
      </c>
      <c r="L930">
        <v>500</v>
      </c>
      <c r="M930" s="1">
        <v>5.0428240740740739E-2</v>
      </c>
      <c r="N930" s="25">
        <v>4466.8918630607895</v>
      </c>
      <c r="O930" s="25">
        <v>14070.709368641486</v>
      </c>
      <c r="P930" s="25">
        <v>54.240138421677301</v>
      </c>
      <c r="Q930" s="25">
        <v>3.75218894990837</v>
      </c>
      <c r="R930" s="25">
        <v>5525.5456365543796</v>
      </c>
      <c r="S930" s="25">
        <v>12.1029398058559</v>
      </c>
      <c r="T930" s="25">
        <v>0.28884093570527902</v>
      </c>
      <c r="U930" s="25">
        <v>0.446657274387665</v>
      </c>
      <c r="V930" s="25">
        <v>0.372787319217802</v>
      </c>
      <c r="W930" s="25">
        <v>0.81944459360546706</v>
      </c>
      <c r="X930" s="25"/>
      <c r="Y930" s="25"/>
      <c r="Z930"/>
    </row>
    <row r="931" spans="2:26" x14ac:dyDescent="0.25">
      <c r="B931" t="s">
        <v>33</v>
      </c>
      <c r="C931" t="s">
        <v>219</v>
      </c>
      <c r="D931" t="s">
        <v>197</v>
      </c>
      <c r="E931" t="s">
        <v>551</v>
      </c>
      <c r="F931" t="s">
        <v>951</v>
      </c>
      <c r="G931" t="s">
        <v>952</v>
      </c>
      <c r="H931" t="s">
        <v>918</v>
      </c>
      <c r="I931" t="s">
        <v>850</v>
      </c>
      <c r="J931" s="4" t="s">
        <v>865</v>
      </c>
      <c r="K931">
        <v>360</v>
      </c>
      <c r="L931">
        <v>750</v>
      </c>
      <c r="M931" s="1">
        <v>7.3460648148148136E-2</v>
      </c>
      <c r="N931" s="25">
        <v>6563.3738075871197</v>
      </c>
      <c r="O931" s="25">
        <v>20674.627493899425</v>
      </c>
      <c r="P931" s="25">
        <v>76.169026003387799</v>
      </c>
      <c r="Q931" s="25">
        <v>5.5132343097571699</v>
      </c>
      <c r="R931" s="25">
        <v>8118.8934065722397</v>
      </c>
      <c r="S931" s="25">
        <v>15.675731533100199</v>
      </c>
      <c r="T931" s="25">
        <v>0.41942675357950798</v>
      </c>
      <c r="U931" s="25">
        <v>0.56811046700328205</v>
      </c>
      <c r="V931" s="25">
        <v>0.56984635817126805</v>
      </c>
      <c r="W931" s="25">
        <v>1.13795682517455</v>
      </c>
      <c r="X931" s="25"/>
      <c r="Y931" s="25"/>
      <c r="Z931"/>
    </row>
    <row r="932" spans="2:26" x14ac:dyDescent="0.25">
      <c r="B932" t="s">
        <v>33</v>
      </c>
      <c r="C932" t="s">
        <v>219</v>
      </c>
      <c r="D932" t="s">
        <v>197</v>
      </c>
      <c r="E932" t="s">
        <v>551</v>
      </c>
      <c r="F932" t="s">
        <v>951</v>
      </c>
      <c r="G932" t="s">
        <v>952</v>
      </c>
      <c r="H932" t="s">
        <v>918</v>
      </c>
      <c r="I932" t="s">
        <v>850</v>
      </c>
      <c r="J932" s="4" t="s">
        <v>865</v>
      </c>
      <c r="K932">
        <v>360</v>
      </c>
      <c r="L932">
        <v>1000</v>
      </c>
      <c r="M932" s="1">
        <v>9.6435185185185179E-2</v>
      </c>
      <c r="N932" s="25">
        <v>8598.7767218234203</v>
      </c>
      <c r="O932" s="25">
        <v>27086.146673743773</v>
      </c>
      <c r="P932" s="25">
        <v>96.771342048397898</v>
      </c>
      <c r="Q932" s="25">
        <v>7.2229720547591398</v>
      </c>
      <c r="R932" s="25">
        <v>10636.686085081299</v>
      </c>
      <c r="S932" s="25">
        <v>19.234122570009198</v>
      </c>
      <c r="T932" s="25">
        <v>0.54751412197338001</v>
      </c>
      <c r="U932" s="25">
        <v>0.67259121531243204</v>
      </c>
      <c r="V932" s="25">
        <v>0.76370064733212295</v>
      </c>
      <c r="W932" s="25">
        <v>1.4362918626445551</v>
      </c>
      <c r="X932" s="25"/>
      <c r="Y932" s="25"/>
      <c r="Z932"/>
    </row>
    <row r="933" spans="2:26" x14ac:dyDescent="0.25">
      <c r="B933" t="s">
        <v>33</v>
      </c>
      <c r="C933" t="s">
        <v>219</v>
      </c>
      <c r="D933" t="s">
        <v>197</v>
      </c>
      <c r="E933" t="s">
        <v>551</v>
      </c>
      <c r="F933" t="s">
        <v>951</v>
      </c>
      <c r="G933" t="s">
        <v>952</v>
      </c>
      <c r="H933" t="s">
        <v>918</v>
      </c>
      <c r="I933" t="s">
        <v>850</v>
      </c>
      <c r="J933" s="4" t="s">
        <v>865</v>
      </c>
      <c r="K933">
        <v>360</v>
      </c>
      <c r="L933">
        <v>1500</v>
      </c>
      <c r="M933" s="1">
        <v>0.14246527777777776</v>
      </c>
      <c r="N933" s="25">
        <v>12742.3872656203</v>
      </c>
      <c r="O933" s="25">
        <v>40138.519886703943</v>
      </c>
      <c r="P933" s="25">
        <v>139.526135541945</v>
      </c>
      <c r="Q933" s="25">
        <v>10.7036094510957</v>
      </c>
      <c r="R933" s="25">
        <v>15762.339271434301</v>
      </c>
      <c r="S933" s="25">
        <v>26.349558635302898</v>
      </c>
      <c r="T933" s="25">
        <v>0.80664864008372805</v>
      </c>
      <c r="U933" s="25">
        <v>0.90112284652368702</v>
      </c>
      <c r="V933" s="25">
        <v>1.15541564943456</v>
      </c>
      <c r="W933" s="25">
        <v>2.0565384959582471</v>
      </c>
      <c r="X933" s="25"/>
      <c r="Y933" s="25"/>
      <c r="Z933"/>
    </row>
    <row r="934" spans="2:26" x14ac:dyDescent="0.25">
      <c r="B934" t="s">
        <v>33</v>
      </c>
      <c r="C934" t="s">
        <v>219</v>
      </c>
      <c r="D934" t="s">
        <v>197</v>
      </c>
      <c r="E934" t="s">
        <v>551</v>
      </c>
      <c r="F934" t="s">
        <v>951</v>
      </c>
      <c r="G934" t="s">
        <v>952</v>
      </c>
      <c r="H934" t="s">
        <v>918</v>
      </c>
      <c r="I934" t="s">
        <v>850</v>
      </c>
      <c r="J934" s="4" t="s">
        <v>865</v>
      </c>
      <c r="K934">
        <v>360</v>
      </c>
      <c r="L934">
        <v>2000</v>
      </c>
      <c r="M934" s="1">
        <v>0.18855324074074073</v>
      </c>
      <c r="N934" s="25">
        <v>16964.7726757571</v>
      </c>
      <c r="O934" s="25">
        <v>53439.033928634861</v>
      </c>
      <c r="P934" s="25">
        <v>183.94076590174001</v>
      </c>
      <c r="Q934" s="25">
        <v>14.250412245766601</v>
      </c>
      <c r="R934" s="25">
        <v>20985.419865090102</v>
      </c>
      <c r="S934" s="25">
        <v>33.433781869668699</v>
      </c>
      <c r="T934" s="25">
        <v>1.0690852336698899</v>
      </c>
      <c r="U934" s="25">
        <v>1.1497700255640699</v>
      </c>
      <c r="V934" s="25">
        <v>1.55190292451948</v>
      </c>
      <c r="W934" s="25">
        <v>2.7016729500835499</v>
      </c>
      <c r="X934" s="25"/>
      <c r="Y934" s="25"/>
      <c r="Z934"/>
    </row>
    <row r="935" spans="2:26" x14ac:dyDescent="0.25">
      <c r="B935" t="s">
        <v>33</v>
      </c>
      <c r="C935" t="s">
        <v>219</v>
      </c>
      <c r="D935" t="s">
        <v>197</v>
      </c>
      <c r="E935" t="s">
        <v>551</v>
      </c>
      <c r="F935" t="s">
        <v>951</v>
      </c>
      <c r="G935" t="s">
        <v>952</v>
      </c>
      <c r="H935" t="s">
        <v>918</v>
      </c>
      <c r="I935" t="s">
        <v>850</v>
      </c>
      <c r="J935" s="4" t="s">
        <v>865</v>
      </c>
      <c r="K935">
        <v>360</v>
      </c>
      <c r="L935">
        <v>2500</v>
      </c>
      <c r="M935" s="1">
        <v>0.23452546296296295</v>
      </c>
      <c r="N935" s="25">
        <v>21036.037552206501</v>
      </c>
      <c r="O935" s="25">
        <v>66263.518289450469</v>
      </c>
      <c r="P935" s="25">
        <v>225.13418200514801</v>
      </c>
      <c r="Q935" s="25">
        <v>17.6702702467982</v>
      </c>
      <c r="R935" s="25">
        <v>26021.582465044601</v>
      </c>
      <c r="S935" s="25">
        <v>40.552089591304203</v>
      </c>
      <c r="T935" s="25">
        <v>1.3253162133922201</v>
      </c>
      <c r="U935" s="25">
        <v>1.35886699847853</v>
      </c>
      <c r="V935" s="25">
        <v>1.93965135654355</v>
      </c>
      <c r="W935" s="25">
        <v>3.2985183550220798</v>
      </c>
      <c r="X935" s="25"/>
      <c r="Y935" s="25"/>
      <c r="Z935"/>
    </row>
    <row r="936" spans="2:26" x14ac:dyDescent="0.25">
      <c r="B936" t="s">
        <v>33</v>
      </c>
      <c r="C936" t="s">
        <v>219</v>
      </c>
      <c r="D936" t="s">
        <v>197</v>
      </c>
      <c r="E936" t="s">
        <v>551</v>
      </c>
      <c r="F936" t="s">
        <v>951</v>
      </c>
      <c r="G936" t="s">
        <v>952</v>
      </c>
      <c r="H936" t="s">
        <v>918</v>
      </c>
      <c r="I936" t="s">
        <v>850</v>
      </c>
      <c r="J936" s="4" t="s">
        <v>865</v>
      </c>
      <c r="K936">
        <v>400</v>
      </c>
      <c r="L936">
        <v>3000</v>
      </c>
      <c r="M936" s="1">
        <v>0.28015046296296298</v>
      </c>
      <c r="N936" s="25">
        <v>25261.482420271699</v>
      </c>
      <c r="O936" s="25">
        <v>79573.669623855851</v>
      </c>
      <c r="P936" s="25">
        <v>272.48373471370201</v>
      </c>
      <c r="Q936" s="25">
        <v>21.219642790101801</v>
      </c>
      <c r="R936" s="25">
        <v>31248.449171386601</v>
      </c>
      <c r="S936" s="25">
        <v>46.518022210298298</v>
      </c>
      <c r="T936" s="25">
        <v>1.6345146798116801</v>
      </c>
      <c r="U936" s="25">
        <v>1.6293692209258299</v>
      </c>
      <c r="V936" s="25">
        <v>2.4021088843902501</v>
      </c>
      <c r="W936" s="25">
        <v>4.0314781053160802</v>
      </c>
      <c r="X936" s="25"/>
      <c r="Y936" s="25"/>
      <c r="Z936"/>
    </row>
    <row r="937" spans="2:26" x14ac:dyDescent="0.25">
      <c r="B937" t="s">
        <v>33</v>
      </c>
      <c r="C937" t="s">
        <v>219</v>
      </c>
      <c r="D937" t="s">
        <v>197</v>
      </c>
      <c r="E937" t="s">
        <v>551</v>
      </c>
      <c r="F937" t="s">
        <v>951</v>
      </c>
      <c r="G937" t="s">
        <v>952</v>
      </c>
      <c r="H937" t="s">
        <v>918</v>
      </c>
      <c r="I937" t="s">
        <v>850</v>
      </c>
      <c r="J937" s="4" t="s">
        <v>832</v>
      </c>
      <c r="K937">
        <v>180</v>
      </c>
      <c r="L937">
        <v>125</v>
      </c>
      <c r="M937" s="1">
        <v>2.2847222222222224E-2</v>
      </c>
      <c r="N937" s="25">
        <v>1463.6399999999901</v>
      </c>
      <c r="O937" s="25">
        <v>4610.4659999999685</v>
      </c>
      <c r="P937" s="25">
        <v>17.854766000000001</v>
      </c>
      <c r="Q937" s="25">
        <v>1.2294575999999999</v>
      </c>
      <c r="R937" s="25">
        <v>1810.52269999999</v>
      </c>
      <c r="S937" s="25">
        <v>11.624142000000001</v>
      </c>
      <c r="T937" s="25">
        <v>0.108406895999999</v>
      </c>
      <c r="U937" s="25">
        <v>0.16980482</v>
      </c>
      <c r="V937" s="25">
        <v>7.4315567999999999E-2</v>
      </c>
      <c r="W937" s="25">
        <v>0.24412038799999999</v>
      </c>
      <c r="X937" s="25"/>
      <c r="Y937" s="25"/>
      <c r="Z937"/>
    </row>
    <row r="938" spans="2:26" x14ac:dyDescent="0.25">
      <c r="B938" t="s">
        <v>33</v>
      </c>
      <c r="C938" t="s">
        <v>219</v>
      </c>
      <c r="D938" t="s">
        <v>197</v>
      </c>
      <c r="E938" t="s">
        <v>551</v>
      </c>
      <c r="F938" t="s">
        <v>951</v>
      </c>
      <c r="G938" t="s">
        <v>952</v>
      </c>
      <c r="H938" t="s">
        <v>918</v>
      </c>
      <c r="I938" t="s">
        <v>850</v>
      </c>
      <c r="J938" s="4" t="s">
        <v>864</v>
      </c>
      <c r="K938">
        <v>180</v>
      </c>
      <c r="L938">
        <v>125</v>
      </c>
      <c r="M938" s="1">
        <v>1.9259259259259261E-2</v>
      </c>
      <c r="N938" s="25">
        <v>1345.84</v>
      </c>
      <c r="O938" s="25">
        <v>4239.3959999999997</v>
      </c>
      <c r="P938" s="25">
        <v>17.315242000000001</v>
      </c>
      <c r="Q938" s="25">
        <v>1.1305056</v>
      </c>
      <c r="R938" s="25">
        <v>1664.8041000000001</v>
      </c>
      <c r="S938" s="25">
        <v>9.4754699999999996</v>
      </c>
      <c r="T938" s="25">
        <v>9.1914895999999996E-2</v>
      </c>
      <c r="U938" s="25">
        <v>0.16731241999999999</v>
      </c>
      <c r="V938" s="25">
        <v>6.8447887999999998E-2</v>
      </c>
      <c r="W938" s="25">
        <v>0.23576030799999997</v>
      </c>
      <c r="X938" s="25"/>
      <c r="Y938" s="25"/>
      <c r="Z938"/>
    </row>
    <row r="939" spans="2:26" x14ac:dyDescent="0.25">
      <c r="B939" t="s">
        <v>34</v>
      </c>
      <c r="C939" t="s">
        <v>220</v>
      </c>
      <c r="D939" t="s">
        <v>197</v>
      </c>
      <c r="E939" t="s">
        <v>553</v>
      </c>
      <c r="F939" t="s">
        <v>951</v>
      </c>
      <c r="G939" t="s">
        <v>952</v>
      </c>
      <c r="H939" t="s">
        <v>918</v>
      </c>
      <c r="I939" t="s">
        <v>1952</v>
      </c>
      <c r="J939" s="4" t="s">
        <v>865</v>
      </c>
      <c r="K939">
        <v>200</v>
      </c>
      <c r="L939">
        <v>125</v>
      </c>
      <c r="M939" s="1">
        <v>1.511574074074074E-2</v>
      </c>
      <c r="N939" s="25">
        <v>1709.8412400730001</v>
      </c>
      <c r="O939" s="25">
        <v>5385.9999062299503</v>
      </c>
      <c r="P939" s="25">
        <v>26.569131323953599</v>
      </c>
      <c r="Q939" s="25">
        <v>1.4362665617005199</v>
      </c>
      <c r="R939" s="25">
        <v>2115.07327263765</v>
      </c>
      <c r="S939" s="25">
        <v>5.4874961121060597</v>
      </c>
      <c r="T939" s="25">
        <v>0.48632035852631</v>
      </c>
      <c r="U939" s="25">
        <v>2.87187012843831E-2</v>
      </c>
      <c r="V939" s="25">
        <v>0.115049588249063</v>
      </c>
      <c r="W939" s="25">
        <v>0.14376828953344611</v>
      </c>
      <c r="X939" s="25"/>
      <c r="Y939" s="25"/>
      <c r="Z939"/>
    </row>
    <row r="940" spans="2:26" x14ac:dyDescent="0.25">
      <c r="B940" t="s">
        <v>34</v>
      </c>
      <c r="C940" t="s">
        <v>220</v>
      </c>
      <c r="D940" t="s">
        <v>197</v>
      </c>
      <c r="E940" t="s">
        <v>553</v>
      </c>
      <c r="F940" t="s">
        <v>951</v>
      </c>
      <c r="G940" t="s">
        <v>952</v>
      </c>
      <c r="H940" t="s">
        <v>918</v>
      </c>
      <c r="I940" t="s">
        <v>1952</v>
      </c>
      <c r="J940" s="4" t="s">
        <v>865</v>
      </c>
      <c r="K940">
        <v>240</v>
      </c>
      <c r="L940">
        <v>200</v>
      </c>
      <c r="M940" s="1">
        <v>2.2083333333333333E-2</v>
      </c>
      <c r="N940" s="25">
        <v>2522.9596330294999</v>
      </c>
      <c r="O940" s="25">
        <v>7947.3228440429248</v>
      </c>
      <c r="P940" s="25">
        <v>38.264839626247799</v>
      </c>
      <c r="Q940" s="25">
        <v>2.1192859705770601</v>
      </c>
      <c r="R940" s="25">
        <v>3120.9008088692499</v>
      </c>
      <c r="S940" s="25">
        <v>6.4619421417027798</v>
      </c>
      <c r="T940" s="25">
        <v>0.60357876761128104</v>
      </c>
      <c r="U940" s="25">
        <v>3.3992079432589903E-2</v>
      </c>
      <c r="V940" s="25">
        <v>0.18084397251421699</v>
      </c>
      <c r="W940" s="25">
        <v>0.21483605194680688</v>
      </c>
      <c r="X940" s="25"/>
      <c r="Y940" s="25"/>
      <c r="Z940"/>
    </row>
    <row r="941" spans="2:26" x14ac:dyDescent="0.25">
      <c r="B941" t="s">
        <v>34</v>
      </c>
      <c r="C941" t="s">
        <v>220</v>
      </c>
      <c r="D941" t="s">
        <v>197</v>
      </c>
      <c r="E941" t="s">
        <v>553</v>
      </c>
      <c r="F941" t="s">
        <v>951</v>
      </c>
      <c r="G941" t="s">
        <v>952</v>
      </c>
      <c r="H941" t="s">
        <v>918</v>
      </c>
      <c r="I941" t="s">
        <v>1952</v>
      </c>
      <c r="J941" s="4" t="s">
        <v>865</v>
      </c>
      <c r="K941">
        <v>300</v>
      </c>
      <c r="L941">
        <v>250</v>
      </c>
      <c r="M941" s="1">
        <v>2.5972222222222219E-2</v>
      </c>
      <c r="N941" s="25">
        <v>2979.7794455471499</v>
      </c>
      <c r="O941" s="25">
        <v>9386.3052534735216</v>
      </c>
      <c r="P941" s="25">
        <v>44.845912487512997</v>
      </c>
      <c r="Q941" s="25">
        <v>2.5030149166484099</v>
      </c>
      <c r="R941" s="25">
        <v>3685.9872050686299</v>
      </c>
      <c r="S941" s="25">
        <v>7.76959776112193</v>
      </c>
      <c r="T941" s="25">
        <v>0.75440055114724203</v>
      </c>
      <c r="U941" s="25">
        <v>3.3109969861638E-2</v>
      </c>
      <c r="V941" s="25">
        <v>0.22722341417049499</v>
      </c>
      <c r="W941" s="25">
        <v>0.26033338403213302</v>
      </c>
      <c r="X941" s="25"/>
      <c r="Y941" s="25"/>
      <c r="Z941"/>
    </row>
    <row r="942" spans="2:26" x14ac:dyDescent="0.25">
      <c r="B942" t="s">
        <v>34</v>
      </c>
      <c r="C942" t="s">
        <v>220</v>
      </c>
      <c r="D942" t="s">
        <v>197</v>
      </c>
      <c r="E942" t="s">
        <v>553</v>
      </c>
      <c r="F942" t="s">
        <v>951</v>
      </c>
      <c r="G942" t="s">
        <v>952</v>
      </c>
      <c r="H942" t="s">
        <v>918</v>
      </c>
      <c r="I942" t="s">
        <v>1952</v>
      </c>
      <c r="J942" s="4" t="s">
        <v>865</v>
      </c>
      <c r="K942">
        <v>360</v>
      </c>
      <c r="L942">
        <v>500</v>
      </c>
      <c r="M942" s="1">
        <v>4.8773148148148149E-2</v>
      </c>
      <c r="N942" s="25">
        <v>5346.38384512021</v>
      </c>
      <c r="O942" s="25">
        <v>16841.109112128663</v>
      </c>
      <c r="P942" s="25">
        <v>74.010150417689403</v>
      </c>
      <c r="Q942" s="25">
        <v>4.4909622904035604</v>
      </c>
      <c r="R942" s="25">
        <v>6613.4772129849198</v>
      </c>
      <c r="S942" s="25">
        <v>10.351740954323599</v>
      </c>
      <c r="T942" s="25">
        <v>1.09020327421593</v>
      </c>
      <c r="U942" s="25">
        <v>3.7991651035964802E-2</v>
      </c>
      <c r="V942" s="25">
        <v>0.46622905225383499</v>
      </c>
      <c r="W942" s="25">
        <v>0.50422070328979984</v>
      </c>
      <c r="X942" s="25"/>
      <c r="Y942" s="25"/>
      <c r="Z942"/>
    </row>
    <row r="943" spans="2:26" x14ac:dyDescent="0.25">
      <c r="B943" t="s">
        <v>34</v>
      </c>
      <c r="C943" t="s">
        <v>220</v>
      </c>
      <c r="D943" t="s">
        <v>197</v>
      </c>
      <c r="E943" t="s">
        <v>553</v>
      </c>
      <c r="F943" t="s">
        <v>951</v>
      </c>
      <c r="G943" t="s">
        <v>952</v>
      </c>
      <c r="H943" t="s">
        <v>918</v>
      </c>
      <c r="I943" t="s">
        <v>1952</v>
      </c>
      <c r="J943" s="4" t="s">
        <v>865</v>
      </c>
      <c r="K943">
        <v>380</v>
      </c>
      <c r="L943">
        <v>750</v>
      </c>
      <c r="M943" s="1">
        <v>7.1481481481481479E-2</v>
      </c>
      <c r="N943" s="25">
        <v>7773.6563488379597</v>
      </c>
      <c r="O943" s="25">
        <v>24487.017498839574</v>
      </c>
      <c r="P943" s="25">
        <v>103.731099044148</v>
      </c>
      <c r="Q943" s="25">
        <v>6.5298713330238902</v>
      </c>
      <c r="R943" s="25">
        <v>9616.0122120840097</v>
      </c>
      <c r="S943" s="25">
        <v>11.5459466625004</v>
      </c>
      <c r="T943" s="25">
        <v>1.3894820419539999</v>
      </c>
      <c r="U943" s="25">
        <v>4.4935863945998897E-2</v>
      </c>
      <c r="V943" s="25">
        <v>0.74992906292494199</v>
      </c>
      <c r="W943" s="25">
        <v>0.7948649268709409</v>
      </c>
      <c r="X943" s="25"/>
      <c r="Y943" s="25"/>
      <c r="Z943"/>
    </row>
    <row r="944" spans="2:26" x14ac:dyDescent="0.25">
      <c r="B944" t="s">
        <v>34</v>
      </c>
      <c r="C944" t="s">
        <v>220</v>
      </c>
      <c r="D944" t="s">
        <v>197</v>
      </c>
      <c r="E944" t="s">
        <v>553</v>
      </c>
      <c r="F944" t="s">
        <v>951</v>
      </c>
      <c r="G944" t="s">
        <v>952</v>
      </c>
      <c r="H944" t="s">
        <v>918</v>
      </c>
      <c r="I944" t="s">
        <v>1952</v>
      </c>
      <c r="J944" s="4" t="s">
        <v>865</v>
      </c>
      <c r="K944">
        <v>360</v>
      </c>
      <c r="L944">
        <v>1000</v>
      </c>
      <c r="M944" s="1">
        <v>9.4178240740740729E-2</v>
      </c>
      <c r="N944" s="25">
        <v>10450.311271873299</v>
      </c>
      <c r="O944" s="25">
        <v>32918.480506400891</v>
      </c>
      <c r="P944" s="25">
        <v>138.681482179136</v>
      </c>
      <c r="Q944" s="25">
        <v>8.7782617041919906</v>
      </c>
      <c r="R944" s="25">
        <v>12927.036417049299</v>
      </c>
      <c r="S944" s="25">
        <v>13.023902215660801</v>
      </c>
      <c r="T944" s="25">
        <v>1.54793085795388</v>
      </c>
      <c r="U944" s="25">
        <v>5.7280994527502599E-2</v>
      </c>
      <c r="V944" s="25">
        <v>0.95867592981530003</v>
      </c>
      <c r="W944" s="25">
        <v>1.0159569243428026</v>
      </c>
      <c r="X944" s="25"/>
      <c r="Y944" s="25"/>
      <c r="Z944"/>
    </row>
    <row r="945" spans="2:26" x14ac:dyDescent="0.25">
      <c r="B945" t="s">
        <v>34</v>
      </c>
      <c r="C945" t="s">
        <v>220</v>
      </c>
      <c r="D945" t="s">
        <v>197</v>
      </c>
      <c r="E945" t="s">
        <v>553</v>
      </c>
      <c r="F945" t="s">
        <v>951</v>
      </c>
      <c r="G945" t="s">
        <v>952</v>
      </c>
      <c r="H945" t="s">
        <v>918</v>
      </c>
      <c r="I945" t="s">
        <v>1952</v>
      </c>
      <c r="J945" s="4" t="s">
        <v>865</v>
      </c>
      <c r="K945">
        <v>380</v>
      </c>
      <c r="L945">
        <v>1500</v>
      </c>
      <c r="M945" s="1">
        <v>0.1396064814814815</v>
      </c>
      <c r="N945" s="25">
        <v>15241.4832780494</v>
      </c>
      <c r="O945" s="25">
        <v>48010.672325855609</v>
      </c>
      <c r="P945" s="25">
        <v>196.307254520876</v>
      </c>
      <c r="Q945" s="25">
        <v>12.8028440172133</v>
      </c>
      <c r="R945" s="25">
        <v>18853.7113470236</v>
      </c>
      <c r="S945" s="25">
        <v>14.8747283364889</v>
      </c>
      <c r="T945" s="25">
        <v>2.1246716102897301</v>
      </c>
      <c r="U945" s="25">
        <v>6.9225558670847495E-2</v>
      </c>
      <c r="V945" s="25">
        <v>1.5403436156745101</v>
      </c>
      <c r="W945" s="25">
        <v>1.6095691743453575</v>
      </c>
      <c r="X945" s="25"/>
      <c r="Y945" s="25"/>
      <c r="Z945"/>
    </row>
    <row r="946" spans="2:26" x14ac:dyDescent="0.25">
      <c r="B946" t="s">
        <v>34</v>
      </c>
      <c r="C946" t="s">
        <v>220</v>
      </c>
      <c r="D946" t="s">
        <v>197</v>
      </c>
      <c r="E946" t="s">
        <v>553</v>
      </c>
      <c r="F946" t="s">
        <v>951</v>
      </c>
      <c r="G946" t="s">
        <v>952</v>
      </c>
      <c r="H946" t="s">
        <v>918</v>
      </c>
      <c r="I946" t="s">
        <v>1952</v>
      </c>
      <c r="J946" s="4" t="s">
        <v>865</v>
      </c>
      <c r="K946">
        <v>380</v>
      </c>
      <c r="L946">
        <v>2000</v>
      </c>
      <c r="M946" s="1">
        <v>0.18506944444444443</v>
      </c>
      <c r="N946" s="25">
        <v>20286.631052887598</v>
      </c>
      <c r="O946" s="25">
        <v>63902.887816595932</v>
      </c>
      <c r="P946" s="25">
        <v>259.478031323599</v>
      </c>
      <c r="Q946" s="25">
        <v>17.040762106409499</v>
      </c>
      <c r="R946" s="25">
        <v>25094.556515724598</v>
      </c>
      <c r="S946" s="25">
        <v>17.111540378924701</v>
      </c>
      <c r="T946" s="25">
        <v>2.6205052719256998</v>
      </c>
      <c r="U946" s="25">
        <v>8.68420061634287E-2</v>
      </c>
      <c r="V946" s="25">
        <v>2.0705994126403802</v>
      </c>
      <c r="W946" s="25">
        <v>2.1574414188038089</v>
      </c>
      <c r="X946" s="25"/>
      <c r="Y946" s="25"/>
      <c r="Z946"/>
    </row>
    <row r="947" spans="2:26" x14ac:dyDescent="0.25">
      <c r="B947" t="s">
        <v>34</v>
      </c>
      <c r="C947" t="s">
        <v>220</v>
      </c>
      <c r="D947" t="s">
        <v>197</v>
      </c>
      <c r="E947" t="s">
        <v>553</v>
      </c>
      <c r="F947" t="s">
        <v>951</v>
      </c>
      <c r="G947" t="s">
        <v>952</v>
      </c>
      <c r="H947" t="s">
        <v>918</v>
      </c>
      <c r="I947" t="s">
        <v>1952</v>
      </c>
      <c r="J947" s="4" t="s">
        <v>865</v>
      </c>
      <c r="K947">
        <v>360</v>
      </c>
      <c r="L947">
        <v>2500</v>
      </c>
      <c r="M947" s="1">
        <v>0.23041666666666669</v>
      </c>
      <c r="N947" s="25">
        <v>25760.590620692699</v>
      </c>
      <c r="O947" s="25">
        <v>81145.860455182003</v>
      </c>
      <c r="P947" s="25">
        <v>332.62561355689201</v>
      </c>
      <c r="Q947" s="25">
        <v>21.6388951204972</v>
      </c>
      <c r="R947" s="25">
        <v>31865.845353160999</v>
      </c>
      <c r="S947" s="25">
        <v>20.987015703159301</v>
      </c>
      <c r="T947" s="25">
        <v>2.91638068337677</v>
      </c>
      <c r="U947" s="25">
        <v>0.11501271126189599</v>
      </c>
      <c r="V947" s="25">
        <v>2.4362056280877198</v>
      </c>
      <c r="W947" s="25">
        <v>2.5512183393496159</v>
      </c>
      <c r="X947" s="25"/>
      <c r="Y947" s="25"/>
      <c r="Z947"/>
    </row>
    <row r="948" spans="2:26" x14ac:dyDescent="0.25">
      <c r="B948" t="s">
        <v>34</v>
      </c>
      <c r="C948" t="s">
        <v>220</v>
      </c>
      <c r="D948" t="s">
        <v>197</v>
      </c>
      <c r="E948" t="s">
        <v>553</v>
      </c>
      <c r="F948" t="s">
        <v>951</v>
      </c>
      <c r="G948" t="s">
        <v>952</v>
      </c>
      <c r="H948" t="s">
        <v>918</v>
      </c>
      <c r="I948" t="s">
        <v>1952</v>
      </c>
      <c r="J948" s="4" t="s">
        <v>865</v>
      </c>
      <c r="K948">
        <v>380</v>
      </c>
      <c r="L948">
        <v>3000</v>
      </c>
      <c r="M948" s="1">
        <v>0.27592592592592591</v>
      </c>
      <c r="N948" s="25">
        <v>30308.712086724401</v>
      </c>
      <c r="O948" s="25">
        <v>95472.443073181857</v>
      </c>
      <c r="P948" s="25">
        <v>384.32044925967699</v>
      </c>
      <c r="Q948" s="25">
        <v>25.4593228784275</v>
      </c>
      <c r="R948" s="25">
        <v>37491.879763215897</v>
      </c>
      <c r="S948" s="25">
        <v>21.525189324617401</v>
      </c>
      <c r="T948" s="25">
        <v>3.6034093995507401</v>
      </c>
      <c r="U948" s="25">
        <v>0.120516941883655</v>
      </c>
      <c r="V948" s="25">
        <v>3.1280204294310598</v>
      </c>
      <c r="W948" s="25">
        <v>3.2485373713147148</v>
      </c>
      <c r="X948" s="25"/>
      <c r="Y948" s="25"/>
      <c r="Z948"/>
    </row>
    <row r="949" spans="2:26" x14ac:dyDescent="0.25">
      <c r="B949" t="s">
        <v>34</v>
      </c>
      <c r="C949" t="s">
        <v>220</v>
      </c>
      <c r="D949" t="s">
        <v>197</v>
      </c>
      <c r="E949" t="s">
        <v>553</v>
      </c>
      <c r="F949" t="s">
        <v>951</v>
      </c>
      <c r="G949" t="s">
        <v>952</v>
      </c>
      <c r="H949" t="s">
        <v>918</v>
      </c>
      <c r="I949" t="s">
        <v>1952</v>
      </c>
      <c r="J949" s="4" t="s">
        <v>865</v>
      </c>
      <c r="K949">
        <v>400</v>
      </c>
      <c r="L949">
        <v>3500</v>
      </c>
      <c r="M949" s="1">
        <v>0.3213078703703704</v>
      </c>
      <c r="N949" s="25">
        <v>34816.695817977597</v>
      </c>
      <c r="O949" s="25">
        <v>109672.59182662943</v>
      </c>
      <c r="P949" s="25">
        <v>433.60061734911199</v>
      </c>
      <c r="Q949" s="25">
        <v>29.246024238804399</v>
      </c>
      <c r="R949" s="25">
        <v>43068.254740345001</v>
      </c>
      <c r="S949" s="25">
        <v>21.323502111485801</v>
      </c>
      <c r="T949" s="25">
        <v>4.4109884191695201</v>
      </c>
      <c r="U949" s="25">
        <v>0.12175358488598501</v>
      </c>
      <c r="V949" s="25">
        <v>3.9500493744168401</v>
      </c>
      <c r="W949" s="25">
        <v>4.0718029593028255</v>
      </c>
      <c r="X949" s="25"/>
      <c r="Y949" s="25"/>
      <c r="Z949"/>
    </row>
    <row r="950" spans="2:26" x14ac:dyDescent="0.25">
      <c r="B950" t="s">
        <v>34</v>
      </c>
      <c r="C950" t="s">
        <v>220</v>
      </c>
      <c r="D950" t="s">
        <v>197</v>
      </c>
      <c r="E950" t="s">
        <v>553</v>
      </c>
      <c r="F950" t="s">
        <v>951</v>
      </c>
      <c r="G950" t="s">
        <v>952</v>
      </c>
      <c r="H950" t="s">
        <v>918</v>
      </c>
      <c r="I950" t="s">
        <v>1952</v>
      </c>
      <c r="J950" s="4" t="s">
        <v>865</v>
      </c>
      <c r="K950">
        <v>400</v>
      </c>
      <c r="L950">
        <v>4000</v>
      </c>
      <c r="M950" s="1">
        <v>0.36679398148148151</v>
      </c>
      <c r="N950" s="25">
        <v>40036.760319843903</v>
      </c>
      <c r="O950" s="25">
        <v>126115.79500750829</v>
      </c>
      <c r="P950" s="25">
        <v>501.82537457330301</v>
      </c>
      <c r="Q950" s="25">
        <v>33.6308798302924</v>
      </c>
      <c r="R950" s="25">
        <v>49525.475182374103</v>
      </c>
      <c r="S950" s="25">
        <v>24.524054834656301</v>
      </c>
      <c r="T950" s="25">
        <v>4.7582410864291402</v>
      </c>
      <c r="U950" s="25">
        <v>0.146045802499084</v>
      </c>
      <c r="V950" s="25">
        <v>4.34335467631605</v>
      </c>
      <c r="W950" s="25">
        <v>4.489400478815134</v>
      </c>
      <c r="X950" s="25"/>
      <c r="Y950" s="25"/>
      <c r="Z950"/>
    </row>
    <row r="951" spans="2:26" x14ac:dyDescent="0.25">
      <c r="B951" t="s">
        <v>34</v>
      </c>
      <c r="C951" t="s">
        <v>220</v>
      </c>
      <c r="D951" t="s">
        <v>197</v>
      </c>
      <c r="E951" t="s">
        <v>553</v>
      </c>
      <c r="F951" t="s">
        <v>951</v>
      </c>
      <c r="G951" t="s">
        <v>952</v>
      </c>
      <c r="H951" t="s">
        <v>918</v>
      </c>
      <c r="I951" t="s">
        <v>1952</v>
      </c>
      <c r="J951" s="4" t="s">
        <v>865</v>
      </c>
      <c r="K951">
        <v>380</v>
      </c>
      <c r="L951">
        <v>4500</v>
      </c>
      <c r="M951" s="1">
        <v>0.41222222222222221</v>
      </c>
      <c r="N951" s="25">
        <v>45307.218053835997</v>
      </c>
      <c r="O951" s="25">
        <v>142717.7368695834</v>
      </c>
      <c r="P951" s="25">
        <v>570.78010274873805</v>
      </c>
      <c r="Q951" s="25">
        <v>38.058061454876203</v>
      </c>
      <c r="R951" s="25">
        <v>56045.024953010703</v>
      </c>
      <c r="S951" s="25">
        <v>28.133645064483201</v>
      </c>
      <c r="T951" s="25">
        <v>5.0751699922577398</v>
      </c>
      <c r="U951" s="25">
        <v>0.17021084674689599</v>
      </c>
      <c r="V951" s="25">
        <v>4.7127531174870096</v>
      </c>
      <c r="W951" s="25">
        <v>4.8829639642339053</v>
      </c>
      <c r="X951" s="25"/>
      <c r="Y951" s="25"/>
      <c r="Z951"/>
    </row>
    <row r="952" spans="2:26" x14ac:dyDescent="0.25">
      <c r="B952" t="s">
        <v>34</v>
      </c>
      <c r="C952" t="s">
        <v>220</v>
      </c>
      <c r="D952" t="s">
        <v>197</v>
      </c>
      <c r="E952" t="s">
        <v>553</v>
      </c>
      <c r="F952" t="s">
        <v>951</v>
      </c>
      <c r="G952" t="s">
        <v>952</v>
      </c>
      <c r="H952" t="s">
        <v>918</v>
      </c>
      <c r="I952" t="s">
        <v>1952</v>
      </c>
      <c r="J952" s="4" t="s">
        <v>865</v>
      </c>
      <c r="K952">
        <v>380</v>
      </c>
      <c r="L952">
        <v>5000</v>
      </c>
      <c r="M952" s="1">
        <v>0.45768518518518514</v>
      </c>
      <c r="N952" s="25">
        <v>50366.404010913</v>
      </c>
      <c r="O952" s="25">
        <v>158654.17263437595</v>
      </c>
      <c r="P952" s="25">
        <v>634.18671721162605</v>
      </c>
      <c r="Q952" s="25">
        <v>42.307780310521899</v>
      </c>
      <c r="R952" s="25">
        <v>62303.244717754802</v>
      </c>
      <c r="S952" s="25">
        <v>30.3334788807751</v>
      </c>
      <c r="T952" s="25">
        <v>5.5702403925594997</v>
      </c>
      <c r="U952" s="25">
        <v>0.18792108674657501</v>
      </c>
      <c r="V952" s="25">
        <v>5.2444355922532502</v>
      </c>
      <c r="W952" s="25">
        <v>5.4323566789998248</v>
      </c>
      <c r="X952" s="25"/>
      <c r="Y952" s="25"/>
      <c r="Z952"/>
    </row>
    <row r="953" spans="2:26" x14ac:dyDescent="0.25">
      <c r="B953" t="s">
        <v>34</v>
      </c>
      <c r="C953" t="s">
        <v>220</v>
      </c>
      <c r="D953" t="s">
        <v>197</v>
      </c>
      <c r="E953" t="s">
        <v>553</v>
      </c>
      <c r="F953" t="s">
        <v>951</v>
      </c>
      <c r="G953" t="s">
        <v>952</v>
      </c>
      <c r="H953" t="s">
        <v>918</v>
      </c>
      <c r="I953" t="s">
        <v>1952</v>
      </c>
      <c r="J953" s="4" t="s">
        <v>865</v>
      </c>
      <c r="K953">
        <v>400</v>
      </c>
      <c r="L953">
        <v>5500</v>
      </c>
      <c r="M953" s="1">
        <v>0.50307870370370367</v>
      </c>
      <c r="N953" s="25">
        <v>54761.576781682998</v>
      </c>
      <c r="O953" s="25">
        <v>172498.96686230143</v>
      </c>
      <c r="P953" s="25">
        <v>680.24082626363099</v>
      </c>
      <c r="Q953" s="25">
        <v>45.999718632383498</v>
      </c>
      <c r="R953" s="25">
        <v>67740.069223880404</v>
      </c>
      <c r="S953" s="25">
        <v>29.2877661147323</v>
      </c>
      <c r="T953" s="25">
        <v>6.4621713224630204</v>
      </c>
      <c r="U953" s="25">
        <v>0.18504229343001799</v>
      </c>
      <c r="V953" s="25">
        <v>6.1561114996311304</v>
      </c>
      <c r="W953" s="25">
        <v>6.3411537930611486</v>
      </c>
      <c r="X953" s="25"/>
      <c r="Y953" s="25"/>
      <c r="Z953"/>
    </row>
    <row r="954" spans="2:26" x14ac:dyDescent="0.25">
      <c r="B954" t="s">
        <v>34</v>
      </c>
      <c r="C954" t="s">
        <v>220</v>
      </c>
      <c r="D954" t="s">
        <v>197</v>
      </c>
      <c r="E954" t="s">
        <v>553</v>
      </c>
      <c r="F954" t="s">
        <v>951</v>
      </c>
      <c r="G954" t="s">
        <v>952</v>
      </c>
      <c r="H954" t="s">
        <v>918</v>
      </c>
      <c r="I954" t="s">
        <v>1952</v>
      </c>
      <c r="J954" s="4" t="s">
        <v>865</v>
      </c>
      <c r="K954">
        <v>380</v>
      </c>
      <c r="L954">
        <v>6000</v>
      </c>
      <c r="M954" s="1">
        <v>0.54853009259259256</v>
      </c>
      <c r="N954" s="25">
        <v>60247.407471351697</v>
      </c>
      <c r="O954" s="25">
        <v>189779.33353475784</v>
      </c>
      <c r="P954" s="25">
        <v>755.92539826927202</v>
      </c>
      <c r="Q954" s="25">
        <v>50.607825628523301</v>
      </c>
      <c r="R954" s="25">
        <v>74526.0471565927</v>
      </c>
      <c r="S954" s="25">
        <v>34.725030694254301</v>
      </c>
      <c r="T954" s="25">
        <v>6.5419458001821402</v>
      </c>
      <c r="U954" s="25">
        <v>0.21859015833123899</v>
      </c>
      <c r="V954" s="25">
        <v>6.29482358319438</v>
      </c>
      <c r="W954" s="25">
        <v>6.5134137415256186</v>
      </c>
      <c r="X954" s="25"/>
      <c r="Y954" s="25"/>
      <c r="Z954"/>
    </row>
    <row r="955" spans="2:26" x14ac:dyDescent="0.25">
      <c r="B955" t="s">
        <v>34</v>
      </c>
      <c r="C955" t="s">
        <v>220</v>
      </c>
      <c r="D955" t="s">
        <v>197</v>
      </c>
      <c r="E955" t="s">
        <v>553</v>
      </c>
      <c r="F955" t="s">
        <v>951</v>
      </c>
      <c r="G955" t="s">
        <v>952</v>
      </c>
      <c r="H955" t="s">
        <v>918</v>
      </c>
      <c r="I955" t="s">
        <v>1952</v>
      </c>
      <c r="J955" s="4" t="s">
        <v>832</v>
      </c>
      <c r="K955">
        <v>200</v>
      </c>
      <c r="L955">
        <v>125</v>
      </c>
      <c r="M955" s="1">
        <v>2.2847222222222224E-2</v>
      </c>
      <c r="N955" s="25">
        <v>1520.76</v>
      </c>
      <c r="O955" s="25">
        <v>4790.3940000000002</v>
      </c>
      <c r="P955" s="25">
        <v>18.384839400000001</v>
      </c>
      <c r="Q955" s="25">
        <v>1.2774384000000001</v>
      </c>
      <c r="R955" s="25">
        <v>1881.1800800000001</v>
      </c>
      <c r="S955" s="25">
        <v>13.43304756</v>
      </c>
      <c r="T955" s="25">
        <v>1.1576556</v>
      </c>
      <c r="U955" s="25">
        <v>2.0244959999999999E-2</v>
      </c>
      <c r="V955" s="25">
        <v>8.5904627999999997E-2</v>
      </c>
      <c r="W955" s="25">
        <v>0.10614958799999999</v>
      </c>
      <c r="X955" s="25"/>
      <c r="Y955" s="25"/>
      <c r="Z955"/>
    </row>
    <row r="956" spans="2:26" x14ac:dyDescent="0.25">
      <c r="B956" t="s">
        <v>34</v>
      </c>
      <c r="C956" t="s">
        <v>220</v>
      </c>
      <c r="D956" t="s">
        <v>197</v>
      </c>
      <c r="E956" t="s">
        <v>553</v>
      </c>
      <c r="F956" t="s">
        <v>951</v>
      </c>
      <c r="G956" t="s">
        <v>952</v>
      </c>
      <c r="H956" t="s">
        <v>918</v>
      </c>
      <c r="I956" t="s">
        <v>1952</v>
      </c>
      <c r="J956" s="4" t="s">
        <v>864</v>
      </c>
      <c r="K956">
        <v>200</v>
      </c>
      <c r="L956">
        <v>125</v>
      </c>
      <c r="M956" s="1">
        <v>1.9259259259259261E-2</v>
      </c>
      <c r="N956" s="25">
        <v>1404.2</v>
      </c>
      <c r="O956" s="25">
        <v>4423.2300000000005</v>
      </c>
      <c r="P956" s="25">
        <v>17.857988160256401</v>
      </c>
      <c r="Q956" s="25">
        <v>1.1795279999999999</v>
      </c>
      <c r="R956" s="25">
        <v>1736.9953639743501</v>
      </c>
      <c r="S956" s="25">
        <v>10.9200140792307</v>
      </c>
      <c r="T956" s="25">
        <v>0.94085399999999997</v>
      </c>
      <c r="U956" s="25">
        <v>1.9871099999999999E-2</v>
      </c>
      <c r="V956" s="25">
        <v>7.8861427999999997E-2</v>
      </c>
      <c r="W956" s="25">
        <v>9.8732528E-2</v>
      </c>
      <c r="X956" s="25"/>
      <c r="Y956" s="25"/>
      <c r="Z956"/>
    </row>
    <row r="957" spans="2:26" x14ac:dyDescent="0.25">
      <c r="B957" t="s">
        <v>35</v>
      </c>
      <c r="C957" t="s">
        <v>221</v>
      </c>
      <c r="D957" t="s">
        <v>197</v>
      </c>
      <c r="E957" t="s">
        <v>554</v>
      </c>
      <c r="F957" t="s">
        <v>951</v>
      </c>
      <c r="G957" t="s">
        <v>952</v>
      </c>
      <c r="H957" t="s">
        <v>918</v>
      </c>
      <c r="I957" t="s">
        <v>198</v>
      </c>
      <c r="J957" s="4" t="s">
        <v>865</v>
      </c>
      <c r="K957">
        <v>180</v>
      </c>
      <c r="L957">
        <v>125</v>
      </c>
      <c r="M957" s="1">
        <v>1.5497685185185186E-2</v>
      </c>
      <c r="N957" s="25">
        <v>1820.96364246794</v>
      </c>
      <c r="O957" s="25">
        <v>5736.0354737740108</v>
      </c>
      <c r="P957" s="25">
        <v>36.709995346920699</v>
      </c>
      <c r="Q957" s="25">
        <v>1.5296095436333601</v>
      </c>
      <c r="R957" s="25">
        <v>2252.5320244334598</v>
      </c>
      <c r="S957" s="25">
        <v>10.374484200956401</v>
      </c>
      <c r="T957" s="25">
        <v>2.4702152972113001</v>
      </c>
      <c r="U957" s="25">
        <v>6.2676640154859201E-2</v>
      </c>
      <c r="V957" s="25">
        <v>0.13457848468325601</v>
      </c>
      <c r="W957" s="25">
        <v>0.19725512483811519</v>
      </c>
      <c r="X957" s="25"/>
      <c r="Y957" s="25"/>
      <c r="Z957"/>
    </row>
    <row r="958" spans="2:26" x14ac:dyDescent="0.25">
      <c r="B958" t="s">
        <v>35</v>
      </c>
      <c r="C958" t="s">
        <v>221</v>
      </c>
      <c r="D958" t="s">
        <v>197</v>
      </c>
      <c r="E958" t="s">
        <v>554</v>
      </c>
      <c r="F958" t="s">
        <v>951</v>
      </c>
      <c r="G958" t="s">
        <v>952</v>
      </c>
      <c r="H958" t="s">
        <v>918</v>
      </c>
      <c r="I958" t="s">
        <v>198</v>
      </c>
      <c r="J958" s="4" t="s">
        <v>865</v>
      </c>
      <c r="K958">
        <v>240</v>
      </c>
      <c r="L958">
        <v>200</v>
      </c>
      <c r="M958" s="1">
        <v>2.2407407407407407E-2</v>
      </c>
      <c r="N958" s="25">
        <v>2634.81486092361</v>
      </c>
      <c r="O958" s="25">
        <v>8299.666811909372</v>
      </c>
      <c r="P958" s="25">
        <v>51.818493170240799</v>
      </c>
      <c r="Q958" s="25">
        <v>2.2132441197474702</v>
      </c>
      <c r="R958" s="25">
        <v>3259.2668455186799</v>
      </c>
      <c r="S958" s="25">
        <v>12.593933811127901</v>
      </c>
      <c r="T958" s="25">
        <v>2.9186126468252298</v>
      </c>
      <c r="U958" s="25">
        <v>7.8578701444194404E-2</v>
      </c>
      <c r="V958" s="25">
        <v>0.2056367054553</v>
      </c>
      <c r="W958" s="25">
        <v>0.28421540689949443</v>
      </c>
      <c r="X958" s="25"/>
      <c r="Y958" s="25"/>
      <c r="Z958"/>
    </row>
    <row r="959" spans="2:26" x14ac:dyDescent="0.25">
      <c r="B959" t="s">
        <v>35</v>
      </c>
      <c r="C959" t="s">
        <v>221</v>
      </c>
      <c r="D959" t="s">
        <v>197</v>
      </c>
      <c r="E959" t="s">
        <v>554</v>
      </c>
      <c r="F959" t="s">
        <v>951</v>
      </c>
      <c r="G959" t="s">
        <v>952</v>
      </c>
      <c r="H959" t="s">
        <v>918</v>
      </c>
      <c r="I959" t="s">
        <v>198</v>
      </c>
      <c r="J959" s="4" t="s">
        <v>865</v>
      </c>
      <c r="K959">
        <v>320</v>
      </c>
      <c r="L959">
        <v>250</v>
      </c>
      <c r="M959" s="1">
        <v>2.6435185185185187E-2</v>
      </c>
      <c r="N959" s="25">
        <v>3084.6389337974201</v>
      </c>
      <c r="O959" s="25">
        <v>9716.6126414618739</v>
      </c>
      <c r="P959" s="25">
        <v>61.268647566287001</v>
      </c>
      <c r="Q959" s="25">
        <v>2.5910965694903201</v>
      </c>
      <c r="R959" s="25">
        <v>3815.6985720862799</v>
      </c>
      <c r="S959" s="25">
        <v>16.333431608950601</v>
      </c>
      <c r="T959" s="25">
        <v>3.9336712706309598</v>
      </c>
      <c r="U959" s="25">
        <v>7.9526564050935195E-2</v>
      </c>
      <c r="V959" s="25">
        <v>0.260405584985823</v>
      </c>
      <c r="W959" s="25">
        <v>0.33993214903675817</v>
      </c>
      <c r="X959" s="25"/>
      <c r="Y959" s="25"/>
      <c r="Z959"/>
    </row>
    <row r="960" spans="2:26" x14ac:dyDescent="0.25">
      <c r="B960" t="s">
        <v>35</v>
      </c>
      <c r="C960" t="s">
        <v>221</v>
      </c>
      <c r="D960" t="s">
        <v>197</v>
      </c>
      <c r="E960" t="s">
        <v>554</v>
      </c>
      <c r="F960" t="s">
        <v>951</v>
      </c>
      <c r="G960" t="s">
        <v>952</v>
      </c>
      <c r="H960" t="s">
        <v>918</v>
      </c>
      <c r="I960" t="s">
        <v>198</v>
      </c>
      <c r="J960" s="4" t="s">
        <v>865</v>
      </c>
      <c r="K960">
        <v>360</v>
      </c>
      <c r="L960">
        <v>500</v>
      </c>
      <c r="M960" s="1">
        <v>4.9236111111111112E-2</v>
      </c>
      <c r="N960" s="25">
        <v>5547.71618306035</v>
      </c>
      <c r="O960" s="25">
        <v>17475.305976640102</v>
      </c>
      <c r="P960" s="25">
        <v>95.358286876407007</v>
      </c>
      <c r="Q960" s="25">
        <v>4.6600815539008602</v>
      </c>
      <c r="R960" s="25">
        <v>6862.5230699805697</v>
      </c>
      <c r="S960" s="25">
        <v>20.6052953372558</v>
      </c>
      <c r="T960" s="25">
        <v>4.63329700075281</v>
      </c>
      <c r="U960" s="25">
        <v>9.9967671546710102E-2</v>
      </c>
      <c r="V960" s="25">
        <v>0.51173367960122895</v>
      </c>
      <c r="W960" s="25">
        <v>0.611701351147939</v>
      </c>
      <c r="X960" s="25"/>
      <c r="Y960" s="25"/>
      <c r="Z960"/>
    </row>
    <row r="961" spans="2:26" x14ac:dyDescent="0.25">
      <c r="B961" t="s">
        <v>35</v>
      </c>
      <c r="C961" t="s">
        <v>221</v>
      </c>
      <c r="D961" t="s">
        <v>197</v>
      </c>
      <c r="E961" t="s">
        <v>554</v>
      </c>
      <c r="F961" t="s">
        <v>951</v>
      </c>
      <c r="G961" t="s">
        <v>952</v>
      </c>
      <c r="H961" t="s">
        <v>918</v>
      </c>
      <c r="I961" t="s">
        <v>198</v>
      </c>
      <c r="J961" s="4" t="s">
        <v>865</v>
      </c>
      <c r="K961">
        <v>360</v>
      </c>
      <c r="L961">
        <v>750</v>
      </c>
      <c r="M961" s="1">
        <v>7.1956018518518516E-2</v>
      </c>
      <c r="N961" s="25">
        <v>8137.1305942362096</v>
      </c>
      <c r="O961" s="25">
        <v>25631.96137184406</v>
      </c>
      <c r="P961" s="25">
        <v>131.76523354920499</v>
      </c>
      <c r="Q961" s="25">
        <v>6.8351891199592902</v>
      </c>
      <c r="R961" s="25">
        <v>10065.6310104267</v>
      </c>
      <c r="S961" s="25">
        <v>23.559259047093299</v>
      </c>
      <c r="T961" s="25">
        <v>4.9982332229650002</v>
      </c>
      <c r="U961" s="25">
        <v>0.126830009002631</v>
      </c>
      <c r="V961" s="25">
        <v>0.76608967941412098</v>
      </c>
      <c r="W961" s="25">
        <v>0.89291968841675196</v>
      </c>
      <c r="X961" s="25"/>
      <c r="Y961" s="25"/>
      <c r="Z961"/>
    </row>
    <row r="962" spans="2:26" x14ac:dyDescent="0.25">
      <c r="B962" t="s">
        <v>35</v>
      </c>
      <c r="C962" t="s">
        <v>221</v>
      </c>
      <c r="D962" t="s">
        <v>197</v>
      </c>
      <c r="E962" t="s">
        <v>554</v>
      </c>
      <c r="F962" t="s">
        <v>951</v>
      </c>
      <c r="G962" t="s">
        <v>952</v>
      </c>
      <c r="H962" t="s">
        <v>918</v>
      </c>
      <c r="I962" t="s">
        <v>198</v>
      </c>
      <c r="J962" s="4" t="s">
        <v>865</v>
      </c>
      <c r="K962">
        <v>360</v>
      </c>
      <c r="L962">
        <v>1000</v>
      </c>
      <c r="M962" s="1">
        <v>9.4652777777777766E-2</v>
      </c>
      <c r="N962" s="25">
        <v>10669.215516030299</v>
      </c>
      <c r="O962" s="25">
        <v>33608.028875495438</v>
      </c>
      <c r="P962" s="25">
        <v>166.36375757182199</v>
      </c>
      <c r="Q962" s="25">
        <v>8.9621410534526298</v>
      </c>
      <c r="R962" s="25">
        <v>13197.8228022598</v>
      </c>
      <c r="S962" s="25">
        <v>26.3489763055175</v>
      </c>
      <c r="T962" s="25">
        <v>5.3151814876681698</v>
      </c>
      <c r="U962" s="25">
        <v>0.15115410576909</v>
      </c>
      <c r="V962" s="25">
        <v>1.0167622436043</v>
      </c>
      <c r="W962" s="25">
        <v>1.16791634937339</v>
      </c>
      <c r="X962" s="25"/>
      <c r="Y962" s="25"/>
      <c r="Z962"/>
    </row>
    <row r="963" spans="2:26" x14ac:dyDescent="0.25">
      <c r="B963" t="s">
        <v>35</v>
      </c>
      <c r="C963" t="s">
        <v>221</v>
      </c>
      <c r="D963" t="s">
        <v>197</v>
      </c>
      <c r="E963" t="s">
        <v>554</v>
      </c>
      <c r="F963" t="s">
        <v>951</v>
      </c>
      <c r="G963" t="s">
        <v>952</v>
      </c>
      <c r="H963" t="s">
        <v>918</v>
      </c>
      <c r="I963" t="s">
        <v>198</v>
      </c>
      <c r="J963" s="4" t="s">
        <v>865</v>
      </c>
      <c r="K963">
        <v>380</v>
      </c>
      <c r="L963">
        <v>1500</v>
      </c>
      <c r="M963" s="1">
        <v>0.14011574074074074</v>
      </c>
      <c r="N963" s="25">
        <v>15489.1682495472</v>
      </c>
      <c r="O963" s="25">
        <v>48790.879986073676</v>
      </c>
      <c r="P963" s="25">
        <v>233.891792381671</v>
      </c>
      <c r="Q963" s="25">
        <v>13.010897516733699</v>
      </c>
      <c r="R963" s="25">
        <v>19160.099000096201</v>
      </c>
      <c r="S963" s="25">
        <v>31.864277749906499</v>
      </c>
      <c r="T963" s="25">
        <v>6.29758246007815</v>
      </c>
      <c r="U963" s="25">
        <v>0.18341149444983201</v>
      </c>
      <c r="V963" s="25">
        <v>1.6211507887088199</v>
      </c>
      <c r="W963" s="25">
        <v>1.8045622831586519</v>
      </c>
      <c r="X963" s="25"/>
      <c r="Y963" s="25"/>
      <c r="Z963"/>
    </row>
    <row r="964" spans="2:26" x14ac:dyDescent="0.25">
      <c r="B964" t="s">
        <v>35</v>
      </c>
      <c r="C964" t="s">
        <v>221</v>
      </c>
      <c r="D964" t="s">
        <v>197</v>
      </c>
      <c r="E964" t="s">
        <v>554</v>
      </c>
      <c r="F964" t="s">
        <v>951</v>
      </c>
      <c r="G964" t="s">
        <v>952</v>
      </c>
      <c r="H964" t="s">
        <v>918</v>
      </c>
      <c r="I964" t="s">
        <v>198</v>
      </c>
      <c r="J964" s="4" t="s">
        <v>865</v>
      </c>
      <c r="K964">
        <v>360</v>
      </c>
      <c r="L964">
        <v>2000</v>
      </c>
      <c r="M964" s="1">
        <v>0.18550925925925923</v>
      </c>
      <c r="N964" s="25">
        <v>20974.1593128928</v>
      </c>
      <c r="O964" s="25">
        <v>66068.601835612324</v>
      </c>
      <c r="P964" s="25">
        <v>310.29108009898601</v>
      </c>
      <c r="Q964" s="25">
        <v>17.618294327210499</v>
      </c>
      <c r="R964" s="25">
        <v>25945.033923883799</v>
      </c>
      <c r="S964" s="25">
        <v>37.659736620302503</v>
      </c>
      <c r="T964" s="25">
        <v>6.6158738597667703</v>
      </c>
      <c r="U964" s="25">
        <v>0.256153157322284</v>
      </c>
      <c r="V964" s="25">
        <v>2.03068552143626</v>
      </c>
      <c r="W964" s="25">
        <v>2.286838678758544</v>
      </c>
      <c r="X964" s="25"/>
      <c r="Y964" s="25"/>
      <c r="Z964"/>
    </row>
    <row r="965" spans="2:26" x14ac:dyDescent="0.25">
      <c r="B965" t="s">
        <v>35</v>
      </c>
      <c r="C965" t="s">
        <v>221</v>
      </c>
      <c r="D965" t="s">
        <v>197</v>
      </c>
      <c r="E965" t="s">
        <v>554</v>
      </c>
      <c r="F965" t="s">
        <v>951</v>
      </c>
      <c r="G965" t="s">
        <v>952</v>
      </c>
      <c r="H965" t="s">
        <v>918</v>
      </c>
      <c r="I965" t="s">
        <v>198</v>
      </c>
      <c r="J965" s="4" t="s">
        <v>865</v>
      </c>
      <c r="K965">
        <v>380</v>
      </c>
      <c r="L965">
        <v>2500</v>
      </c>
      <c r="M965" s="1">
        <v>0.23098379629629628</v>
      </c>
      <c r="N965" s="25">
        <v>25516.7981670218</v>
      </c>
      <c r="O965" s="25">
        <v>80377.914226118664</v>
      </c>
      <c r="P965" s="25">
        <v>373.20162338078302</v>
      </c>
      <c r="Q965" s="25">
        <v>21.4341075777497</v>
      </c>
      <c r="R965" s="25">
        <v>31564.270655934401</v>
      </c>
      <c r="S965" s="25">
        <v>42.401193829627303</v>
      </c>
      <c r="T965" s="25">
        <v>7.6762897389574603</v>
      </c>
      <c r="U965" s="25">
        <v>0.27131734473964397</v>
      </c>
      <c r="V965" s="25">
        <v>2.7083358071038899</v>
      </c>
      <c r="W965" s="25">
        <v>2.9796531518435341</v>
      </c>
      <c r="X965" s="25"/>
      <c r="Y965" s="25"/>
      <c r="Z965"/>
    </row>
    <row r="966" spans="2:26" x14ac:dyDescent="0.25">
      <c r="B966" t="s">
        <v>35</v>
      </c>
      <c r="C966" t="s">
        <v>221</v>
      </c>
      <c r="D966" t="s">
        <v>197</v>
      </c>
      <c r="E966" t="s">
        <v>554</v>
      </c>
      <c r="F966" t="s">
        <v>951</v>
      </c>
      <c r="G966" t="s">
        <v>952</v>
      </c>
      <c r="H966" t="s">
        <v>918</v>
      </c>
      <c r="I966" t="s">
        <v>198</v>
      </c>
      <c r="J966" s="4" t="s">
        <v>865</v>
      </c>
      <c r="K966">
        <v>380</v>
      </c>
      <c r="L966">
        <v>3000</v>
      </c>
      <c r="M966" s="1">
        <v>0.27644675925925927</v>
      </c>
      <c r="N966" s="25">
        <v>30650.033236310101</v>
      </c>
      <c r="O966" s="25">
        <v>96547.604694376816</v>
      </c>
      <c r="P966" s="25">
        <v>446.45657619817001</v>
      </c>
      <c r="Q966" s="25">
        <v>25.746024734691701</v>
      </c>
      <c r="R966" s="25">
        <v>37914.0893321849</v>
      </c>
      <c r="S966" s="25">
        <v>47.797705774047301</v>
      </c>
      <c r="T966" s="25">
        <v>8.3892920009599496</v>
      </c>
      <c r="U966" s="25">
        <v>0.32001725528226899</v>
      </c>
      <c r="V966" s="25">
        <v>3.2596252773441501</v>
      </c>
      <c r="W966" s="25">
        <v>3.5796425326264192</v>
      </c>
      <c r="X966" s="25"/>
      <c r="Y966" s="25"/>
      <c r="Z966"/>
    </row>
    <row r="967" spans="2:26" x14ac:dyDescent="0.25">
      <c r="B967" t="s">
        <v>35</v>
      </c>
      <c r="C967" t="s">
        <v>221</v>
      </c>
      <c r="D967" t="s">
        <v>197</v>
      </c>
      <c r="E967" t="s">
        <v>554</v>
      </c>
      <c r="F967" t="s">
        <v>951</v>
      </c>
      <c r="G967" t="s">
        <v>952</v>
      </c>
      <c r="H967" t="s">
        <v>918</v>
      </c>
      <c r="I967" t="s">
        <v>198</v>
      </c>
      <c r="J967" s="4" t="s">
        <v>865</v>
      </c>
      <c r="K967">
        <v>360</v>
      </c>
      <c r="L967">
        <v>3500</v>
      </c>
      <c r="M967" s="1">
        <v>0.32173611111111111</v>
      </c>
      <c r="N967" s="25">
        <v>36321.078242943797</v>
      </c>
      <c r="O967" s="25">
        <v>114411.39646527296</v>
      </c>
      <c r="P967" s="25">
        <v>522.69483952283804</v>
      </c>
      <c r="Q967" s="25">
        <v>30.509713445405801</v>
      </c>
      <c r="R967" s="25">
        <v>44929.181454890502</v>
      </c>
      <c r="S967" s="25">
        <v>54.485359337467898</v>
      </c>
      <c r="T967" s="25">
        <v>8.5348292431674508</v>
      </c>
      <c r="U967" s="25">
        <v>0.40865339418528301</v>
      </c>
      <c r="V967" s="25">
        <v>3.5448440255239699</v>
      </c>
      <c r="W967" s="25">
        <v>3.9534974197092527</v>
      </c>
      <c r="X967" s="25"/>
      <c r="Y967" s="25"/>
      <c r="Z967"/>
    </row>
    <row r="968" spans="2:26" x14ac:dyDescent="0.25">
      <c r="B968" t="s">
        <v>35</v>
      </c>
      <c r="C968" t="s">
        <v>221</v>
      </c>
      <c r="D968" t="s">
        <v>197</v>
      </c>
      <c r="E968" t="s">
        <v>554</v>
      </c>
      <c r="F968" t="s">
        <v>951</v>
      </c>
      <c r="G968" t="s">
        <v>952</v>
      </c>
      <c r="H968" t="s">
        <v>918</v>
      </c>
      <c r="I968" t="s">
        <v>198</v>
      </c>
      <c r="J968" s="4" t="s">
        <v>865</v>
      </c>
      <c r="K968">
        <v>380</v>
      </c>
      <c r="L968">
        <v>4000</v>
      </c>
      <c r="M968" s="1">
        <v>0.36733796296296295</v>
      </c>
      <c r="N968" s="25">
        <v>41091.088806776403</v>
      </c>
      <c r="O968" s="25">
        <v>129436.92974134567</v>
      </c>
      <c r="P968" s="25">
        <v>591.03209543421099</v>
      </c>
      <c r="Q968" s="25">
        <v>34.516515667200302</v>
      </c>
      <c r="R968" s="25">
        <v>50829.673939773202</v>
      </c>
      <c r="S968" s="25">
        <v>58.588476130833001</v>
      </c>
      <c r="T968" s="25">
        <v>9.4693308643512104</v>
      </c>
      <c r="U968" s="25">
        <v>0.43560192147051702</v>
      </c>
      <c r="V968" s="25">
        <v>4.1897223016270297</v>
      </c>
      <c r="W968" s="25">
        <v>4.6253242230975466</v>
      </c>
      <c r="X968" s="25"/>
      <c r="Y968" s="25"/>
      <c r="Z968"/>
    </row>
    <row r="969" spans="2:26" x14ac:dyDescent="0.25">
      <c r="B969" t="s">
        <v>35</v>
      </c>
      <c r="C969" t="s">
        <v>221</v>
      </c>
      <c r="D969" t="s">
        <v>197</v>
      </c>
      <c r="E969" t="s">
        <v>554</v>
      </c>
      <c r="F969" t="s">
        <v>951</v>
      </c>
      <c r="G969" t="s">
        <v>952</v>
      </c>
      <c r="H969" t="s">
        <v>918</v>
      </c>
      <c r="I969" t="s">
        <v>198</v>
      </c>
      <c r="J969" s="4" t="s">
        <v>865</v>
      </c>
      <c r="K969">
        <v>380</v>
      </c>
      <c r="L969">
        <v>4500</v>
      </c>
      <c r="M969" s="1">
        <v>0.41275462962962961</v>
      </c>
      <c r="N969" s="25">
        <v>46082.689500471897</v>
      </c>
      <c r="O969" s="25">
        <v>145160.47192648647</v>
      </c>
      <c r="P969" s="25">
        <v>659.07458663838099</v>
      </c>
      <c r="Q969" s="25">
        <v>38.7094573979318</v>
      </c>
      <c r="R969" s="25">
        <v>57004.281640795198</v>
      </c>
      <c r="S969" s="25">
        <v>63.863534676014901</v>
      </c>
      <c r="T969" s="25">
        <v>10.1159024312458</v>
      </c>
      <c r="U969" s="25">
        <v>0.48004768475931298</v>
      </c>
      <c r="V969" s="25">
        <v>4.70775382555167</v>
      </c>
      <c r="W969" s="25">
        <v>5.1878015103109831</v>
      </c>
      <c r="X969" s="25"/>
      <c r="Y969" s="25"/>
      <c r="Z969"/>
    </row>
    <row r="970" spans="2:26" x14ac:dyDescent="0.25">
      <c r="B970" t="s">
        <v>35</v>
      </c>
      <c r="C970" t="s">
        <v>221</v>
      </c>
      <c r="D970" t="s">
        <v>197</v>
      </c>
      <c r="E970" t="s">
        <v>554</v>
      </c>
      <c r="F970" t="s">
        <v>951</v>
      </c>
      <c r="G970" t="s">
        <v>952</v>
      </c>
      <c r="H970" t="s">
        <v>918</v>
      </c>
      <c r="I970" t="s">
        <v>198</v>
      </c>
      <c r="J970" s="4" t="s">
        <v>865</v>
      </c>
      <c r="K970">
        <v>380</v>
      </c>
      <c r="L970">
        <v>5000</v>
      </c>
      <c r="M970" s="1">
        <v>0.45802083333333332</v>
      </c>
      <c r="N970" s="25">
        <v>51204.8871347405</v>
      </c>
      <c r="O970" s="25">
        <v>161295.39447443257</v>
      </c>
      <c r="P970" s="25">
        <v>734.88779166252698</v>
      </c>
      <c r="Q970" s="25">
        <v>43.012107705434502</v>
      </c>
      <c r="R970" s="25">
        <v>63340.446717328101</v>
      </c>
      <c r="S970" s="25">
        <v>69.954185841427503</v>
      </c>
      <c r="T970" s="25">
        <v>11.047195133116301</v>
      </c>
      <c r="U970" s="25">
        <v>0.52205023001719397</v>
      </c>
      <c r="V970" s="25">
        <v>5.3484877121351104</v>
      </c>
      <c r="W970" s="25">
        <v>5.8705379421523043</v>
      </c>
      <c r="X970" s="25"/>
      <c r="Y970" s="25"/>
      <c r="Z970"/>
    </row>
    <row r="971" spans="2:26" x14ac:dyDescent="0.25">
      <c r="B971" t="s">
        <v>35</v>
      </c>
      <c r="C971" t="s">
        <v>221</v>
      </c>
      <c r="D971" t="s">
        <v>197</v>
      </c>
      <c r="E971" t="s">
        <v>554</v>
      </c>
      <c r="F971" t="s">
        <v>951</v>
      </c>
      <c r="G971" t="s">
        <v>952</v>
      </c>
      <c r="H971" t="s">
        <v>918</v>
      </c>
      <c r="I971" t="s">
        <v>198</v>
      </c>
      <c r="J971" s="4" t="s">
        <v>865</v>
      </c>
      <c r="K971">
        <v>400</v>
      </c>
      <c r="L971">
        <v>5500</v>
      </c>
      <c r="M971" s="1">
        <v>0.50343749999999998</v>
      </c>
      <c r="N971" s="25">
        <v>55839.965795699703</v>
      </c>
      <c r="O971" s="25">
        <v>175895.89225645407</v>
      </c>
      <c r="P971" s="25">
        <v>801.63996599722896</v>
      </c>
      <c r="Q971" s="25">
        <v>46.905569954240796</v>
      </c>
      <c r="R971" s="25">
        <v>69074.033175306104</v>
      </c>
      <c r="S971" s="25">
        <v>78.233489591146196</v>
      </c>
      <c r="T971" s="25">
        <v>12.237837470139301</v>
      </c>
      <c r="U971" s="25">
        <v>0.53564683398415203</v>
      </c>
      <c r="V971" s="25">
        <v>6.1243869182685602</v>
      </c>
      <c r="W971" s="25">
        <v>6.660033752252712</v>
      </c>
      <c r="X971" s="25"/>
      <c r="Y971" s="25"/>
      <c r="Z971"/>
    </row>
    <row r="972" spans="2:26" x14ac:dyDescent="0.25">
      <c r="B972" t="s">
        <v>35</v>
      </c>
      <c r="C972" t="s">
        <v>221</v>
      </c>
      <c r="D972" t="s">
        <v>197</v>
      </c>
      <c r="E972" t="s">
        <v>554</v>
      </c>
      <c r="F972" t="s">
        <v>951</v>
      </c>
      <c r="G972" t="s">
        <v>952</v>
      </c>
      <c r="H972" t="s">
        <v>918</v>
      </c>
      <c r="I972" t="s">
        <v>198</v>
      </c>
      <c r="J972" s="4" t="s">
        <v>832</v>
      </c>
      <c r="K972">
        <v>180</v>
      </c>
      <c r="L972">
        <v>125</v>
      </c>
      <c r="M972" s="1">
        <v>2.2847222222222224E-2</v>
      </c>
      <c r="N972" s="25">
        <v>1729.932</v>
      </c>
      <c r="O972" s="25">
        <v>5449.2857999999997</v>
      </c>
      <c r="P972" s="25">
        <v>26.667574599999899</v>
      </c>
      <c r="Q972" s="25">
        <v>1.4531429</v>
      </c>
      <c r="R972" s="25">
        <v>2139.9258599999998</v>
      </c>
      <c r="S972" s="25">
        <v>29.645292399999999</v>
      </c>
      <c r="T972" s="25">
        <v>7.5577414799999998</v>
      </c>
      <c r="U972" s="25">
        <v>3.9532279999999899E-2</v>
      </c>
      <c r="V972" s="25">
        <v>0.13724784000000001</v>
      </c>
      <c r="W972" s="25">
        <v>0.1767801199999999</v>
      </c>
      <c r="X972" s="25"/>
      <c r="Y972" s="25"/>
      <c r="Z972"/>
    </row>
    <row r="973" spans="2:26" x14ac:dyDescent="0.25">
      <c r="B973" t="s">
        <v>35</v>
      </c>
      <c r="C973" t="s">
        <v>221</v>
      </c>
      <c r="D973" t="s">
        <v>197</v>
      </c>
      <c r="E973" t="s">
        <v>554</v>
      </c>
      <c r="F973" t="s">
        <v>951</v>
      </c>
      <c r="G973" t="s">
        <v>952</v>
      </c>
      <c r="H973" t="s">
        <v>918</v>
      </c>
      <c r="I973" t="s">
        <v>198</v>
      </c>
      <c r="J973" s="4" t="s">
        <v>864</v>
      </c>
      <c r="K973">
        <v>180</v>
      </c>
      <c r="L973">
        <v>125</v>
      </c>
      <c r="M973" s="1">
        <v>1.9259259259259261E-2</v>
      </c>
      <c r="N973" s="25">
        <v>1602.212</v>
      </c>
      <c r="O973" s="25">
        <v>5046.9677999999994</v>
      </c>
      <c r="P973" s="25">
        <v>26.192456120512801</v>
      </c>
      <c r="Q973" s="25">
        <v>1.3458581000000001</v>
      </c>
      <c r="R973" s="25">
        <v>1981.9362080769199</v>
      </c>
      <c r="S973" s="25">
        <v>23.966861835897401</v>
      </c>
      <c r="T973" s="25">
        <v>6.0723579992307597</v>
      </c>
      <c r="U973" s="25">
        <v>3.9077819999999999E-2</v>
      </c>
      <c r="V973" s="25">
        <v>0.12180984</v>
      </c>
      <c r="W973" s="25">
        <v>0.16088765999999999</v>
      </c>
      <c r="X973" s="25"/>
      <c r="Y973" s="25"/>
      <c r="Z973"/>
    </row>
    <row r="974" spans="2:26" x14ac:dyDescent="0.25">
      <c r="B974" t="s">
        <v>36</v>
      </c>
      <c r="C974" t="s">
        <v>222</v>
      </c>
      <c r="D974" t="s">
        <v>197</v>
      </c>
      <c r="E974" t="s">
        <v>555</v>
      </c>
      <c r="F974" t="s">
        <v>951</v>
      </c>
      <c r="G974" t="s">
        <v>952</v>
      </c>
      <c r="H974" t="s">
        <v>918</v>
      </c>
      <c r="I974" t="s">
        <v>844</v>
      </c>
      <c r="J974" s="4" t="s">
        <v>865</v>
      </c>
      <c r="K974">
        <v>180</v>
      </c>
      <c r="L974">
        <v>125</v>
      </c>
      <c r="M974" s="1">
        <v>1.5925925925925927E-2</v>
      </c>
      <c r="N974" s="25">
        <v>1831.1412137387799</v>
      </c>
      <c r="O974" s="25">
        <v>5768.094823277157</v>
      </c>
      <c r="P974" s="25">
        <v>32.854852265423901</v>
      </c>
      <c r="Q974" s="25">
        <v>1.5381583049598</v>
      </c>
      <c r="R974" s="25">
        <v>2265.12151335299</v>
      </c>
      <c r="S974" s="25">
        <v>4.8430309552176496</v>
      </c>
      <c r="T974" s="25">
        <v>0.42229943777567203</v>
      </c>
      <c r="U974" s="25">
        <v>5.8599919398035397E-2</v>
      </c>
      <c r="V974" s="25">
        <v>0.119973464196172</v>
      </c>
      <c r="W974" s="25">
        <v>0.17857338359420738</v>
      </c>
      <c r="X974" s="25"/>
      <c r="Y974" s="25"/>
      <c r="Z974"/>
    </row>
    <row r="975" spans="2:26" x14ac:dyDescent="0.25">
      <c r="B975" t="s">
        <v>36</v>
      </c>
      <c r="C975" t="s">
        <v>222</v>
      </c>
      <c r="D975" t="s">
        <v>197</v>
      </c>
      <c r="E975" t="s">
        <v>555</v>
      </c>
      <c r="F975" t="s">
        <v>951</v>
      </c>
      <c r="G975" t="s">
        <v>952</v>
      </c>
      <c r="H975" t="s">
        <v>918</v>
      </c>
      <c r="I975" t="s">
        <v>844</v>
      </c>
      <c r="J975" s="4" t="s">
        <v>865</v>
      </c>
      <c r="K975">
        <v>240</v>
      </c>
      <c r="L975">
        <v>200</v>
      </c>
      <c r="M975" s="1">
        <v>2.3067129629629632E-2</v>
      </c>
      <c r="N975" s="25">
        <v>2659.9210106651099</v>
      </c>
      <c r="O975" s="25">
        <v>8378.7511835950954</v>
      </c>
      <c r="P975" s="25">
        <v>46.580140458239399</v>
      </c>
      <c r="Q975" s="25">
        <v>2.2343331727566298</v>
      </c>
      <c r="R975" s="25">
        <v>3290.3219916882099</v>
      </c>
      <c r="S975" s="25">
        <v>6.0133262904218503</v>
      </c>
      <c r="T975" s="25">
        <v>0.54378087881930304</v>
      </c>
      <c r="U975" s="25">
        <v>7.3887285146690004E-2</v>
      </c>
      <c r="V975" s="25">
        <v>0.18800783260673701</v>
      </c>
      <c r="W975" s="25">
        <v>0.261895117753427</v>
      </c>
      <c r="X975" s="25"/>
      <c r="Y975" s="25"/>
      <c r="Z975"/>
    </row>
    <row r="976" spans="2:26" x14ac:dyDescent="0.25">
      <c r="B976" t="s">
        <v>36</v>
      </c>
      <c r="C976" t="s">
        <v>222</v>
      </c>
      <c r="D976" t="s">
        <v>197</v>
      </c>
      <c r="E976" t="s">
        <v>555</v>
      </c>
      <c r="F976" t="s">
        <v>951</v>
      </c>
      <c r="G976" t="s">
        <v>952</v>
      </c>
      <c r="H976" t="s">
        <v>918</v>
      </c>
      <c r="I976" t="s">
        <v>844</v>
      </c>
      <c r="J976" s="4" t="s">
        <v>865</v>
      </c>
      <c r="K976">
        <v>320</v>
      </c>
      <c r="L976">
        <v>250</v>
      </c>
      <c r="M976" s="1">
        <v>2.6631944444444444E-2</v>
      </c>
      <c r="N976" s="25">
        <v>3140.6140448732399</v>
      </c>
      <c r="O976" s="25">
        <v>9892.9342413507056</v>
      </c>
      <c r="P976" s="25">
        <v>55.440371052720202</v>
      </c>
      <c r="Q976" s="25">
        <v>2.6381159244425501</v>
      </c>
      <c r="R976" s="25">
        <v>3884.9405047174901</v>
      </c>
      <c r="S976" s="25">
        <v>6.9444643810108797</v>
      </c>
      <c r="T976" s="25">
        <v>0.67947032704561405</v>
      </c>
      <c r="U976" s="25">
        <v>7.6790439888534998E-2</v>
      </c>
      <c r="V976" s="25">
        <v>0.238450546045126</v>
      </c>
      <c r="W976" s="25">
        <v>0.31524098593366101</v>
      </c>
      <c r="X976" s="25"/>
      <c r="Y976" s="25"/>
      <c r="Z976"/>
    </row>
    <row r="977" spans="2:26" x14ac:dyDescent="0.25">
      <c r="B977" t="s">
        <v>36</v>
      </c>
      <c r="C977" t="s">
        <v>222</v>
      </c>
      <c r="D977" t="s">
        <v>197</v>
      </c>
      <c r="E977" t="s">
        <v>555</v>
      </c>
      <c r="F977" t="s">
        <v>951</v>
      </c>
      <c r="G977" t="s">
        <v>952</v>
      </c>
      <c r="H977" t="s">
        <v>918</v>
      </c>
      <c r="I977" t="s">
        <v>844</v>
      </c>
      <c r="J977" s="4" t="s">
        <v>865</v>
      </c>
      <c r="K977">
        <v>380</v>
      </c>
      <c r="L977">
        <v>500</v>
      </c>
      <c r="M977" s="1">
        <v>4.9421296296296297E-2</v>
      </c>
      <c r="N977" s="25">
        <v>5709.0497588054895</v>
      </c>
      <c r="O977" s="25">
        <v>17983.506740237292</v>
      </c>
      <c r="P977" s="25">
        <v>90.1288186533681</v>
      </c>
      <c r="Q977" s="25">
        <v>4.79560202844453</v>
      </c>
      <c r="R977" s="25">
        <v>7062.0951268720301</v>
      </c>
      <c r="S977" s="25">
        <v>8.82433959674219</v>
      </c>
      <c r="T977" s="25">
        <v>1.00390946216977</v>
      </c>
      <c r="U977" s="25">
        <v>9.20147342083351E-2</v>
      </c>
      <c r="V977" s="25">
        <v>0.52322188891214605</v>
      </c>
      <c r="W977" s="25">
        <v>0.61523662312048111</v>
      </c>
      <c r="X977" s="25"/>
      <c r="Y977" s="25"/>
      <c r="Z977"/>
    </row>
    <row r="978" spans="2:26" x14ac:dyDescent="0.25">
      <c r="B978" t="s">
        <v>36</v>
      </c>
      <c r="C978" t="s">
        <v>222</v>
      </c>
      <c r="D978" t="s">
        <v>197</v>
      </c>
      <c r="E978" t="s">
        <v>555</v>
      </c>
      <c r="F978" t="s">
        <v>951</v>
      </c>
      <c r="G978" t="s">
        <v>952</v>
      </c>
      <c r="H978" t="s">
        <v>918</v>
      </c>
      <c r="I978" t="s">
        <v>844</v>
      </c>
      <c r="J978" s="4" t="s">
        <v>865</v>
      </c>
      <c r="K978">
        <v>380</v>
      </c>
      <c r="L978">
        <v>750</v>
      </c>
      <c r="M978" s="1">
        <v>7.2141203703703707E-2</v>
      </c>
      <c r="N978" s="25">
        <v>8406.0355640999096</v>
      </c>
      <c r="O978" s="25">
        <v>26479.012026914716</v>
      </c>
      <c r="P978" s="25">
        <v>126.797450571992</v>
      </c>
      <c r="Q978" s="25">
        <v>7.0610689196828096</v>
      </c>
      <c r="R978" s="25">
        <v>10398.264986431001</v>
      </c>
      <c r="S978" s="25">
        <v>10.1800219901533</v>
      </c>
      <c r="T978" s="25">
        <v>1.26916712726787</v>
      </c>
      <c r="U978" s="25">
        <v>0.11375583661818001</v>
      </c>
      <c r="V978" s="25">
        <v>0.80822187924174105</v>
      </c>
      <c r="W978" s="25">
        <v>0.92197771585992105</v>
      </c>
      <c r="X978" s="25"/>
      <c r="Y978" s="25"/>
      <c r="Z978"/>
    </row>
    <row r="979" spans="2:26" x14ac:dyDescent="0.25">
      <c r="B979" t="s">
        <v>36</v>
      </c>
      <c r="C979" t="s">
        <v>222</v>
      </c>
      <c r="D979" t="s">
        <v>197</v>
      </c>
      <c r="E979" t="s">
        <v>555</v>
      </c>
      <c r="F979" t="s">
        <v>951</v>
      </c>
      <c r="G979" t="s">
        <v>952</v>
      </c>
      <c r="H979" t="s">
        <v>918</v>
      </c>
      <c r="I979" t="s">
        <v>844</v>
      </c>
      <c r="J979" s="4" t="s">
        <v>865</v>
      </c>
      <c r="K979">
        <v>360</v>
      </c>
      <c r="L979">
        <v>1000</v>
      </c>
      <c r="M979" s="1">
        <v>9.481481481481481E-2</v>
      </c>
      <c r="N979" s="25">
        <v>11111.3350307979</v>
      </c>
      <c r="O979" s="25">
        <v>35000.705347013383</v>
      </c>
      <c r="P979" s="25">
        <v>163.49093469855299</v>
      </c>
      <c r="Q979" s="25">
        <v>9.3335208145142605</v>
      </c>
      <c r="R979" s="25">
        <v>13744.722917433501</v>
      </c>
      <c r="S979" s="25">
        <v>12.2859368487032</v>
      </c>
      <c r="T979" s="25">
        <v>1.44090550345616</v>
      </c>
      <c r="U979" s="25">
        <v>0.142490210883992</v>
      </c>
      <c r="V979" s="25">
        <v>1.01788230244425</v>
      </c>
      <c r="W979" s="25">
        <v>1.1603725133282421</v>
      </c>
      <c r="X979" s="25"/>
      <c r="Y979" s="25"/>
      <c r="Z979"/>
    </row>
    <row r="980" spans="2:26" x14ac:dyDescent="0.25">
      <c r="B980" t="s">
        <v>36</v>
      </c>
      <c r="C980" t="s">
        <v>222</v>
      </c>
      <c r="D980" t="s">
        <v>197</v>
      </c>
      <c r="E980" t="s">
        <v>555</v>
      </c>
      <c r="F980" t="s">
        <v>951</v>
      </c>
      <c r="G980" t="s">
        <v>952</v>
      </c>
      <c r="H980" t="s">
        <v>918</v>
      </c>
      <c r="I980" t="s">
        <v>844</v>
      </c>
      <c r="J980" s="4" t="s">
        <v>865</v>
      </c>
      <c r="K980">
        <v>340</v>
      </c>
      <c r="L980">
        <v>1500</v>
      </c>
      <c r="M980" s="1">
        <v>0.13915509259259259</v>
      </c>
      <c r="N980" s="25">
        <v>16605.008723186402</v>
      </c>
      <c r="O980" s="25">
        <v>52305.777478037162</v>
      </c>
      <c r="P980" s="25">
        <v>240.41804557396401</v>
      </c>
      <c r="Q980" s="25">
        <v>13.948213367266399</v>
      </c>
      <c r="R980" s="25">
        <v>20540.399789942501</v>
      </c>
      <c r="S980" s="25">
        <v>15.4011651113262</v>
      </c>
      <c r="T980" s="25">
        <v>1.86718533066402</v>
      </c>
      <c r="U980" s="25">
        <v>0.22186114626746101</v>
      </c>
      <c r="V980" s="25">
        <v>1.5014089359756</v>
      </c>
      <c r="W980" s="25">
        <v>1.7232700822430611</v>
      </c>
      <c r="X980" s="25"/>
      <c r="Y980" s="25"/>
      <c r="Z980"/>
    </row>
    <row r="981" spans="2:26" x14ac:dyDescent="0.25">
      <c r="B981" t="s">
        <v>36</v>
      </c>
      <c r="C981" t="s">
        <v>222</v>
      </c>
      <c r="D981" t="s">
        <v>197</v>
      </c>
      <c r="E981" t="s">
        <v>555</v>
      </c>
      <c r="F981" t="s">
        <v>951</v>
      </c>
      <c r="G981" t="s">
        <v>952</v>
      </c>
      <c r="H981" t="s">
        <v>918</v>
      </c>
      <c r="I981" t="s">
        <v>844</v>
      </c>
      <c r="J981" s="4" t="s">
        <v>865</v>
      </c>
      <c r="K981">
        <v>360</v>
      </c>
      <c r="L981">
        <v>2000</v>
      </c>
      <c r="M981" s="1">
        <v>0.18565972222222224</v>
      </c>
      <c r="N981" s="25">
        <v>21905.6855789541</v>
      </c>
      <c r="O981" s="25">
        <v>69002.909573705416</v>
      </c>
      <c r="P981" s="25">
        <v>310.68229174707602</v>
      </c>
      <c r="Q981" s="25">
        <v>18.400776450640201</v>
      </c>
      <c r="R981" s="25">
        <v>27097.336998590599</v>
      </c>
      <c r="S981" s="25">
        <v>18.8499096794752</v>
      </c>
      <c r="T981" s="25">
        <v>2.4065287202699399</v>
      </c>
      <c r="U981" s="25">
        <v>0.23912927600189099</v>
      </c>
      <c r="V981" s="25">
        <v>2.0627784094068198</v>
      </c>
      <c r="W981" s="25">
        <v>2.3019076854087106</v>
      </c>
      <c r="X981" s="25"/>
      <c r="Y981" s="25"/>
      <c r="Z981"/>
    </row>
    <row r="982" spans="2:26" x14ac:dyDescent="0.25">
      <c r="B982" t="s">
        <v>36</v>
      </c>
      <c r="C982" t="s">
        <v>222</v>
      </c>
      <c r="D982" t="s">
        <v>197</v>
      </c>
      <c r="E982" t="s">
        <v>555</v>
      </c>
      <c r="F982" t="s">
        <v>951</v>
      </c>
      <c r="G982" t="s">
        <v>952</v>
      </c>
      <c r="H982" t="s">
        <v>918</v>
      </c>
      <c r="I982" t="s">
        <v>844</v>
      </c>
      <c r="J982" s="4" t="s">
        <v>865</v>
      </c>
      <c r="K982">
        <v>360</v>
      </c>
      <c r="L982">
        <v>2500</v>
      </c>
      <c r="M982" s="1">
        <v>0.23105324074074074</v>
      </c>
      <c r="N982" s="25">
        <v>27212.4087371897</v>
      </c>
      <c r="O982" s="25">
        <v>85719.087522147558</v>
      </c>
      <c r="P982" s="25">
        <v>381.901927935228</v>
      </c>
      <c r="Q982" s="25">
        <v>22.858422154371301</v>
      </c>
      <c r="R982" s="25">
        <v>33661.754104998297</v>
      </c>
      <c r="S982" s="25">
        <v>22.129343322470099</v>
      </c>
      <c r="T982" s="25">
        <v>2.8816575368914101</v>
      </c>
      <c r="U982" s="25">
        <v>0.28350022366585997</v>
      </c>
      <c r="V982" s="25">
        <v>2.58001933812734</v>
      </c>
      <c r="W982" s="25">
        <v>2.8635195617932001</v>
      </c>
      <c r="X982" s="25"/>
      <c r="Y982" s="25"/>
      <c r="Z982"/>
    </row>
    <row r="983" spans="2:26" x14ac:dyDescent="0.25">
      <c r="B983" t="s">
        <v>36</v>
      </c>
      <c r="C983" t="s">
        <v>222</v>
      </c>
      <c r="D983" t="s">
        <v>197</v>
      </c>
      <c r="E983" t="s">
        <v>555</v>
      </c>
      <c r="F983" t="s">
        <v>951</v>
      </c>
      <c r="G983" t="s">
        <v>952</v>
      </c>
      <c r="H983" t="s">
        <v>918</v>
      </c>
      <c r="I983" t="s">
        <v>844</v>
      </c>
      <c r="J983" s="4" t="s">
        <v>865</v>
      </c>
      <c r="K983">
        <v>360</v>
      </c>
      <c r="L983">
        <v>3000</v>
      </c>
      <c r="M983" s="1">
        <v>0.27649305555555553</v>
      </c>
      <c r="N983" s="25">
        <v>32679.9783917034</v>
      </c>
      <c r="O983" s="25">
        <v>102941.93193386571</v>
      </c>
      <c r="P983" s="25">
        <v>457.31661956159002</v>
      </c>
      <c r="Q983" s="25">
        <v>27.451181168327199</v>
      </c>
      <c r="R983" s="25">
        <v>40425.1391876536</v>
      </c>
      <c r="S983" s="25">
        <v>25.399550191231299</v>
      </c>
      <c r="T983" s="25">
        <v>3.36987354839659</v>
      </c>
      <c r="U983" s="25">
        <v>0.33478344244880898</v>
      </c>
      <c r="V983" s="25">
        <v>3.1067838207558598</v>
      </c>
      <c r="W983" s="25">
        <v>3.4415672632046688</v>
      </c>
      <c r="X983" s="25"/>
      <c r="Y983" s="25"/>
      <c r="Z983"/>
    </row>
    <row r="984" spans="2:26" x14ac:dyDescent="0.25">
      <c r="B984" t="s">
        <v>36</v>
      </c>
      <c r="C984" t="s">
        <v>222</v>
      </c>
      <c r="D984" t="s">
        <v>197</v>
      </c>
      <c r="E984" t="s">
        <v>555</v>
      </c>
      <c r="F984" t="s">
        <v>951</v>
      </c>
      <c r="G984" t="s">
        <v>952</v>
      </c>
      <c r="H984" t="s">
        <v>918</v>
      </c>
      <c r="I984" t="s">
        <v>844</v>
      </c>
      <c r="J984" s="4" t="s">
        <v>865</v>
      </c>
      <c r="K984">
        <v>360</v>
      </c>
      <c r="L984">
        <v>3500</v>
      </c>
      <c r="M984" s="1">
        <v>0.32188657407407406</v>
      </c>
      <c r="N984" s="25">
        <v>37985.791426251402</v>
      </c>
      <c r="O984" s="25">
        <v>119655.24299269191</v>
      </c>
      <c r="P984" s="25">
        <v>528.519408423919</v>
      </c>
      <c r="Q984" s="25">
        <v>31.9080701517764</v>
      </c>
      <c r="R984" s="25">
        <v>46988.426235569801</v>
      </c>
      <c r="S984" s="25">
        <v>28.676010061514901</v>
      </c>
      <c r="T984" s="25">
        <v>3.8447908303345102</v>
      </c>
      <c r="U984" s="25">
        <v>0.37909687962969102</v>
      </c>
      <c r="V984" s="25">
        <v>3.6239860678315399</v>
      </c>
      <c r="W984" s="25">
        <v>4.0030829474612313</v>
      </c>
      <c r="X984" s="25"/>
      <c r="Y984" s="25"/>
      <c r="Z984"/>
    </row>
    <row r="985" spans="2:26" x14ac:dyDescent="0.25">
      <c r="B985" t="s">
        <v>36</v>
      </c>
      <c r="C985" t="s">
        <v>222</v>
      </c>
      <c r="D985" t="s">
        <v>197</v>
      </c>
      <c r="E985" t="s">
        <v>555</v>
      </c>
      <c r="F985" t="s">
        <v>951</v>
      </c>
      <c r="G985" t="s">
        <v>952</v>
      </c>
      <c r="H985" t="s">
        <v>918</v>
      </c>
      <c r="I985" t="s">
        <v>844</v>
      </c>
      <c r="J985" s="4" t="s">
        <v>865</v>
      </c>
      <c r="K985">
        <v>360</v>
      </c>
      <c r="L985">
        <v>4000</v>
      </c>
      <c r="M985" s="1">
        <v>0.36734953703703704</v>
      </c>
      <c r="N985" s="25">
        <v>43502.156530608197</v>
      </c>
      <c r="O985" s="25">
        <v>137031.79307141583</v>
      </c>
      <c r="P985" s="25">
        <v>605.08907233105106</v>
      </c>
      <c r="Q985" s="25">
        <v>36.541818009951101</v>
      </c>
      <c r="R985" s="25">
        <v>53812.167742306199</v>
      </c>
      <c r="S985" s="25">
        <v>31.920064359987698</v>
      </c>
      <c r="T985" s="25">
        <v>4.3357795600407396</v>
      </c>
      <c r="U985" s="25">
        <v>0.43217206724372398</v>
      </c>
      <c r="V985" s="25">
        <v>4.1541961953003499</v>
      </c>
      <c r="W985" s="25">
        <v>4.5863682625440738</v>
      </c>
      <c r="X985" s="25"/>
      <c r="Y985" s="25"/>
      <c r="Z985"/>
    </row>
    <row r="986" spans="2:26" x14ac:dyDescent="0.25">
      <c r="B986" t="s">
        <v>36</v>
      </c>
      <c r="C986" t="s">
        <v>222</v>
      </c>
      <c r="D986" t="s">
        <v>197</v>
      </c>
      <c r="E986" t="s">
        <v>555</v>
      </c>
      <c r="F986" t="s">
        <v>951</v>
      </c>
      <c r="G986" t="s">
        <v>952</v>
      </c>
      <c r="H986" t="s">
        <v>918</v>
      </c>
      <c r="I986" t="s">
        <v>844</v>
      </c>
      <c r="J986" s="4" t="s">
        <v>865</v>
      </c>
      <c r="K986">
        <v>360</v>
      </c>
      <c r="L986">
        <v>4500</v>
      </c>
      <c r="M986" s="1">
        <v>0.41274305555555557</v>
      </c>
      <c r="N986" s="25">
        <v>48806.443060224301</v>
      </c>
      <c r="O986" s="25">
        <v>153740.29563970654</v>
      </c>
      <c r="P986" s="25">
        <v>676.27058296764005</v>
      </c>
      <c r="Q986" s="25">
        <v>40.997407068200403</v>
      </c>
      <c r="R986" s="25">
        <v>60373.559514487999</v>
      </c>
      <c r="S986" s="25">
        <v>35.198781227035198</v>
      </c>
      <c r="T986" s="25">
        <v>4.8108983469490001</v>
      </c>
      <c r="U986" s="25">
        <v>0.47642813313619597</v>
      </c>
      <c r="V986" s="25">
        <v>4.6712902573602797</v>
      </c>
      <c r="W986" s="25">
        <v>5.1477183904964754</v>
      </c>
      <c r="X986" s="25"/>
      <c r="Y986" s="25"/>
      <c r="Z986"/>
    </row>
    <row r="987" spans="2:26" x14ac:dyDescent="0.25">
      <c r="B987" t="s">
        <v>36</v>
      </c>
      <c r="C987" t="s">
        <v>222</v>
      </c>
      <c r="D987" t="s">
        <v>197</v>
      </c>
      <c r="E987" t="s">
        <v>555</v>
      </c>
      <c r="F987" t="s">
        <v>951</v>
      </c>
      <c r="G987" t="s">
        <v>952</v>
      </c>
      <c r="H987" t="s">
        <v>918</v>
      </c>
      <c r="I987" t="s">
        <v>844</v>
      </c>
      <c r="J987" s="4" t="s">
        <v>865</v>
      </c>
      <c r="K987">
        <v>340</v>
      </c>
      <c r="L987">
        <v>5000</v>
      </c>
      <c r="M987" s="1">
        <v>0.45435185185185184</v>
      </c>
      <c r="N987" s="25">
        <v>54834.098850694601</v>
      </c>
      <c r="O987" s="25">
        <v>172727.41137968798</v>
      </c>
      <c r="P987" s="25">
        <v>770.55564787033097</v>
      </c>
      <c r="Q987" s="25">
        <v>46.060646760107801</v>
      </c>
      <c r="R987" s="25">
        <v>67829.785073920299</v>
      </c>
      <c r="S987" s="25">
        <v>38.334023533111797</v>
      </c>
      <c r="T987" s="25">
        <v>5.1586685005558701</v>
      </c>
      <c r="U987" s="25">
        <v>0.65232040594501695</v>
      </c>
      <c r="V987" s="25">
        <v>5.0662855999181797</v>
      </c>
      <c r="W987" s="25">
        <v>5.7186060058631965</v>
      </c>
      <c r="X987" s="25"/>
      <c r="Y987" s="25"/>
      <c r="Z987"/>
    </row>
    <row r="988" spans="2:26" x14ac:dyDescent="0.25">
      <c r="B988" t="s">
        <v>36</v>
      </c>
      <c r="C988" t="s">
        <v>222</v>
      </c>
      <c r="D988" t="s">
        <v>197</v>
      </c>
      <c r="E988" t="s">
        <v>555</v>
      </c>
      <c r="F988" t="s">
        <v>951</v>
      </c>
      <c r="G988" t="s">
        <v>952</v>
      </c>
      <c r="H988" t="s">
        <v>918</v>
      </c>
      <c r="I988" t="s">
        <v>844</v>
      </c>
      <c r="J988" s="4" t="s">
        <v>865</v>
      </c>
      <c r="K988">
        <v>400</v>
      </c>
      <c r="L988">
        <v>5500</v>
      </c>
      <c r="M988" s="1">
        <v>0.50319444444444439</v>
      </c>
      <c r="N988" s="25">
        <v>59644.968946133398</v>
      </c>
      <c r="O988" s="25">
        <v>187881.6521803202</v>
      </c>
      <c r="P988" s="25">
        <v>823.83498926342202</v>
      </c>
      <c r="Q988" s="25">
        <v>50.101770926440302</v>
      </c>
      <c r="R988" s="25">
        <v>73780.821077218003</v>
      </c>
      <c r="S988" s="25">
        <v>36.884137487263096</v>
      </c>
      <c r="T988" s="25">
        <v>6.1973554247045897</v>
      </c>
      <c r="U988" s="25">
        <v>0.547191122889091</v>
      </c>
      <c r="V988" s="25">
        <v>6.1274104104886797</v>
      </c>
      <c r="W988" s="25">
        <v>6.6746015333777704</v>
      </c>
      <c r="X988" s="25"/>
      <c r="Y988" s="25"/>
      <c r="Z988"/>
    </row>
    <row r="989" spans="2:26" x14ac:dyDescent="0.25">
      <c r="B989" t="s">
        <v>36</v>
      </c>
      <c r="C989" t="s">
        <v>222</v>
      </c>
      <c r="D989" t="s">
        <v>197</v>
      </c>
      <c r="E989" t="s">
        <v>555</v>
      </c>
      <c r="F989" t="s">
        <v>951</v>
      </c>
      <c r="G989" t="s">
        <v>952</v>
      </c>
      <c r="H989" t="s">
        <v>918</v>
      </c>
      <c r="I989" t="s">
        <v>844</v>
      </c>
      <c r="J989" s="4" t="s">
        <v>865</v>
      </c>
      <c r="K989">
        <v>400</v>
      </c>
      <c r="L989">
        <v>6000</v>
      </c>
      <c r="M989" s="1">
        <v>0.5486226851851852</v>
      </c>
      <c r="N989" s="25">
        <v>64915.144464313402</v>
      </c>
      <c r="O989" s="25">
        <v>204482.70506258722</v>
      </c>
      <c r="P989" s="25">
        <v>893.77533445509505</v>
      </c>
      <c r="Q989" s="25">
        <v>54.528716170748297</v>
      </c>
      <c r="R989" s="25">
        <v>80300.027892094498</v>
      </c>
      <c r="S989" s="25">
        <v>39.276986173049202</v>
      </c>
      <c r="T989" s="25">
        <v>6.7426623840567697</v>
      </c>
      <c r="U989" s="25">
        <v>0.58271405550223399</v>
      </c>
      <c r="V989" s="25">
        <v>6.718593718708</v>
      </c>
      <c r="W989" s="25">
        <v>7.3013077742102341</v>
      </c>
      <c r="X989" s="25"/>
      <c r="Y989" s="25"/>
      <c r="Z989"/>
    </row>
    <row r="990" spans="2:26" x14ac:dyDescent="0.25">
      <c r="B990" t="s">
        <v>36</v>
      </c>
      <c r="C990" t="s">
        <v>222</v>
      </c>
      <c r="D990" t="s">
        <v>197</v>
      </c>
      <c r="E990" t="s">
        <v>555</v>
      </c>
      <c r="F990" t="s">
        <v>951</v>
      </c>
      <c r="G990" t="s">
        <v>952</v>
      </c>
      <c r="H990" t="s">
        <v>918</v>
      </c>
      <c r="I990" t="s">
        <v>844</v>
      </c>
      <c r="J990" s="4" t="s">
        <v>865</v>
      </c>
      <c r="K990">
        <v>400</v>
      </c>
      <c r="L990">
        <v>6500</v>
      </c>
      <c r="M990" s="1">
        <v>0.5940509259259259</v>
      </c>
      <c r="N990" s="25">
        <v>70182.527241027405</v>
      </c>
      <c r="O990" s="25">
        <v>221074.96080923631</v>
      </c>
      <c r="P990" s="25">
        <v>963.66657097523205</v>
      </c>
      <c r="Q990" s="25">
        <v>58.953320903756897</v>
      </c>
      <c r="R990" s="25">
        <v>86815.786092708106</v>
      </c>
      <c r="S990" s="25">
        <v>41.674790362729503</v>
      </c>
      <c r="T990" s="25">
        <v>7.2880606299947504</v>
      </c>
      <c r="U990" s="25">
        <v>0.61821324235268804</v>
      </c>
      <c r="V990" s="25">
        <v>7.3094673583601102</v>
      </c>
      <c r="W990" s="25">
        <v>7.9276806007127982</v>
      </c>
      <c r="X990" s="25"/>
      <c r="Y990" s="25"/>
      <c r="Z990"/>
    </row>
    <row r="991" spans="2:26" x14ac:dyDescent="0.25">
      <c r="B991" t="s">
        <v>36</v>
      </c>
      <c r="C991" t="s">
        <v>222</v>
      </c>
      <c r="D991" t="s">
        <v>197</v>
      </c>
      <c r="E991" t="s">
        <v>555</v>
      </c>
      <c r="F991" t="s">
        <v>951</v>
      </c>
      <c r="G991" t="s">
        <v>952</v>
      </c>
      <c r="H991" t="s">
        <v>918</v>
      </c>
      <c r="I991" t="s">
        <v>844</v>
      </c>
      <c r="J991" s="4" t="s">
        <v>832</v>
      </c>
      <c r="K991">
        <v>180</v>
      </c>
      <c r="L991">
        <v>125</v>
      </c>
      <c r="M991" s="1">
        <v>2.2847222222222224E-2</v>
      </c>
      <c r="N991" s="25">
        <v>1734.0719999999999</v>
      </c>
      <c r="O991" s="25">
        <v>5462.3267999999998</v>
      </c>
      <c r="P991" s="25">
        <v>24.839359999999999</v>
      </c>
      <c r="Q991" s="25">
        <v>1.4566204</v>
      </c>
      <c r="R991" s="25">
        <v>2145.0471200000002</v>
      </c>
      <c r="S991" s="25">
        <v>12.33140884</v>
      </c>
      <c r="T991" s="25">
        <v>0.98038199999999998</v>
      </c>
      <c r="U991" s="25">
        <v>3.7713219999999999E-2</v>
      </c>
      <c r="V991" s="25">
        <v>9.5882140000000005E-2</v>
      </c>
      <c r="W991" s="25">
        <v>0.13359536</v>
      </c>
      <c r="X991" s="25"/>
      <c r="Y991" s="25"/>
      <c r="Z991"/>
    </row>
    <row r="992" spans="2:26" x14ac:dyDescent="0.25">
      <c r="B992" t="s">
        <v>36</v>
      </c>
      <c r="C992" t="s">
        <v>222</v>
      </c>
      <c r="D992" t="s">
        <v>197</v>
      </c>
      <c r="E992" t="s">
        <v>555</v>
      </c>
      <c r="F992" t="s">
        <v>951</v>
      </c>
      <c r="G992" t="s">
        <v>952</v>
      </c>
      <c r="H992" t="s">
        <v>918</v>
      </c>
      <c r="I992" t="s">
        <v>844</v>
      </c>
      <c r="J992" s="4" t="s">
        <v>864</v>
      </c>
      <c r="K992">
        <v>180</v>
      </c>
      <c r="L992">
        <v>125</v>
      </c>
      <c r="M992" s="1">
        <v>1.9259259259259261E-2</v>
      </c>
      <c r="N992" s="25">
        <v>1608.212</v>
      </c>
      <c r="O992" s="25">
        <v>5065.8678</v>
      </c>
      <c r="P992" s="25">
        <v>24.233973479487101</v>
      </c>
      <c r="Q992" s="25">
        <v>1.3508979999999999</v>
      </c>
      <c r="R992" s="25">
        <v>1989.3583039743501</v>
      </c>
      <c r="S992" s="25">
        <v>10.0130676797435</v>
      </c>
      <c r="T992" s="25">
        <v>0.80040219999999995</v>
      </c>
      <c r="U992" s="25">
        <v>3.7309599999999998E-2</v>
      </c>
      <c r="V992" s="25">
        <v>8.8609540000000001E-2</v>
      </c>
      <c r="W992" s="25">
        <v>0.12591913999999998</v>
      </c>
      <c r="X992" s="25"/>
      <c r="Y992" s="25"/>
      <c r="Z992"/>
    </row>
    <row r="993" spans="2:26" x14ac:dyDescent="0.25">
      <c r="B993" t="s">
        <v>37</v>
      </c>
      <c r="C993" t="s">
        <v>223</v>
      </c>
      <c r="D993" t="s">
        <v>197</v>
      </c>
      <c r="E993" t="s">
        <v>557</v>
      </c>
      <c r="F993" t="s">
        <v>951</v>
      </c>
      <c r="G993" t="s">
        <v>952</v>
      </c>
      <c r="H993" t="s">
        <v>918</v>
      </c>
      <c r="I993" t="s">
        <v>1953</v>
      </c>
      <c r="J993" s="4" t="s">
        <v>865</v>
      </c>
      <c r="K993">
        <v>140</v>
      </c>
      <c r="L993">
        <v>125</v>
      </c>
      <c r="M993" s="1">
        <v>1.6180555555555556E-2</v>
      </c>
      <c r="N993" s="25">
        <v>2378.6896655723099</v>
      </c>
      <c r="O993" s="25">
        <v>7492.8724465527757</v>
      </c>
      <c r="P993" s="25">
        <v>58.6506152731491</v>
      </c>
      <c r="Q993" s="25">
        <v>1.99809934693567</v>
      </c>
      <c r="R993" s="25">
        <v>2942.4396564000799</v>
      </c>
      <c r="S993" s="25">
        <v>12.453946753413501</v>
      </c>
      <c r="T993" s="25">
        <v>1.11665730223825</v>
      </c>
      <c r="U993" s="25">
        <v>9.7256570662831495E-3</v>
      </c>
      <c r="V993" s="25">
        <v>0.15030485287258499</v>
      </c>
      <c r="W993" s="25">
        <v>0.16003050993886814</v>
      </c>
      <c r="X993" s="25"/>
      <c r="Y993" s="25"/>
      <c r="Z993"/>
    </row>
    <row r="994" spans="2:26" x14ac:dyDescent="0.25">
      <c r="B994" t="s">
        <v>37</v>
      </c>
      <c r="C994" t="s">
        <v>223</v>
      </c>
      <c r="D994" t="s">
        <v>197</v>
      </c>
      <c r="E994" t="s">
        <v>557</v>
      </c>
      <c r="F994" t="s">
        <v>951</v>
      </c>
      <c r="G994" t="s">
        <v>952</v>
      </c>
      <c r="H994" t="s">
        <v>918</v>
      </c>
      <c r="I994" t="s">
        <v>1953</v>
      </c>
      <c r="J994" s="4" t="s">
        <v>865</v>
      </c>
      <c r="K994">
        <v>240</v>
      </c>
      <c r="L994">
        <v>200</v>
      </c>
      <c r="M994" s="1">
        <v>2.2928240740740739E-2</v>
      </c>
      <c r="N994" s="25">
        <v>3375.8861792602602</v>
      </c>
      <c r="O994" s="25">
        <v>10634.041464669819</v>
      </c>
      <c r="P994" s="25">
        <v>90.285762935821296</v>
      </c>
      <c r="Q994" s="25">
        <v>2.8357452600371502</v>
      </c>
      <c r="R994" s="25">
        <v>4175.9719247992198</v>
      </c>
      <c r="S994" s="25">
        <v>16.925807564435399</v>
      </c>
      <c r="T994" s="25">
        <v>1.5615401019090001</v>
      </c>
      <c r="U994" s="25">
        <v>1.1240251244277801E-2</v>
      </c>
      <c r="V994" s="25">
        <v>0.23526348767748301</v>
      </c>
      <c r="W994" s="25">
        <v>0.24650373892176081</v>
      </c>
      <c r="X994" s="25"/>
      <c r="Y994" s="25"/>
      <c r="Z994"/>
    </row>
    <row r="995" spans="2:26" x14ac:dyDescent="0.25">
      <c r="B995" t="s">
        <v>37</v>
      </c>
      <c r="C995" t="s">
        <v>223</v>
      </c>
      <c r="D995" t="s">
        <v>197</v>
      </c>
      <c r="E995" t="s">
        <v>557</v>
      </c>
      <c r="F995" t="s">
        <v>951</v>
      </c>
      <c r="G995" t="s">
        <v>952</v>
      </c>
      <c r="H995" t="s">
        <v>918</v>
      </c>
      <c r="I995" t="s">
        <v>1953</v>
      </c>
      <c r="J995" s="4" t="s">
        <v>865</v>
      </c>
      <c r="K995">
        <v>300</v>
      </c>
      <c r="L995">
        <v>250</v>
      </c>
      <c r="M995" s="1">
        <v>2.6840277777777779E-2</v>
      </c>
      <c r="N995" s="25">
        <v>4114.1535321184401</v>
      </c>
      <c r="O995" s="25">
        <v>12959.583626173086</v>
      </c>
      <c r="P995" s="25">
        <v>113.154244803102</v>
      </c>
      <c r="Q995" s="25">
        <v>3.4558887733871102</v>
      </c>
      <c r="R995" s="25">
        <v>5089.2077238602396</v>
      </c>
      <c r="S995" s="25">
        <v>19.934945394721101</v>
      </c>
      <c r="T995" s="25">
        <v>1.8611609919874199</v>
      </c>
      <c r="U995" s="25">
        <v>1.2664161547040399E-2</v>
      </c>
      <c r="V995" s="25">
        <v>0.30467675688847201</v>
      </c>
      <c r="W995" s="25">
        <v>0.31734091843551243</v>
      </c>
      <c r="X995" s="25"/>
      <c r="Y995" s="25"/>
      <c r="Z995"/>
    </row>
    <row r="996" spans="2:26" x14ac:dyDescent="0.25">
      <c r="B996" t="s">
        <v>37</v>
      </c>
      <c r="C996" t="s">
        <v>223</v>
      </c>
      <c r="D996" t="s">
        <v>197</v>
      </c>
      <c r="E996" t="s">
        <v>557</v>
      </c>
      <c r="F996" t="s">
        <v>951</v>
      </c>
      <c r="G996" t="s">
        <v>952</v>
      </c>
      <c r="H996" t="s">
        <v>918</v>
      </c>
      <c r="I996" t="s">
        <v>1953</v>
      </c>
      <c r="J996" s="4" t="s">
        <v>865</v>
      </c>
      <c r="K996">
        <v>360</v>
      </c>
      <c r="L996">
        <v>500</v>
      </c>
      <c r="M996" s="1">
        <v>4.83912037037037E-2</v>
      </c>
      <c r="N996" s="25">
        <v>7250.0568000475496</v>
      </c>
      <c r="O996" s="25">
        <v>22837.678920149781</v>
      </c>
      <c r="P996" s="25">
        <v>179.164842834756</v>
      </c>
      <c r="Q996" s="25">
        <v>6.0900481499586503</v>
      </c>
      <c r="R996" s="25">
        <v>8968.3195470551</v>
      </c>
      <c r="S996" s="25">
        <v>24.443052990911099</v>
      </c>
      <c r="T996" s="25">
        <v>2.2537942372047199</v>
      </c>
      <c r="U996" s="25">
        <v>2.15035684204395E-2</v>
      </c>
      <c r="V996" s="25">
        <v>0.60911599658534799</v>
      </c>
      <c r="W996" s="25">
        <v>0.63061956500578753</v>
      </c>
      <c r="X996" s="25"/>
      <c r="Y996" s="25"/>
      <c r="Z996"/>
    </row>
    <row r="997" spans="2:26" x14ac:dyDescent="0.25">
      <c r="B997" t="s">
        <v>37</v>
      </c>
      <c r="C997" t="s">
        <v>223</v>
      </c>
      <c r="D997" t="s">
        <v>197</v>
      </c>
      <c r="E997" t="s">
        <v>557</v>
      </c>
      <c r="F997" t="s">
        <v>951</v>
      </c>
      <c r="G997" t="s">
        <v>952</v>
      </c>
      <c r="H997" t="s">
        <v>918</v>
      </c>
      <c r="I997" t="s">
        <v>1953</v>
      </c>
      <c r="J997" s="4" t="s">
        <v>865</v>
      </c>
      <c r="K997">
        <v>380</v>
      </c>
      <c r="L997">
        <v>750</v>
      </c>
      <c r="M997" s="1">
        <v>7.0057870370370368E-2</v>
      </c>
      <c r="N997" s="25">
        <v>10333.4777039336</v>
      </c>
      <c r="O997" s="25">
        <v>32550.454767390842</v>
      </c>
      <c r="P997" s="25">
        <v>243.813471454222</v>
      </c>
      <c r="Q997" s="25">
        <v>8.6801218180030908</v>
      </c>
      <c r="R997" s="25">
        <v>12782.512365106</v>
      </c>
      <c r="S997" s="25">
        <v>27.197841402292301</v>
      </c>
      <c r="T997" s="25">
        <v>2.5558934226447398</v>
      </c>
      <c r="U997" s="25">
        <v>2.7773203960387599E-2</v>
      </c>
      <c r="V997" s="25">
        <v>0.95942671266259405</v>
      </c>
      <c r="W997" s="25">
        <v>0.98719991662298168</v>
      </c>
      <c r="X997" s="25"/>
      <c r="Y997" s="25"/>
      <c r="Z997"/>
    </row>
    <row r="998" spans="2:26" x14ac:dyDescent="0.25">
      <c r="B998" t="s">
        <v>37</v>
      </c>
      <c r="C998" t="s">
        <v>223</v>
      </c>
      <c r="D998" t="s">
        <v>197</v>
      </c>
      <c r="E998" t="s">
        <v>557</v>
      </c>
      <c r="F998" t="s">
        <v>951</v>
      </c>
      <c r="G998" t="s">
        <v>952</v>
      </c>
      <c r="H998" t="s">
        <v>918</v>
      </c>
      <c r="I998" t="s">
        <v>1953</v>
      </c>
      <c r="J998" s="4" t="s">
        <v>865</v>
      </c>
      <c r="K998">
        <v>380</v>
      </c>
      <c r="L998">
        <v>1000</v>
      </c>
      <c r="M998" s="1">
        <v>9.1678240740740755E-2</v>
      </c>
      <c r="N998" s="25">
        <v>13485.7176749358</v>
      </c>
      <c r="O998" s="25">
        <v>42480.010676047772</v>
      </c>
      <c r="P998" s="25">
        <v>307.14914111756201</v>
      </c>
      <c r="Q998" s="25">
        <v>11.3280027710517</v>
      </c>
      <c r="R998" s="25">
        <v>16681.831840881299</v>
      </c>
      <c r="S998" s="25">
        <v>29.4218709803183</v>
      </c>
      <c r="T998" s="25">
        <v>2.7700287225681399</v>
      </c>
      <c r="U998" s="25">
        <v>3.5568064050646497E-2</v>
      </c>
      <c r="V998" s="25">
        <v>1.28568104715997</v>
      </c>
      <c r="W998" s="25">
        <v>1.3212491112106166</v>
      </c>
      <c r="X998" s="25"/>
      <c r="Y998" s="25"/>
      <c r="Z998"/>
    </row>
    <row r="999" spans="2:26" x14ac:dyDescent="0.25">
      <c r="B999" t="s">
        <v>37</v>
      </c>
      <c r="C999" t="s">
        <v>223</v>
      </c>
      <c r="D999" t="s">
        <v>197</v>
      </c>
      <c r="E999" t="s">
        <v>557</v>
      </c>
      <c r="F999" t="s">
        <v>951</v>
      </c>
      <c r="G999" t="s">
        <v>952</v>
      </c>
      <c r="H999" t="s">
        <v>918</v>
      </c>
      <c r="I999" t="s">
        <v>1953</v>
      </c>
      <c r="J999" s="4" t="s">
        <v>865</v>
      </c>
      <c r="K999">
        <v>380</v>
      </c>
      <c r="L999">
        <v>1500</v>
      </c>
      <c r="M999" s="1">
        <v>0.13496527777777778</v>
      </c>
      <c r="N999" s="25">
        <v>19864.176131530301</v>
      </c>
      <c r="O999" s="25">
        <v>62572.154814320449</v>
      </c>
      <c r="P999" s="25">
        <v>437.21653798032202</v>
      </c>
      <c r="Q999" s="25">
        <v>16.685907042736101</v>
      </c>
      <c r="R999" s="25">
        <v>24571.984370718299</v>
      </c>
      <c r="S999" s="25">
        <v>33.9827313936905</v>
      </c>
      <c r="T999" s="25">
        <v>3.2085634236599101</v>
      </c>
      <c r="U999" s="25">
        <v>5.1327431024907597E-2</v>
      </c>
      <c r="V999" s="25">
        <v>1.9417767297806401</v>
      </c>
      <c r="W999" s="25">
        <v>1.9931041608055478</v>
      </c>
      <c r="X999" s="25"/>
      <c r="Y999" s="25"/>
      <c r="Z999"/>
    </row>
    <row r="1000" spans="2:26" x14ac:dyDescent="0.25">
      <c r="B1000" t="s">
        <v>37</v>
      </c>
      <c r="C1000" t="s">
        <v>223</v>
      </c>
      <c r="D1000" t="s">
        <v>197</v>
      </c>
      <c r="E1000" t="s">
        <v>557</v>
      </c>
      <c r="F1000" t="s">
        <v>951</v>
      </c>
      <c r="G1000" t="s">
        <v>952</v>
      </c>
      <c r="H1000" t="s">
        <v>918</v>
      </c>
      <c r="I1000" t="s">
        <v>1953</v>
      </c>
      <c r="J1000" s="4" t="s">
        <v>865</v>
      </c>
      <c r="K1000">
        <v>400</v>
      </c>
      <c r="L1000">
        <v>2000</v>
      </c>
      <c r="M1000" s="1">
        <v>0.17829861111111112</v>
      </c>
      <c r="N1000" s="25">
        <v>25822.584242887198</v>
      </c>
      <c r="O1000" s="25">
        <v>81341.140365094674</v>
      </c>
      <c r="P1000" s="25">
        <v>565.88451329760801</v>
      </c>
      <c r="Q1000" s="25">
        <v>21.6909790711352</v>
      </c>
      <c r="R1000" s="25">
        <v>31942.539604235601</v>
      </c>
      <c r="S1000" s="25">
        <v>37.791433186694903</v>
      </c>
      <c r="T1000" s="25">
        <v>3.84092634872226</v>
      </c>
      <c r="U1000" s="25">
        <v>5.8987902625539303E-2</v>
      </c>
      <c r="V1000" s="25">
        <v>2.7779994749424302</v>
      </c>
      <c r="W1000" s="25">
        <v>2.8369873775679695</v>
      </c>
      <c r="X1000" s="25"/>
      <c r="Y1000" s="25"/>
      <c r="Z1000"/>
    </row>
    <row r="1001" spans="2:26" x14ac:dyDescent="0.25">
      <c r="B1001" t="s">
        <v>37</v>
      </c>
      <c r="C1001" t="s">
        <v>223</v>
      </c>
      <c r="D1001" t="s">
        <v>197</v>
      </c>
      <c r="E1001" t="s">
        <v>557</v>
      </c>
      <c r="F1001" t="s">
        <v>951</v>
      </c>
      <c r="G1001" t="s">
        <v>952</v>
      </c>
      <c r="H1001" t="s">
        <v>918</v>
      </c>
      <c r="I1001" t="s">
        <v>1953</v>
      </c>
      <c r="J1001" s="4" t="s">
        <v>865</v>
      </c>
      <c r="K1001">
        <v>400</v>
      </c>
      <c r="L1001">
        <v>2500</v>
      </c>
      <c r="M1001" s="1">
        <v>0.22153935185185183</v>
      </c>
      <c r="N1001" s="25">
        <v>31968.363934554502</v>
      </c>
      <c r="O1001" s="25">
        <v>100700.34639384667</v>
      </c>
      <c r="P1001" s="25">
        <v>690.12949532509504</v>
      </c>
      <c r="Q1001" s="25">
        <v>26.853425709028102</v>
      </c>
      <c r="R1001" s="25">
        <v>39544.873686094601</v>
      </c>
      <c r="S1001" s="25">
        <v>41.717324073159801</v>
      </c>
      <c r="T1001" s="25">
        <v>4.2951981382315401</v>
      </c>
      <c r="U1001" s="25">
        <v>7.2198829479380902E-2</v>
      </c>
      <c r="V1001" s="25">
        <v>3.4798698305117699</v>
      </c>
      <c r="W1001" s="25">
        <v>3.5520686599911508</v>
      </c>
      <c r="X1001" s="25"/>
      <c r="Y1001" s="25"/>
      <c r="Z1001"/>
    </row>
    <row r="1002" spans="2:26" x14ac:dyDescent="0.25">
      <c r="B1002" t="s">
        <v>37</v>
      </c>
      <c r="C1002" t="s">
        <v>223</v>
      </c>
      <c r="D1002" t="s">
        <v>197</v>
      </c>
      <c r="E1002" t="s">
        <v>557</v>
      </c>
      <c r="F1002" t="s">
        <v>951</v>
      </c>
      <c r="G1002" t="s">
        <v>952</v>
      </c>
      <c r="H1002" t="s">
        <v>918</v>
      </c>
      <c r="I1002" t="s">
        <v>1953</v>
      </c>
      <c r="J1002" s="4" t="s">
        <v>865</v>
      </c>
      <c r="K1002">
        <v>380</v>
      </c>
      <c r="L1002">
        <v>3000</v>
      </c>
      <c r="M1002" s="1">
        <v>0.26491898148148146</v>
      </c>
      <c r="N1002" s="25">
        <v>39148.898366711699</v>
      </c>
      <c r="O1002" s="25">
        <v>123319.02985514185</v>
      </c>
      <c r="P1002" s="25">
        <v>834.11550290468097</v>
      </c>
      <c r="Q1002" s="25">
        <v>32.885068082249298</v>
      </c>
      <c r="R1002" s="25">
        <v>48427.181369896301</v>
      </c>
      <c r="S1002" s="25">
        <v>47.887635642775599</v>
      </c>
      <c r="T1002" s="25">
        <v>4.5478226972169002</v>
      </c>
      <c r="U1002" s="25">
        <v>9.8889027819895503E-2</v>
      </c>
      <c r="V1002" s="25">
        <v>3.9184846355973901</v>
      </c>
      <c r="W1002" s="25">
        <v>4.0173736634172856</v>
      </c>
      <c r="X1002" s="25"/>
      <c r="Y1002" s="25"/>
      <c r="Z1002"/>
    </row>
    <row r="1003" spans="2:26" x14ac:dyDescent="0.25">
      <c r="B1003" t="s">
        <v>37</v>
      </c>
      <c r="C1003" t="s">
        <v>223</v>
      </c>
      <c r="D1003" t="s">
        <v>197</v>
      </c>
      <c r="E1003" t="s">
        <v>557</v>
      </c>
      <c r="F1003" t="s">
        <v>951</v>
      </c>
      <c r="G1003" t="s">
        <v>952</v>
      </c>
      <c r="H1003" t="s">
        <v>918</v>
      </c>
      <c r="I1003" t="s">
        <v>1953</v>
      </c>
      <c r="J1003" s="4" t="s">
        <v>865</v>
      </c>
      <c r="K1003">
        <v>380</v>
      </c>
      <c r="L1003">
        <v>3500</v>
      </c>
      <c r="M1003" s="1">
        <v>0.30815972222222221</v>
      </c>
      <c r="N1003" s="25">
        <v>45451.416791265197</v>
      </c>
      <c r="O1003" s="25">
        <v>143171.96289248538</v>
      </c>
      <c r="P1003" s="25">
        <v>960.69440454243897</v>
      </c>
      <c r="Q1003" s="25">
        <v>38.179186237022101</v>
      </c>
      <c r="R1003" s="25">
        <v>56223.4010616745</v>
      </c>
      <c r="S1003" s="25">
        <v>52.260442217551699</v>
      </c>
      <c r="T1003" s="25">
        <v>4.9681740813716697</v>
      </c>
      <c r="U1003" s="25">
        <v>0.114467350321943</v>
      </c>
      <c r="V1003" s="25">
        <v>4.5710538409700101</v>
      </c>
      <c r="W1003" s="25">
        <v>4.6855211912919534</v>
      </c>
      <c r="X1003" s="25"/>
      <c r="Y1003" s="25"/>
      <c r="Z1003"/>
    </row>
    <row r="1004" spans="2:26" x14ac:dyDescent="0.25">
      <c r="B1004" t="s">
        <v>37</v>
      </c>
      <c r="C1004" t="s">
        <v>223</v>
      </c>
      <c r="D1004" t="s">
        <v>197</v>
      </c>
      <c r="E1004" t="s">
        <v>557</v>
      </c>
      <c r="F1004" t="s">
        <v>951</v>
      </c>
      <c r="G1004" t="s">
        <v>952</v>
      </c>
      <c r="H1004" t="s">
        <v>918</v>
      </c>
      <c r="I1004" t="s">
        <v>1953</v>
      </c>
      <c r="J1004" s="4" t="s">
        <v>865</v>
      </c>
      <c r="K1004">
        <v>380</v>
      </c>
      <c r="L1004">
        <v>4000</v>
      </c>
      <c r="M1004" s="1">
        <v>0.3515625</v>
      </c>
      <c r="N1004" s="25">
        <v>52066.312662828299</v>
      </c>
      <c r="O1004" s="25">
        <v>164008.88488790914</v>
      </c>
      <c r="P1004" s="25">
        <v>1101.0423068325499</v>
      </c>
      <c r="Q1004" s="25">
        <v>43.735704675106597</v>
      </c>
      <c r="R1004" s="25">
        <v>64406.0259805358</v>
      </c>
      <c r="S1004" s="25">
        <v>57.046316719877602</v>
      </c>
      <c r="T1004" s="25">
        <v>5.4323875596201603</v>
      </c>
      <c r="U1004" s="25">
        <v>0.13065297226171901</v>
      </c>
      <c r="V1004" s="25">
        <v>5.2418881927368899</v>
      </c>
      <c r="W1004" s="25">
        <v>5.3725411649986086</v>
      </c>
      <c r="X1004" s="25"/>
      <c r="Y1004" s="25"/>
      <c r="Z1004"/>
    </row>
    <row r="1005" spans="2:26" x14ac:dyDescent="0.25">
      <c r="B1005" t="s">
        <v>37</v>
      </c>
      <c r="C1005" t="s">
        <v>223</v>
      </c>
      <c r="D1005" t="s">
        <v>197</v>
      </c>
      <c r="E1005" t="s">
        <v>557</v>
      </c>
      <c r="F1005" t="s">
        <v>951</v>
      </c>
      <c r="G1005" t="s">
        <v>952</v>
      </c>
      <c r="H1005" t="s">
        <v>918</v>
      </c>
      <c r="I1005" t="s">
        <v>1953</v>
      </c>
      <c r="J1005" s="4" t="s">
        <v>865</v>
      </c>
      <c r="K1005">
        <v>380</v>
      </c>
      <c r="L1005">
        <v>4500</v>
      </c>
      <c r="M1005" s="1">
        <v>0.39480324074074075</v>
      </c>
      <c r="N1005" s="25">
        <v>58366.733910517098</v>
      </c>
      <c r="O1005" s="25">
        <v>183855.21181812885</v>
      </c>
      <c r="P1005" s="25">
        <v>1227.56801013156</v>
      </c>
      <c r="Q1005" s="25">
        <v>49.028054939063303</v>
      </c>
      <c r="R1005" s="25">
        <v>72199.647845816493</v>
      </c>
      <c r="S1005" s="25">
        <v>61.416450451406</v>
      </c>
      <c r="T1005" s="25">
        <v>5.8522096313330501</v>
      </c>
      <c r="U1005" s="25">
        <v>0.146225960950325</v>
      </c>
      <c r="V1005" s="25">
        <v>5.8942496476915096</v>
      </c>
      <c r="W1005" s="25">
        <v>6.0404756086418345</v>
      </c>
      <c r="X1005" s="25"/>
      <c r="Y1005" s="25"/>
      <c r="Z1005"/>
    </row>
    <row r="1006" spans="2:26" x14ac:dyDescent="0.25">
      <c r="B1006" t="s">
        <v>37</v>
      </c>
      <c r="C1006" t="s">
        <v>223</v>
      </c>
      <c r="D1006" t="s">
        <v>197</v>
      </c>
      <c r="E1006" t="s">
        <v>557</v>
      </c>
      <c r="F1006" t="s">
        <v>951</v>
      </c>
      <c r="G1006" t="s">
        <v>952</v>
      </c>
      <c r="H1006" t="s">
        <v>918</v>
      </c>
      <c r="I1006" t="s">
        <v>1953</v>
      </c>
      <c r="J1006" s="4" t="s">
        <v>865</v>
      </c>
      <c r="K1006">
        <v>380</v>
      </c>
      <c r="L1006">
        <v>5000</v>
      </c>
      <c r="M1006" s="1">
        <v>0.43817129629629631</v>
      </c>
      <c r="N1006" s="25">
        <v>65421.522312624402</v>
      </c>
      <c r="O1006" s="25">
        <v>206077.79528476685</v>
      </c>
      <c r="P1006" s="25">
        <v>1377.5707985812501</v>
      </c>
      <c r="Q1006" s="25">
        <v>54.9540833445377</v>
      </c>
      <c r="R1006" s="25">
        <v>80926.425486592503</v>
      </c>
      <c r="S1006" s="25">
        <v>67.106866594648594</v>
      </c>
      <c r="T1006" s="25">
        <v>6.2651037780109897</v>
      </c>
      <c r="U1006" s="25">
        <v>0.16809006329127199</v>
      </c>
      <c r="V1006" s="25">
        <v>6.4857136360652703</v>
      </c>
      <c r="W1006" s="25">
        <v>6.6538036993565424</v>
      </c>
      <c r="X1006" s="25"/>
      <c r="Y1006" s="25"/>
      <c r="Z1006"/>
    </row>
    <row r="1007" spans="2:26" x14ac:dyDescent="0.25">
      <c r="B1007" t="s">
        <v>37</v>
      </c>
      <c r="C1007" t="s">
        <v>223</v>
      </c>
      <c r="D1007" t="s">
        <v>197</v>
      </c>
      <c r="E1007" t="s">
        <v>557</v>
      </c>
      <c r="F1007" t="s">
        <v>951</v>
      </c>
      <c r="G1007" t="s">
        <v>952</v>
      </c>
      <c r="H1007" t="s">
        <v>918</v>
      </c>
      <c r="I1007" t="s">
        <v>1953</v>
      </c>
      <c r="J1007" s="4" t="s">
        <v>865</v>
      </c>
      <c r="K1007">
        <v>380</v>
      </c>
      <c r="L1007">
        <v>5500</v>
      </c>
      <c r="M1007" s="1">
        <v>0.48143518518518519</v>
      </c>
      <c r="N1007" s="25">
        <v>71726.153759271707</v>
      </c>
      <c r="O1007" s="25">
        <v>225937.38434170588</v>
      </c>
      <c r="P1007" s="25">
        <v>1504.1960870277501</v>
      </c>
      <c r="Q1007" s="25">
        <v>60.249971773101699</v>
      </c>
      <c r="R1007" s="25">
        <v>88725.255979106703</v>
      </c>
      <c r="S1007" s="25">
        <v>71.478652488887207</v>
      </c>
      <c r="T1007" s="25">
        <v>6.6848681572489097</v>
      </c>
      <c r="U1007" s="25">
        <v>0.18367608641581401</v>
      </c>
      <c r="V1007" s="25">
        <v>7.13842420761297</v>
      </c>
      <c r="W1007" s="25">
        <v>7.3221002940287843</v>
      </c>
      <c r="X1007" s="25"/>
      <c r="Y1007" s="25"/>
      <c r="Z1007"/>
    </row>
    <row r="1008" spans="2:26" x14ac:dyDescent="0.25">
      <c r="B1008" t="s">
        <v>37</v>
      </c>
      <c r="C1008" t="s">
        <v>223</v>
      </c>
      <c r="D1008" t="s">
        <v>197</v>
      </c>
      <c r="E1008" t="s">
        <v>557</v>
      </c>
      <c r="F1008" t="s">
        <v>951</v>
      </c>
      <c r="G1008" t="s">
        <v>952</v>
      </c>
      <c r="H1008" t="s">
        <v>918</v>
      </c>
      <c r="I1008" t="s">
        <v>1953</v>
      </c>
      <c r="J1008" s="4" t="s">
        <v>865</v>
      </c>
      <c r="K1008">
        <v>380</v>
      </c>
      <c r="L1008">
        <v>6000</v>
      </c>
      <c r="M1008" s="1">
        <v>0.52434027777777781</v>
      </c>
      <c r="N1008" s="25">
        <v>79562.011751752594</v>
      </c>
      <c r="O1008" s="25">
        <v>250620.33701802065</v>
      </c>
      <c r="P1008" s="25">
        <v>1672.8009714392999</v>
      </c>
      <c r="Q1008" s="25">
        <v>66.832096312461005</v>
      </c>
      <c r="R1008" s="25">
        <v>98418.210725071694</v>
      </c>
      <c r="S1008" s="25">
        <v>78.198770558466293</v>
      </c>
      <c r="T1008" s="25">
        <v>6.9712934012086301</v>
      </c>
      <c r="U1008" s="25">
        <v>0.213551893797811</v>
      </c>
      <c r="V1008" s="25">
        <v>7.5839850028785198</v>
      </c>
      <c r="W1008" s="25">
        <v>7.7975368966763305</v>
      </c>
      <c r="X1008" s="25"/>
      <c r="Y1008" s="25"/>
      <c r="Z1008"/>
    </row>
    <row r="1009" spans="2:26" x14ac:dyDescent="0.25">
      <c r="B1009" t="s">
        <v>37</v>
      </c>
      <c r="C1009" t="s">
        <v>223</v>
      </c>
      <c r="D1009" t="s">
        <v>197</v>
      </c>
      <c r="E1009" t="s">
        <v>557</v>
      </c>
      <c r="F1009" t="s">
        <v>951</v>
      </c>
      <c r="G1009" t="s">
        <v>952</v>
      </c>
      <c r="H1009" t="s">
        <v>918</v>
      </c>
      <c r="I1009" t="s">
        <v>1953</v>
      </c>
      <c r="J1009" s="4" t="s">
        <v>865</v>
      </c>
      <c r="K1009">
        <v>380</v>
      </c>
      <c r="L1009">
        <v>6500</v>
      </c>
      <c r="M1009" s="1">
        <v>0.56733796296296302</v>
      </c>
      <c r="N1009" s="25">
        <v>86236.6587076672</v>
      </c>
      <c r="O1009" s="25">
        <v>271645.47492915165</v>
      </c>
      <c r="P1009" s="25">
        <v>1823.6854899882201</v>
      </c>
      <c r="Q1009" s="25">
        <v>72.438791944445001</v>
      </c>
      <c r="R1009" s="25">
        <v>106674.749542948</v>
      </c>
      <c r="S1009" s="25">
        <v>81.829796922969507</v>
      </c>
      <c r="T1009" s="25">
        <v>7.5200498363896697</v>
      </c>
      <c r="U1009" s="25">
        <v>0.224831685866211</v>
      </c>
      <c r="V1009" s="25">
        <v>8.3566399681146404</v>
      </c>
      <c r="W1009" s="25">
        <v>8.5814716539808522</v>
      </c>
      <c r="X1009" s="25"/>
      <c r="Y1009" s="25"/>
      <c r="Z1009"/>
    </row>
    <row r="1010" spans="2:26" x14ac:dyDescent="0.25">
      <c r="B1010" t="s">
        <v>37</v>
      </c>
      <c r="C1010" t="s">
        <v>223</v>
      </c>
      <c r="D1010" t="s">
        <v>197</v>
      </c>
      <c r="E1010" t="s">
        <v>557</v>
      </c>
      <c r="F1010" t="s">
        <v>951</v>
      </c>
      <c r="G1010" t="s">
        <v>952</v>
      </c>
      <c r="H1010" t="s">
        <v>918</v>
      </c>
      <c r="I1010" t="s">
        <v>1953</v>
      </c>
      <c r="J1010" s="4" t="s">
        <v>865</v>
      </c>
      <c r="K1010">
        <v>380</v>
      </c>
      <c r="L1010">
        <v>7000</v>
      </c>
      <c r="M1010" s="1">
        <v>0.61060185185185178</v>
      </c>
      <c r="N1010" s="25">
        <v>92539.561323002505</v>
      </c>
      <c r="O1010" s="25">
        <v>291499.61816745787</v>
      </c>
      <c r="P1010" s="25">
        <v>1950.25811109492</v>
      </c>
      <c r="Q1010" s="25">
        <v>77.733231971973495</v>
      </c>
      <c r="R1010" s="25">
        <v>114471.39644670099</v>
      </c>
      <c r="S1010" s="25">
        <v>86.195962488273693</v>
      </c>
      <c r="T1010" s="25">
        <v>7.9395114031509699</v>
      </c>
      <c r="U1010" s="25">
        <v>0.240410647021571</v>
      </c>
      <c r="V1010" s="25">
        <v>9.0092640396490999</v>
      </c>
      <c r="W1010" s="25">
        <v>9.2496746866706712</v>
      </c>
      <c r="X1010" s="25"/>
      <c r="Y1010" s="25"/>
      <c r="Z1010"/>
    </row>
    <row r="1011" spans="2:26" x14ac:dyDescent="0.25">
      <c r="B1011" t="s">
        <v>37</v>
      </c>
      <c r="C1011" t="s">
        <v>223</v>
      </c>
      <c r="D1011" t="s">
        <v>197</v>
      </c>
      <c r="E1011" t="s">
        <v>557</v>
      </c>
      <c r="F1011" t="s">
        <v>951</v>
      </c>
      <c r="G1011" t="s">
        <v>952</v>
      </c>
      <c r="H1011" t="s">
        <v>918</v>
      </c>
      <c r="I1011" t="s">
        <v>1953</v>
      </c>
      <c r="J1011" s="4" t="s">
        <v>865</v>
      </c>
      <c r="K1011">
        <v>400</v>
      </c>
      <c r="L1011">
        <v>7500</v>
      </c>
      <c r="M1011" s="1">
        <v>0.65386574074074078</v>
      </c>
      <c r="N1011" s="25">
        <v>97958.435797719707</v>
      </c>
      <c r="O1011" s="25">
        <v>308569.07276281709</v>
      </c>
      <c r="P1011" s="25">
        <v>2066.990828428</v>
      </c>
      <c r="Q1011" s="25">
        <v>82.285085661523397</v>
      </c>
      <c r="R1011" s="25">
        <v>121174.581670193</v>
      </c>
      <c r="S1011" s="25">
        <v>88.437226086874304</v>
      </c>
      <c r="T1011" s="25">
        <v>8.6273078714716096</v>
      </c>
      <c r="U1011" s="25">
        <v>0.24148421717049801</v>
      </c>
      <c r="V1011" s="25">
        <v>9.9737574875975898</v>
      </c>
      <c r="W1011" s="25">
        <v>10.215241704768088</v>
      </c>
      <c r="X1011" s="25"/>
      <c r="Y1011" s="25"/>
      <c r="Z1011"/>
    </row>
    <row r="1012" spans="2:26" x14ac:dyDescent="0.25">
      <c r="B1012" t="s">
        <v>37</v>
      </c>
      <c r="C1012" t="s">
        <v>223</v>
      </c>
      <c r="D1012" t="s">
        <v>197</v>
      </c>
      <c r="E1012" t="s">
        <v>557</v>
      </c>
      <c r="F1012" t="s">
        <v>951</v>
      </c>
      <c r="G1012" t="s">
        <v>952</v>
      </c>
      <c r="H1012" t="s">
        <v>918</v>
      </c>
      <c r="I1012" t="s">
        <v>1953</v>
      </c>
      <c r="J1012" s="4" t="s">
        <v>832</v>
      </c>
      <c r="K1012">
        <v>140</v>
      </c>
      <c r="L1012">
        <v>125</v>
      </c>
      <c r="M1012" s="1">
        <v>2.2847222222222224E-2</v>
      </c>
      <c r="N1012" s="25">
        <v>2168.4360000000001</v>
      </c>
      <c r="O1012" s="25">
        <v>6830.5734000000002</v>
      </c>
      <c r="P1012" s="25">
        <v>46.6834694</v>
      </c>
      <c r="Q1012" s="25">
        <v>1.8214862999999899</v>
      </c>
      <c r="R1012" s="25">
        <v>2682.3553400000001</v>
      </c>
      <c r="S1012" s="25">
        <v>27.6200239</v>
      </c>
      <c r="T1012" s="25">
        <v>2.4213537599999899</v>
      </c>
      <c r="U1012" s="25">
        <v>1.6270799999999998E-2</v>
      </c>
      <c r="V1012" s="25">
        <v>0.12493185999999901</v>
      </c>
      <c r="W1012" s="25">
        <v>0.14120265999999901</v>
      </c>
      <c r="X1012" s="25"/>
      <c r="Y1012" s="25"/>
      <c r="Z1012"/>
    </row>
    <row r="1013" spans="2:26" x14ac:dyDescent="0.25">
      <c r="B1013" t="s">
        <v>37</v>
      </c>
      <c r="C1013" t="s">
        <v>223</v>
      </c>
      <c r="D1013" t="s">
        <v>197</v>
      </c>
      <c r="E1013" t="s">
        <v>557</v>
      </c>
      <c r="F1013" t="s">
        <v>951</v>
      </c>
      <c r="G1013" t="s">
        <v>952</v>
      </c>
      <c r="H1013" t="s">
        <v>918</v>
      </c>
      <c r="I1013" t="s">
        <v>1953</v>
      </c>
      <c r="J1013" s="4" t="s">
        <v>864</v>
      </c>
      <c r="K1013">
        <v>140</v>
      </c>
      <c r="L1013">
        <v>125</v>
      </c>
      <c r="M1013" s="1">
        <v>1.9259259259259261E-2</v>
      </c>
      <c r="N1013" s="25">
        <v>2000.4159999999999</v>
      </c>
      <c r="O1013" s="25">
        <v>6301.3103999999994</v>
      </c>
      <c r="P1013" s="25">
        <v>45.787922919230702</v>
      </c>
      <c r="Q1013" s="25">
        <v>1.6803494999999999</v>
      </c>
      <c r="R1013" s="25">
        <v>2474.5145880769201</v>
      </c>
      <c r="S1013" s="25">
        <v>22.354276861538398</v>
      </c>
      <c r="T1013" s="25">
        <v>1.9508977599999899</v>
      </c>
      <c r="U1013" s="25">
        <v>1.45472E-2</v>
      </c>
      <c r="V1013" s="25">
        <v>0.11378426</v>
      </c>
      <c r="W1013" s="25">
        <v>0.12833146000000001</v>
      </c>
      <c r="X1013" s="25"/>
      <c r="Y1013" s="25"/>
      <c r="Z1013"/>
    </row>
    <row r="1014" spans="2:26" x14ac:dyDescent="0.25">
      <c r="B1014" t="s">
        <v>1954</v>
      </c>
      <c r="C1014" t="s">
        <v>225</v>
      </c>
      <c r="D1014" t="s">
        <v>197</v>
      </c>
      <c r="E1014" t="s">
        <v>558</v>
      </c>
      <c r="F1014" t="s">
        <v>951</v>
      </c>
      <c r="G1014" t="s">
        <v>952</v>
      </c>
      <c r="H1014" t="s">
        <v>918</v>
      </c>
      <c r="I1014" t="s">
        <v>224</v>
      </c>
      <c r="J1014" s="4" t="s">
        <v>865</v>
      </c>
      <c r="K1014">
        <v>180</v>
      </c>
      <c r="L1014">
        <v>125</v>
      </c>
      <c r="M1014" s="1">
        <v>1.5636574074074074E-2</v>
      </c>
      <c r="N1014" s="25">
        <v>2519.4602254995598</v>
      </c>
      <c r="O1014" s="25">
        <v>7936.299710323613</v>
      </c>
      <c r="P1014" s="25">
        <v>57.096331643824399</v>
      </c>
      <c r="Q1014" s="25">
        <v>2.1163469292849002</v>
      </c>
      <c r="R1014" s="25">
        <v>3116.5723159362201</v>
      </c>
      <c r="S1014" s="25">
        <v>4.5334265409169401</v>
      </c>
      <c r="T1014" s="25">
        <v>0.20720119947169999</v>
      </c>
      <c r="U1014" s="25">
        <v>7.1568300607999694E-2</v>
      </c>
      <c r="V1014" s="25">
        <v>0.149958895894653</v>
      </c>
      <c r="W1014" s="25">
        <v>0.22152719650265268</v>
      </c>
      <c r="X1014" s="25"/>
      <c r="Y1014" s="25"/>
      <c r="Z1014"/>
    </row>
    <row r="1015" spans="2:26" x14ac:dyDescent="0.25">
      <c r="B1015" t="s">
        <v>1954</v>
      </c>
      <c r="C1015" t="s">
        <v>225</v>
      </c>
      <c r="D1015" t="s">
        <v>197</v>
      </c>
      <c r="E1015" t="s">
        <v>558</v>
      </c>
      <c r="F1015" t="s">
        <v>951</v>
      </c>
      <c r="G1015" t="s">
        <v>952</v>
      </c>
      <c r="H1015" t="s">
        <v>918</v>
      </c>
      <c r="I1015" t="s">
        <v>224</v>
      </c>
      <c r="J1015" s="4" t="s">
        <v>865</v>
      </c>
      <c r="K1015">
        <v>220</v>
      </c>
      <c r="L1015">
        <v>200</v>
      </c>
      <c r="M1015" s="1">
        <v>2.2824074074074076E-2</v>
      </c>
      <c r="N1015" s="25">
        <v>3637.1486478353099</v>
      </c>
      <c r="O1015" s="25">
        <v>11457.018240681226</v>
      </c>
      <c r="P1015" s="25">
        <v>78.0503149453925</v>
      </c>
      <c r="Q1015" s="25">
        <v>3.0552045537379402</v>
      </c>
      <c r="R1015" s="25">
        <v>4499.1520694520796</v>
      </c>
      <c r="S1015" s="25">
        <v>5.3575465828345896</v>
      </c>
      <c r="T1015" s="25">
        <v>0.23731568380304899</v>
      </c>
      <c r="U1015" s="25">
        <v>0.100954593835727</v>
      </c>
      <c r="V1015" s="25">
        <v>0.230165473353108</v>
      </c>
      <c r="W1015" s="25">
        <v>0.33112006718883502</v>
      </c>
      <c r="X1015" s="25"/>
      <c r="Y1015" s="25"/>
      <c r="Z1015"/>
    </row>
    <row r="1016" spans="2:26" x14ac:dyDescent="0.25">
      <c r="B1016" t="s">
        <v>1954</v>
      </c>
      <c r="C1016" t="s">
        <v>225</v>
      </c>
      <c r="D1016" t="s">
        <v>197</v>
      </c>
      <c r="E1016" t="s">
        <v>558</v>
      </c>
      <c r="F1016" t="s">
        <v>951</v>
      </c>
      <c r="G1016" t="s">
        <v>952</v>
      </c>
      <c r="H1016" t="s">
        <v>918</v>
      </c>
      <c r="I1016" t="s">
        <v>224</v>
      </c>
      <c r="J1016" s="4" t="s">
        <v>865</v>
      </c>
      <c r="K1016">
        <v>280</v>
      </c>
      <c r="L1016">
        <v>250</v>
      </c>
      <c r="M1016" s="1">
        <v>2.6701388888888889E-2</v>
      </c>
      <c r="N1016" s="25">
        <v>4477.4540405170101</v>
      </c>
      <c r="O1016" s="25">
        <v>14103.980227628581</v>
      </c>
      <c r="P1016" s="25">
        <v>100.109463828796</v>
      </c>
      <c r="Q1016" s="25">
        <v>3.7610610947004299</v>
      </c>
      <c r="R1016" s="25">
        <v>5538.6105573347304</v>
      </c>
      <c r="S1016" s="25">
        <v>6.7565436703352502</v>
      </c>
      <c r="T1016" s="25">
        <v>0.29993791146391602</v>
      </c>
      <c r="U1016" s="25">
        <v>0.11774577215356399</v>
      </c>
      <c r="V1016" s="25">
        <v>0.30211864530778898</v>
      </c>
      <c r="W1016" s="25">
        <v>0.41986441746135295</v>
      </c>
      <c r="X1016" s="25"/>
      <c r="Y1016" s="25"/>
      <c r="Z1016"/>
    </row>
    <row r="1017" spans="2:26" x14ac:dyDescent="0.25">
      <c r="B1017" t="s">
        <v>1954</v>
      </c>
      <c r="C1017" t="s">
        <v>225</v>
      </c>
      <c r="D1017" t="s">
        <v>197</v>
      </c>
      <c r="E1017" t="s">
        <v>558</v>
      </c>
      <c r="F1017" t="s">
        <v>951</v>
      </c>
      <c r="G1017" t="s">
        <v>952</v>
      </c>
      <c r="H1017" t="s">
        <v>918</v>
      </c>
      <c r="I1017" t="s">
        <v>224</v>
      </c>
      <c r="J1017" s="4" t="s">
        <v>865</v>
      </c>
      <c r="K1017">
        <v>360</v>
      </c>
      <c r="L1017">
        <v>500</v>
      </c>
      <c r="M1017" s="1">
        <v>4.7986111111111111E-2</v>
      </c>
      <c r="N1017" s="25">
        <v>8067.0841374006704</v>
      </c>
      <c r="O1017" s="25">
        <v>25411.315032812112</v>
      </c>
      <c r="P1017" s="25">
        <v>163.66271451134699</v>
      </c>
      <c r="Q1017" s="25">
        <v>6.77635093860611</v>
      </c>
      <c r="R1017" s="25">
        <v>9978.98275914638</v>
      </c>
      <c r="S1017" s="25">
        <v>9.58461873847234</v>
      </c>
      <c r="T1017" s="25">
        <v>0.38335031557264498</v>
      </c>
      <c r="U1017" s="25">
        <v>0.17372680579275701</v>
      </c>
      <c r="V1017" s="25">
        <v>0.63211912083492405</v>
      </c>
      <c r="W1017" s="25">
        <v>0.80584592662768106</v>
      </c>
      <c r="X1017" s="25"/>
      <c r="Y1017" s="25"/>
      <c r="Z1017"/>
    </row>
    <row r="1018" spans="2:26" x14ac:dyDescent="0.25">
      <c r="B1018" t="s">
        <v>1954</v>
      </c>
      <c r="C1018" t="s">
        <v>225</v>
      </c>
      <c r="D1018" t="s">
        <v>197</v>
      </c>
      <c r="E1018" t="s">
        <v>558</v>
      </c>
      <c r="F1018" t="s">
        <v>951</v>
      </c>
      <c r="G1018" t="s">
        <v>952</v>
      </c>
      <c r="H1018" t="s">
        <v>918</v>
      </c>
      <c r="I1018" t="s">
        <v>224</v>
      </c>
      <c r="J1018" s="4" t="s">
        <v>865</v>
      </c>
      <c r="K1018">
        <v>360</v>
      </c>
      <c r="L1018">
        <v>750</v>
      </c>
      <c r="M1018" s="1">
        <v>6.9641203703703705E-2</v>
      </c>
      <c r="N1018" s="25">
        <v>11846.020651934999</v>
      </c>
      <c r="O1018" s="25">
        <v>37314.965053595246</v>
      </c>
      <c r="P1018" s="25">
        <v>225.69061409807799</v>
      </c>
      <c r="Q1018" s="25">
        <v>9.9506567203776193</v>
      </c>
      <c r="R1018" s="25">
        <v>14653.5269192956</v>
      </c>
      <c r="S1018" s="25">
        <v>11.232382841942201</v>
      </c>
      <c r="T1018" s="25">
        <v>0.39979206922252197</v>
      </c>
      <c r="U1018" s="25">
        <v>0.23946504944625599</v>
      </c>
      <c r="V1018" s="25">
        <v>0.96276408192293395</v>
      </c>
      <c r="W1018" s="25">
        <v>1.20222913136919</v>
      </c>
      <c r="X1018" s="25"/>
      <c r="Y1018" s="25"/>
      <c r="Z1018"/>
    </row>
    <row r="1019" spans="2:26" x14ac:dyDescent="0.25">
      <c r="B1019" t="s">
        <v>1954</v>
      </c>
      <c r="C1019" t="s">
        <v>225</v>
      </c>
      <c r="D1019" t="s">
        <v>197</v>
      </c>
      <c r="E1019" t="s">
        <v>558</v>
      </c>
      <c r="F1019" t="s">
        <v>951</v>
      </c>
      <c r="G1019" t="s">
        <v>952</v>
      </c>
      <c r="H1019" t="s">
        <v>918</v>
      </c>
      <c r="I1019" t="s">
        <v>224</v>
      </c>
      <c r="J1019" s="4" t="s">
        <v>865</v>
      </c>
      <c r="K1019">
        <v>380</v>
      </c>
      <c r="L1019">
        <v>1000</v>
      </c>
      <c r="M1019" s="1">
        <v>9.1284722222222225E-2</v>
      </c>
      <c r="N1019" s="25">
        <v>15363.6766542853</v>
      </c>
      <c r="O1019" s="25">
        <v>48395.581460998692</v>
      </c>
      <c r="P1019" s="25">
        <v>287.398441951694</v>
      </c>
      <c r="Q1019" s="25">
        <v>12.905486346636099</v>
      </c>
      <c r="R1019" s="25">
        <v>19004.860555938601</v>
      </c>
      <c r="S1019" s="25">
        <v>13.519485726682699</v>
      </c>
      <c r="T1019" s="25">
        <v>0.43913620897474198</v>
      </c>
      <c r="U1019" s="25">
        <v>0.27483081828637201</v>
      </c>
      <c r="V1019" s="25">
        <v>1.37340730932072</v>
      </c>
      <c r="W1019" s="25">
        <v>1.6482381276070921</v>
      </c>
      <c r="X1019" s="25"/>
      <c r="Y1019" s="25"/>
      <c r="Z1019"/>
    </row>
    <row r="1020" spans="2:26" x14ac:dyDescent="0.25">
      <c r="B1020" t="s">
        <v>1954</v>
      </c>
      <c r="C1020" t="s">
        <v>225</v>
      </c>
      <c r="D1020" t="s">
        <v>197</v>
      </c>
      <c r="E1020" t="s">
        <v>558</v>
      </c>
      <c r="F1020" t="s">
        <v>951</v>
      </c>
      <c r="G1020" t="s">
        <v>952</v>
      </c>
      <c r="H1020" t="s">
        <v>918</v>
      </c>
      <c r="I1020" t="s">
        <v>224</v>
      </c>
      <c r="J1020" s="4" t="s">
        <v>865</v>
      </c>
      <c r="K1020">
        <v>380</v>
      </c>
      <c r="L1020">
        <v>1500</v>
      </c>
      <c r="M1020" s="1">
        <v>0.13458333333333333</v>
      </c>
      <c r="N1020" s="25">
        <v>22763.090973299801</v>
      </c>
      <c r="O1020" s="25">
        <v>71703.736565894375</v>
      </c>
      <c r="P1020" s="25">
        <v>410.57193033388398</v>
      </c>
      <c r="Q1020" s="25">
        <v>19.120997217849101</v>
      </c>
      <c r="R1020" s="25">
        <v>28157.942441093099</v>
      </c>
      <c r="S1020" s="25">
        <v>17.017147235650601</v>
      </c>
      <c r="T1020" s="25">
        <v>0.4748735458444</v>
      </c>
      <c r="U1020" s="25">
        <v>0.38668239449487002</v>
      </c>
      <c r="V1020" s="25">
        <v>2.0873059769286102</v>
      </c>
      <c r="W1020" s="25">
        <v>2.4739883714234803</v>
      </c>
      <c r="X1020" s="25"/>
      <c r="Y1020" s="25"/>
      <c r="Z1020"/>
    </row>
    <row r="1021" spans="2:26" x14ac:dyDescent="0.25">
      <c r="B1021" t="s">
        <v>1954</v>
      </c>
      <c r="C1021" t="s">
        <v>225</v>
      </c>
      <c r="D1021" t="s">
        <v>197</v>
      </c>
      <c r="E1021" t="s">
        <v>558</v>
      </c>
      <c r="F1021" t="s">
        <v>951</v>
      </c>
      <c r="G1021" t="s">
        <v>952</v>
      </c>
      <c r="H1021" t="s">
        <v>918</v>
      </c>
      <c r="I1021" t="s">
        <v>224</v>
      </c>
      <c r="J1021" s="4" t="s">
        <v>865</v>
      </c>
      <c r="K1021">
        <v>360</v>
      </c>
      <c r="L1021">
        <v>2000</v>
      </c>
      <c r="M1021" s="1">
        <v>0.17785879629629631</v>
      </c>
      <c r="N1021" s="25">
        <v>30620.2183806633</v>
      </c>
      <c r="O1021" s="25">
        <v>96453.687899089389</v>
      </c>
      <c r="P1021" s="25">
        <v>530.87627494694095</v>
      </c>
      <c r="Q1021" s="25">
        <v>25.720982314778901</v>
      </c>
      <c r="R1021" s="25">
        <v>37877.209045231299</v>
      </c>
      <c r="S1021" s="25">
        <v>19.320044672206802</v>
      </c>
      <c r="T1021" s="25">
        <v>0.47461611522456698</v>
      </c>
      <c r="U1021" s="25">
        <v>0.56341825939153001</v>
      </c>
      <c r="V1021" s="25">
        <v>2.6107293099865001</v>
      </c>
      <c r="W1021" s="25">
        <v>3.1741475693780301</v>
      </c>
      <c r="X1021" s="25"/>
      <c r="Y1021" s="25"/>
      <c r="Z1021"/>
    </row>
    <row r="1022" spans="2:26" x14ac:dyDescent="0.25">
      <c r="B1022" t="s">
        <v>1954</v>
      </c>
      <c r="C1022" t="s">
        <v>225</v>
      </c>
      <c r="D1022" t="s">
        <v>197</v>
      </c>
      <c r="E1022" t="s">
        <v>558</v>
      </c>
      <c r="F1022" t="s">
        <v>951</v>
      </c>
      <c r="G1022" t="s">
        <v>952</v>
      </c>
      <c r="H1022" t="s">
        <v>918</v>
      </c>
      <c r="I1022" t="s">
        <v>224</v>
      </c>
      <c r="J1022" s="4" t="s">
        <v>865</v>
      </c>
      <c r="K1022">
        <v>360</v>
      </c>
      <c r="L1022">
        <v>2500</v>
      </c>
      <c r="M1022" s="1">
        <v>0.22107638888888889</v>
      </c>
      <c r="N1022" s="25">
        <v>38029.5288784023</v>
      </c>
      <c r="O1022" s="25">
        <v>119793.01596696724</v>
      </c>
      <c r="P1022" s="25">
        <v>649.01860772157397</v>
      </c>
      <c r="Q1022" s="25">
        <v>31.944797775528901</v>
      </c>
      <c r="R1022" s="25">
        <v>47042.526282365601</v>
      </c>
      <c r="S1022" s="25">
        <v>22.4728512784543</v>
      </c>
      <c r="T1022" s="25">
        <v>0.50068989657776397</v>
      </c>
      <c r="U1022" s="25">
        <v>0.68923700078877204</v>
      </c>
      <c r="V1022" s="25">
        <v>3.2648958219762001</v>
      </c>
      <c r="W1022" s="25">
        <v>3.9541328227649721</v>
      </c>
      <c r="X1022" s="25"/>
      <c r="Y1022" s="25"/>
      <c r="Z1022"/>
    </row>
    <row r="1023" spans="2:26" x14ac:dyDescent="0.25">
      <c r="B1023" t="s">
        <v>1954</v>
      </c>
      <c r="C1023" t="s">
        <v>225</v>
      </c>
      <c r="D1023" t="s">
        <v>197</v>
      </c>
      <c r="E1023" t="s">
        <v>558</v>
      </c>
      <c r="F1023" t="s">
        <v>951</v>
      </c>
      <c r="G1023" t="s">
        <v>952</v>
      </c>
      <c r="H1023" t="s">
        <v>918</v>
      </c>
      <c r="I1023" t="s">
        <v>224</v>
      </c>
      <c r="J1023" s="4" t="s">
        <v>865</v>
      </c>
      <c r="K1023">
        <v>360</v>
      </c>
      <c r="L1023">
        <v>3000</v>
      </c>
      <c r="M1023" s="1">
        <v>0.26444444444444443</v>
      </c>
      <c r="N1023" s="25">
        <v>45667.452582751503</v>
      </c>
      <c r="O1023" s="25">
        <v>143852.47563566722</v>
      </c>
      <c r="P1023" s="25">
        <v>776.03100865771796</v>
      </c>
      <c r="Q1023" s="25">
        <v>38.3606578265629</v>
      </c>
      <c r="R1023" s="25">
        <v>56490.644169564002</v>
      </c>
      <c r="S1023" s="25">
        <v>25.783952769836201</v>
      </c>
      <c r="T1023" s="25">
        <v>0.53389166360866203</v>
      </c>
      <c r="U1023" s="25">
        <v>0.82340571359675596</v>
      </c>
      <c r="V1023" s="25">
        <v>3.9309738221492201</v>
      </c>
      <c r="W1023" s="25">
        <v>4.7543795357459757</v>
      </c>
      <c r="X1023" s="25"/>
      <c r="Y1023" s="25"/>
      <c r="Z1023"/>
    </row>
    <row r="1024" spans="2:26" x14ac:dyDescent="0.25">
      <c r="B1024" t="s">
        <v>1954</v>
      </c>
      <c r="C1024" t="s">
        <v>225</v>
      </c>
      <c r="D1024" t="s">
        <v>197</v>
      </c>
      <c r="E1024" t="s">
        <v>558</v>
      </c>
      <c r="F1024" t="s">
        <v>951</v>
      </c>
      <c r="G1024" t="s">
        <v>952</v>
      </c>
      <c r="H1024" t="s">
        <v>918</v>
      </c>
      <c r="I1024" t="s">
        <v>224</v>
      </c>
      <c r="J1024" s="4" t="s">
        <v>865</v>
      </c>
      <c r="K1024">
        <v>360</v>
      </c>
      <c r="L1024">
        <v>3500</v>
      </c>
      <c r="M1024" s="1">
        <v>0.30767361111111108</v>
      </c>
      <c r="N1024" s="25">
        <v>53080.808280511701</v>
      </c>
      <c r="O1024" s="25">
        <v>167204.54608361184</v>
      </c>
      <c r="P1024" s="25">
        <v>894.23782766012596</v>
      </c>
      <c r="Q1024" s="25">
        <v>44.587877433709203</v>
      </c>
      <c r="R1024" s="25">
        <v>65660.964597993603</v>
      </c>
      <c r="S1024" s="25">
        <v>28.9268622289954</v>
      </c>
      <c r="T1024" s="25">
        <v>0.55927610800511696</v>
      </c>
      <c r="U1024" s="25">
        <v>0.94931222975464202</v>
      </c>
      <c r="V1024" s="25">
        <v>4.5854707839253699</v>
      </c>
      <c r="W1024" s="25">
        <v>5.5347830136800118</v>
      </c>
      <c r="X1024" s="25"/>
      <c r="Y1024" s="25"/>
      <c r="Z1024"/>
    </row>
    <row r="1025" spans="2:26" x14ac:dyDescent="0.25">
      <c r="B1025" t="s">
        <v>1954</v>
      </c>
      <c r="C1025" t="s">
        <v>225</v>
      </c>
      <c r="D1025" t="s">
        <v>197</v>
      </c>
      <c r="E1025" t="s">
        <v>558</v>
      </c>
      <c r="F1025" t="s">
        <v>951</v>
      </c>
      <c r="G1025" t="s">
        <v>952</v>
      </c>
      <c r="H1025" t="s">
        <v>918</v>
      </c>
      <c r="I1025" t="s">
        <v>224</v>
      </c>
      <c r="J1025" s="4" t="s">
        <v>865</v>
      </c>
      <c r="K1025">
        <v>380</v>
      </c>
      <c r="L1025">
        <v>4000</v>
      </c>
      <c r="M1025" s="1">
        <v>0.35118055555555555</v>
      </c>
      <c r="N1025" s="25">
        <v>60280.362831631799</v>
      </c>
      <c r="O1025" s="25">
        <v>189883.14291964017</v>
      </c>
      <c r="P1025" s="25">
        <v>1025.32060839733</v>
      </c>
      <c r="Q1025" s="25">
        <v>50.635506432964199</v>
      </c>
      <c r="R1025" s="25">
        <v>74566.810446177304</v>
      </c>
      <c r="S1025" s="25">
        <v>33.303589358328999</v>
      </c>
      <c r="T1025" s="25">
        <v>0.62097302865482995</v>
      </c>
      <c r="U1025" s="25">
        <v>1.0168907701769401</v>
      </c>
      <c r="V1025" s="25">
        <v>5.4411531805320799</v>
      </c>
      <c r="W1025" s="25">
        <v>6.4580439507090199</v>
      </c>
      <c r="X1025" s="25"/>
      <c r="Y1025" s="25"/>
      <c r="Z1025"/>
    </row>
    <row r="1026" spans="2:26" x14ac:dyDescent="0.25">
      <c r="B1026" t="s">
        <v>1954</v>
      </c>
      <c r="C1026" t="s">
        <v>225</v>
      </c>
      <c r="D1026" t="s">
        <v>197</v>
      </c>
      <c r="E1026" t="s">
        <v>558</v>
      </c>
      <c r="F1026" t="s">
        <v>951</v>
      </c>
      <c r="G1026" t="s">
        <v>952</v>
      </c>
      <c r="H1026" t="s">
        <v>918</v>
      </c>
      <c r="I1026" t="s">
        <v>224</v>
      </c>
      <c r="J1026" s="4" t="s">
        <v>865</v>
      </c>
      <c r="K1026">
        <v>360</v>
      </c>
      <c r="L1026">
        <v>4500</v>
      </c>
      <c r="M1026" s="1">
        <v>0.39428240740740739</v>
      </c>
      <c r="N1026" s="25">
        <v>68186.860594178099</v>
      </c>
      <c r="O1026" s="25">
        <v>214788.61087166102</v>
      </c>
      <c r="P1026" s="25">
        <v>1141.6095903041401</v>
      </c>
      <c r="Q1026" s="25">
        <v>57.276967157136099</v>
      </c>
      <c r="R1026" s="25">
        <v>84347.144287889707</v>
      </c>
      <c r="S1026" s="25">
        <v>35.405531984434496</v>
      </c>
      <c r="T1026" s="25">
        <v>0.61896981733579703</v>
      </c>
      <c r="U1026" s="25">
        <v>1.2111591588594901</v>
      </c>
      <c r="V1026" s="25">
        <v>5.9094787906311703</v>
      </c>
      <c r="W1026" s="25">
        <v>7.1206379494906606</v>
      </c>
      <c r="X1026" s="25"/>
      <c r="Y1026" s="25"/>
      <c r="Z1026"/>
    </row>
    <row r="1027" spans="2:26" x14ac:dyDescent="0.25">
      <c r="B1027" t="s">
        <v>1954</v>
      </c>
      <c r="C1027" t="s">
        <v>225</v>
      </c>
      <c r="D1027" t="s">
        <v>197</v>
      </c>
      <c r="E1027" t="s">
        <v>558</v>
      </c>
      <c r="F1027" t="s">
        <v>951</v>
      </c>
      <c r="G1027" t="s">
        <v>952</v>
      </c>
      <c r="H1027" t="s">
        <v>918</v>
      </c>
      <c r="I1027" t="s">
        <v>224</v>
      </c>
      <c r="J1027" s="4" t="s">
        <v>865</v>
      </c>
      <c r="K1027">
        <v>380</v>
      </c>
      <c r="L1027">
        <v>5000</v>
      </c>
      <c r="M1027" s="1">
        <v>0.43721064814814814</v>
      </c>
      <c r="N1027" s="25">
        <v>76115.041863536506</v>
      </c>
      <c r="O1027" s="25">
        <v>239762.38187013997</v>
      </c>
      <c r="P1027" s="25">
        <v>1304.60733454351</v>
      </c>
      <c r="Q1027" s="25">
        <v>63.936635501948999</v>
      </c>
      <c r="R1027" s="25">
        <v>94154.311630821307</v>
      </c>
      <c r="S1027" s="25">
        <v>40.385114077329497</v>
      </c>
      <c r="T1027" s="25">
        <v>0.70555629566178502</v>
      </c>
      <c r="U1027" s="25">
        <v>1.30483599547047</v>
      </c>
      <c r="V1027" s="25">
        <v>6.8397215905700799</v>
      </c>
      <c r="W1027" s="25">
        <v>8.1445575860405501</v>
      </c>
      <c r="X1027" s="25"/>
      <c r="Y1027" s="25"/>
      <c r="Z1027"/>
    </row>
    <row r="1028" spans="2:26" x14ac:dyDescent="0.25">
      <c r="B1028" t="s">
        <v>1954</v>
      </c>
      <c r="C1028" t="s">
        <v>225</v>
      </c>
      <c r="D1028" t="s">
        <v>197</v>
      </c>
      <c r="E1028" t="s">
        <v>558</v>
      </c>
      <c r="F1028" t="s">
        <v>951</v>
      </c>
      <c r="G1028" t="s">
        <v>952</v>
      </c>
      <c r="H1028" t="s">
        <v>918</v>
      </c>
      <c r="I1028" t="s">
        <v>224</v>
      </c>
      <c r="J1028" s="4" t="s">
        <v>865</v>
      </c>
      <c r="K1028">
        <v>380</v>
      </c>
      <c r="L1028">
        <v>5500</v>
      </c>
      <c r="M1028" s="1">
        <v>0.48046296296296293</v>
      </c>
      <c r="N1028" s="25">
        <v>83424.182079151899</v>
      </c>
      <c r="O1028" s="25">
        <v>262786.17354932847</v>
      </c>
      <c r="P1028" s="25">
        <v>1424.1941547981</v>
      </c>
      <c r="Q1028" s="25">
        <v>70.076310057700795</v>
      </c>
      <c r="R1028" s="25">
        <v>103195.709336756</v>
      </c>
      <c r="S1028" s="25">
        <v>43.786251450686699</v>
      </c>
      <c r="T1028" s="25">
        <v>0.73632099132731998</v>
      </c>
      <c r="U1028" s="25">
        <v>1.41305539646036</v>
      </c>
      <c r="V1028" s="25">
        <v>7.5500896970404296</v>
      </c>
      <c r="W1028" s="25">
        <v>8.9631450935007901</v>
      </c>
      <c r="X1028" s="25"/>
      <c r="Y1028" s="25"/>
      <c r="Z1028"/>
    </row>
    <row r="1029" spans="2:26" x14ac:dyDescent="0.25">
      <c r="B1029" t="s">
        <v>1954</v>
      </c>
      <c r="C1029" t="s">
        <v>225</v>
      </c>
      <c r="D1029" t="s">
        <v>197</v>
      </c>
      <c r="E1029" t="s">
        <v>558</v>
      </c>
      <c r="F1029" t="s">
        <v>951</v>
      </c>
      <c r="G1029" t="s">
        <v>952</v>
      </c>
      <c r="H1029" t="s">
        <v>918</v>
      </c>
      <c r="I1029" t="s">
        <v>224</v>
      </c>
      <c r="J1029" s="4" t="s">
        <v>865</v>
      </c>
      <c r="K1029">
        <v>380</v>
      </c>
      <c r="L1029">
        <v>6000</v>
      </c>
      <c r="M1029" s="1">
        <v>0.52372685185185186</v>
      </c>
      <c r="N1029" s="25">
        <v>90729.983754862798</v>
      </c>
      <c r="O1029" s="25">
        <v>285799.4488278178</v>
      </c>
      <c r="P1029" s="25">
        <v>1543.71529013857</v>
      </c>
      <c r="Q1029" s="25">
        <v>76.213194751528405</v>
      </c>
      <c r="R1029" s="25">
        <v>112233.02408067801</v>
      </c>
      <c r="S1029" s="25">
        <v>47.204218129683902</v>
      </c>
      <c r="T1029" s="25">
        <v>0.76807490570997405</v>
      </c>
      <c r="U1029" s="25">
        <v>1.52122482272196</v>
      </c>
      <c r="V1029" s="25">
        <v>8.2601113041288894</v>
      </c>
      <c r="W1029" s="25">
        <v>9.7813361268508494</v>
      </c>
      <c r="X1029" s="25"/>
      <c r="Y1029" s="25"/>
      <c r="Z1029"/>
    </row>
    <row r="1030" spans="2:26" x14ac:dyDescent="0.25">
      <c r="B1030" t="s">
        <v>1954</v>
      </c>
      <c r="C1030" t="s">
        <v>225</v>
      </c>
      <c r="D1030" t="s">
        <v>197</v>
      </c>
      <c r="E1030" t="s">
        <v>558</v>
      </c>
      <c r="F1030" t="s">
        <v>951</v>
      </c>
      <c r="G1030" t="s">
        <v>952</v>
      </c>
      <c r="H1030" t="s">
        <v>918</v>
      </c>
      <c r="I1030" t="s">
        <v>224</v>
      </c>
      <c r="J1030" s="4" t="s">
        <v>832</v>
      </c>
      <c r="K1030">
        <v>180</v>
      </c>
      <c r="L1030">
        <v>125</v>
      </c>
      <c r="M1030" s="1">
        <v>2.2847222222222224E-2</v>
      </c>
      <c r="N1030" s="25">
        <v>2562.84</v>
      </c>
      <c r="O1030" s="25">
        <v>8072.9459999999999</v>
      </c>
      <c r="P1030" s="25">
        <v>52.809709999999903</v>
      </c>
      <c r="Q1030" s="25">
        <v>2.1527855999999899</v>
      </c>
      <c r="R1030" s="25">
        <v>3170.2332999999999</v>
      </c>
      <c r="S1030" s="25">
        <v>12.7627632</v>
      </c>
      <c r="T1030" s="25">
        <v>0.65904624000000001</v>
      </c>
      <c r="U1030" s="25">
        <v>6.2051672000000002E-2</v>
      </c>
      <c r="V1030" s="25">
        <v>0.12994393439999999</v>
      </c>
      <c r="W1030" s="25">
        <v>0.19199560639999999</v>
      </c>
      <c r="X1030" s="25"/>
      <c r="Y1030" s="25"/>
      <c r="Z1030"/>
    </row>
    <row r="1031" spans="2:26" x14ac:dyDescent="0.25">
      <c r="B1031" t="s">
        <v>1954</v>
      </c>
      <c r="C1031" t="s">
        <v>225</v>
      </c>
      <c r="D1031" t="s">
        <v>197</v>
      </c>
      <c r="E1031" t="s">
        <v>558</v>
      </c>
      <c r="F1031" t="s">
        <v>951</v>
      </c>
      <c r="G1031" t="s">
        <v>952</v>
      </c>
      <c r="H1031" t="s">
        <v>918</v>
      </c>
      <c r="I1031" t="s">
        <v>224</v>
      </c>
      <c r="J1031" s="4" t="s">
        <v>864</v>
      </c>
      <c r="K1031">
        <v>180</v>
      </c>
      <c r="L1031">
        <v>125</v>
      </c>
      <c r="M1031" s="1">
        <v>1.9259259259259261E-2</v>
      </c>
      <c r="N1031" s="25">
        <v>2376.84</v>
      </c>
      <c r="O1031" s="25">
        <v>7487.0460000000003</v>
      </c>
      <c r="P1031" s="25">
        <v>51.818330000000003</v>
      </c>
      <c r="Q1031" s="25">
        <v>1.9965455999999999</v>
      </c>
      <c r="R1031" s="25">
        <v>2940.1513</v>
      </c>
      <c r="S1031" s="25">
        <v>10.3317432</v>
      </c>
      <c r="T1031" s="25">
        <v>0.52884624000000002</v>
      </c>
      <c r="U1031" s="25">
        <v>6.1028671999999999E-2</v>
      </c>
      <c r="V1031" s="25">
        <v>0.1200313744</v>
      </c>
      <c r="W1031" s="25">
        <v>0.18106004640000001</v>
      </c>
      <c r="X1031" s="25"/>
      <c r="Y1031" s="25"/>
      <c r="Z1031"/>
    </row>
    <row r="1032" spans="2:26" x14ac:dyDescent="0.25">
      <c r="B1032" t="s">
        <v>797</v>
      </c>
      <c r="C1032" t="s">
        <v>227</v>
      </c>
      <c r="D1032" t="s">
        <v>197</v>
      </c>
      <c r="E1032" t="s">
        <v>559</v>
      </c>
      <c r="F1032" t="s">
        <v>951</v>
      </c>
      <c r="G1032" t="s">
        <v>952</v>
      </c>
      <c r="H1032" t="s">
        <v>918</v>
      </c>
      <c r="I1032" t="s">
        <v>1955</v>
      </c>
      <c r="J1032" s="4" t="s">
        <v>865</v>
      </c>
      <c r="K1032">
        <v>180</v>
      </c>
      <c r="L1032">
        <v>125</v>
      </c>
      <c r="M1032" s="1">
        <v>1.5625E-2</v>
      </c>
      <c r="N1032" s="25">
        <v>2731.6581529186401</v>
      </c>
      <c r="O1032" s="25">
        <v>8604.7231816937165</v>
      </c>
      <c r="P1032" s="25">
        <v>71.821340462966504</v>
      </c>
      <c r="Q1032" s="25">
        <v>2.2945929002989298</v>
      </c>
      <c r="R1032" s="25">
        <v>3379.0609218885802</v>
      </c>
      <c r="S1032" s="25">
        <v>14.4128138929767</v>
      </c>
      <c r="T1032" s="25">
        <v>1.4086117530690001</v>
      </c>
      <c r="U1032" s="25">
        <v>2.7862569232863201E-2</v>
      </c>
      <c r="V1032" s="25">
        <v>0.17664423842606</v>
      </c>
      <c r="W1032" s="25">
        <v>0.20450680765892321</v>
      </c>
      <c r="X1032" s="25"/>
      <c r="Y1032" s="25"/>
      <c r="Z1032"/>
    </row>
    <row r="1033" spans="2:26" x14ac:dyDescent="0.25">
      <c r="B1033" t="s">
        <v>797</v>
      </c>
      <c r="C1033" t="s">
        <v>227</v>
      </c>
      <c r="D1033" t="s">
        <v>197</v>
      </c>
      <c r="E1033" t="s">
        <v>559</v>
      </c>
      <c r="F1033" t="s">
        <v>951</v>
      </c>
      <c r="G1033" t="s">
        <v>952</v>
      </c>
      <c r="H1033" t="s">
        <v>918</v>
      </c>
      <c r="I1033" t="s">
        <v>1955</v>
      </c>
      <c r="J1033" s="4" t="s">
        <v>865</v>
      </c>
      <c r="K1033">
        <v>240</v>
      </c>
      <c r="L1033">
        <v>200</v>
      </c>
      <c r="M1033" s="1">
        <v>2.2569444444444444E-2</v>
      </c>
      <c r="N1033" s="25">
        <v>3997.7714221400702</v>
      </c>
      <c r="O1033" s="25">
        <v>12592.979979741222</v>
      </c>
      <c r="P1033" s="25">
        <v>103.61414068243199</v>
      </c>
      <c r="Q1033" s="25">
        <v>3.3581273289765199</v>
      </c>
      <c r="R1033" s="25">
        <v>4945.2426775361801</v>
      </c>
      <c r="S1033" s="25">
        <v>18.013165359533499</v>
      </c>
      <c r="T1033" s="25">
        <v>1.7665367158867999</v>
      </c>
      <c r="U1033" s="25">
        <v>3.4229974920374502E-2</v>
      </c>
      <c r="V1033" s="25">
        <v>0.27686220090094099</v>
      </c>
      <c r="W1033" s="25">
        <v>0.31109217582131549</v>
      </c>
      <c r="X1033" s="25"/>
      <c r="Y1033" s="25"/>
      <c r="Z1033"/>
    </row>
    <row r="1034" spans="2:26" x14ac:dyDescent="0.25">
      <c r="B1034" t="s">
        <v>797</v>
      </c>
      <c r="C1034" t="s">
        <v>227</v>
      </c>
      <c r="D1034" t="s">
        <v>197</v>
      </c>
      <c r="E1034" t="s">
        <v>559</v>
      </c>
      <c r="F1034" t="s">
        <v>951</v>
      </c>
      <c r="G1034" t="s">
        <v>952</v>
      </c>
      <c r="H1034" t="s">
        <v>918</v>
      </c>
      <c r="I1034" t="s">
        <v>1955</v>
      </c>
      <c r="J1034" s="4" t="s">
        <v>865</v>
      </c>
      <c r="K1034">
        <v>240</v>
      </c>
      <c r="L1034">
        <v>250</v>
      </c>
      <c r="M1034" s="1">
        <v>2.7314814814814816E-2</v>
      </c>
      <c r="N1034" s="25">
        <v>4958.3434145006904</v>
      </c>
      <c r="O1034" s="25">
        <v>15618.781755677175</v>
      </c>
      <c r="P1034" s="25">
        <v>122.89405569464201</v>
      </c>
      <c r="Q1034" s="25">
        <v>4.1650089040515601</v>
      </c>
      <c r="R1034" s="25">
        <v>6133.4706868446901</v>
      </c>
      <c r="S1034" s="25">
        <v>19.266962691742599</v>
      </c>
      <c r="T1034" s="25">
        <v>1.82529981187016</v>
      </c>
      <c r="U1034" s="25">
        <v>4.0694780714500299E-2</v>
      </c>
      <c r="V1034" s="25">
        <v>0.348569773591972</v>
      </c>
      <c r="W1034" s="25">
        <v>0.38926455430647228</v>
      </c>
      <c r="X1034" s="25"/>
      <c r="Y1034" s="25"/>
      <c r="Z1034"/>
    </row>
    <row r="1035" spans="2:26" x14ac:dyDescent="0.25">
      <c r="B1035" t="s">
        <v>797</v>
      </c>
      <c r="C1035" t="s">
        <v>227</v>
      </c>
      <c r="D1035" t="s">
        <v>197</v>
      </c>
      <c r="E1035" t="s">
        <v>559</v>
      </c>
      <c r="F1035" t="s">
        <v>951</v>
      </c>
      <c r="G1035" t="s">
        <v>952</v>
      </c>
      <c r="H1035" t="s">
        <v>918</v>
      </c>
      <c r="I1035" t="s">
        <v>1955</v>
      </c>
      <c r="J1035" s="4" t="s">
        <v>865</v>
      </c>
      <c r="K1035">
        <v>360</v>
      </c>
      <c r="L1035">
        <v>500</v>
      </c>
      <c r="M1035" s="1">
        <v>4.7939814814814817E-2</v>
      </c>
      <c r="N1035" s="25">
        <v>8605.9968143395108</v>
      </c>
      <c r="O1035" s="25">
        <v>27108.889965169459</v>
      </c>
      <c r="P1035" s="25">
        <v>203.62116704024999</v>
      </c>
      <c r="Q1035" s="25">
        <v>7.2290378340447496</v>
      </c>
      <c r="R1035" s="25">
        <v>10645.618449407901</v>
      </c>
      <c r="S1035" s="25">
        <v>26.725027357840801</v>
      </c>
      <c r="T1035" s="25">
        <v>2.5554036184066602</v>
      </c>
      <c r="U1035" s="25">
        <v>5.3603254202033303E-2</v>
      </c>
      <c r="V1035" s="25">
        <v>0.71931521928169295</v>
      </c>
      <c r="W1035" s="25">
        <v>0.77291847348372622</v>
      </c>
      <c r="X1035" s="25"/>
      <c r="Y1035" s="25"/>
      <c r="Z1035"/>
    </row>
    <row r="1036" spans="2:26" x14ac:dyDescent="0.25">
      <c r="B1036" t="s">
        <v>797</v>
      </c>
      <c r="C1036" t="s">
        <v>227</v>
      </c>
      <c r="D1036" t="s">
        <v>197</v>
      </c>
      <c r="E1036" t="s">
        <v>559</v>
      </c>
      <c r="F1036" t="s">
        <v>951</v>
      </c>
      <c r="G1036" t="s">
        <v>952</v>
      </c>
      <c r="H1036" t="s">
        <v>918</v>
      </c>
      <c r="I1036" t="s">
        <v>1955</v>
      </c>
      <c r="J1036" s="4" t="s">
        <v>865</v>
      </c>
      <c r="K1036">
        <v>360</v>
      </c>
      <c r="L1036">
        <v>750</v>
      </c>
      <c r="M1036" s="1">
        <v>6.9594907407407411E-2</v>
      </c>
      <c r="N1036" s="25">
        <v>12623.573848611</v>
      </c>
      <c r="O1036" s="25">
        <v>39764.257623124649</v>
      </c>
      <c r="P1036" s="25">
        <v>283.14113182330902</v>
      </c>
      <c r="Q1036" s="25">
        <v>10.6038013740583</v>
      </c>
      <c r="R1036" s="25">
        <v>15615.3581427676</v>
      </c>
      <c r="S1036" s="25">
        <v>30.858376499027798</v>
      </c>
      <c r="T1036" s="25">
        <v>2.77323221971371</v>
      </c>
      <c r="U1036" s="25">
        <v>7.3034186581675403E-2</v>
      </c>
      <c r="V1036" s="25">
        <v>1.0893565819981299</v>
      </c>
      <c r="W1036" s="25">
        <v>1.1623907685798054</v>
      </c>
      <c r="X1036" s="25"/>
      <c r="Y1036" s="25"/>
      <c r="Z1036"/>
    </row>
    <row r="1037" spans="2:26" x14ac:dyDescent="0.25">
      <c r="B1037" t="s">
        <v>797</v>
      </c>
      <c r="C1037" t="s">
        <v>227</v>
      </c>
      <c r="D1037" t="s">
        <v>197</v>
      </c>
      <c r="E1037" t="s">
        <v>559</v>
      </c>
      <c r="F1037" t="s">
        <v>951</v>
      </c>
      <c r="G1037" t="s">
        <v>952</v>
      </c>
      <c r="H1037" t="s">
        <v>918</v>
      </c>
      <c r="I1037" t="s">
        <v>1955</v>
      </c>
      <c r="J1037" s="4" t="s">
        <v>865</v>
      </c>
      <c r="K1037">
        <v>360</v>
      </c>
      <c r="L1037">
        <v>1000</v>
      </c>
      <c r="M1037" s="1">
        <v>9.1203703703703717E-2</v>
      </c>
      <c r="N1037" s="25">
        <v>16575.023220917199</v>
      </c>
      <c r="O1037" s="25">
        <v>52211.323145889175</v>
      </c>
      <c r="P1037" s="25">
        <v>359.59593709932398</v>
      </c>
      <c r="Q1037" s="25">
        <v>13.9230131958969</v>
      </c>
      <c r="R1037" s="25">
        <v>20503.303675523399</v>
      </c>
      <c r="S1037" s="25">
        <v>34.766490591477499</v>
      </c>
      <c r="T1037" s="25">
        <v>2.9597410741756001</v>
      </c>
      <c r="U1037" s="25">
        <v>9.1742215383354794E-2</v>
      </c>
      <c r="V1037" s="25">
        <v>1.4560833576362899</v>
      </c>
      <c r="W1037" s="25">
        <v>1.5478255730196446</v>
      </c>
      <c r="X1037" s="25"/>
      <c r="Y1037" s="25"/>
      <c r="Z1037"/>
    </row>
    <row r="1038" spans="2:26" x14ac:dyDescent="0.25">
      <c r="B1038" t="s">
        <v>797</v>
      </c>
      <c r="C1038" t="s">
        <v>227</v>
      </c>
      <c r="D1038" t="s">
        <v>197</v>
      </c>
      <c r="E1038" t="s">
        <v>559</v>
      </c>
      <c r="F1038" t="s">
        <v>951</v>
      </c>
      <c r="G1038" t="s">
        <v>952</v>
      </c>
      <c r="H1038" t="s">
        <v>918</v>
      </c>
      <c r="I1038" t="s">
        <v>1955</v>
      </c>
      <c r="J1038" s="4" t="s">
        <v>865</v>
      </c>
      <c r="K1038">
        <v>360</v>
      </c>
      <c r="L1038">
        <v>1500</v>
      </c>
      <c r="M1038" s="1">
        <v>0.13445601851851852</v>
      </c>
      <c r="N1038" s="25">
        <v>24544.728129170799</v>
      </c>
      <c r="O1038" s="25">
        <v>77315.893606888014</v>
      </c>
      <c r="P1038" s="25">
        <v>515.69923868269404</v>
      </c>
      <c r="Q1038" s="25">
        <v>20.617571620503501</v>
      </c>
      <c r="R1038" s="25">
        <v>30361.837668838401</v>
      </c>
      <c r="S1038" s="25">
        <v>42.801470227678301</v>
      </c>
      <c r="T1038" s="25">
        <v>3.3650130845930502</v>
      </c>
      <c r="U1038" s="25">
        <v>0.129851319680648</v>
      </c>
      <c r="V1038" s="25">
        <v>2.1929973306256501</v>
      </c>
      <c r="W1038" s="25">
        <v>2.3228486503062982</v>
      </c>
      <c r="X1038" s="25"/>
      <c r="Y1038" s="25"/>
      <c r="Z1038"/>
    </row>
    <row r="1039" spans="2:26" x14ac:dyDescent="0.25">
      <c r="B1039" t="s">
        <v>797</v>
      </c>
      <c r="C1039" t="s">
        <v>227</v>
      </c>
      <c r="D1039" t="s">
        <v>197</v>
      </c>
      <c r="E1039" t="s">
        <v>559</v>
      </c>
      <c r="F1039" t="s">
        <v>951</v>
      </c>
      <c r="G1039" t="s">
        <v>952</v>
      </c>
      <c r="H1039" t="s">
        <v>918</v>
      </c>
      <c r="I1039" t="s">
        <v>1955</v>
      </c>
      <c r="J1039" s="4" t="s">
        <v>865</v>
      </c>
      <c r="K1039">
        <v>360</v>
      </c>
      <c r="L1039">
        <v>2000</v>
      </c>
      <c r="M1039" s="1">
        <v>0.17777777777777778</v>
      </c>
      <c r="N1039" s="25">
        <v>32593.429769508501</v>
      </c>
      <c r="O1039" s="25">
        <v>102669.30377395177</v>
      </c>
      <c r="P1039" s="25">
        <v>675.16097132444395</v>
      </c>
      <c r="Q1039" s="25">
        <v>27.3784848884235</v>
      </c>
      <c r="R1039" s="25">
        <v>40318.071303188801</v>
      </c>
      <c r="S1039" s="25">
        <v>50.937198028945801</v>
      </c>
      <c r="T1039" s="25">
        <v>3.7870542860710601</v>
      </c>
      <c r="U1039" s="25">
        <v>0.168794256436433</v>
      </c>
      <c r="V1039" s="25">
        <v>2.9341932608052699</v>
      </c>
      <c r="W1039" s="25">
        <v>3.102987517241703</v>
      </c>
      <c r="X1039" s="25"/>
      <c r="Y1039" s="25"/>
      <c r="Z1039"/>
    </row>
    <row r="1040" spans="2:26" x14ac:dyDescent="0.25">
      <c r="B1040" t="s">
        <v>797</v>
      </c>
      <c r="C1040" t="s">
        <v>227</v>
      </c>
      <c r="D1040" t="s">
        <v>197</v>
      </c>
      <c r="E1040" t="s">
        <v>559</v>
      </c>
      <c r="F1040" t="s">
        <v>951</v>
      </c>
      <c r="G1040" t="s">
        <v>952</v>
      </c>
      <c r="H1040" t="s">
        <v>918</v>
      </c>
      <c r="I1040" t="s">
        <v>1955</v>
      </c>
      <c r="J1040" s="4" t="s">
        <v>865</v>
      </c>
      <c r="K1040">
        <v>360</v>
      </c>
      <c r="L1040">
        <v>2500</v>
      </c>
      <c r="M1040" s="1">
        <v>0.2209953703703704</v>
      </c>
      <c r="N1040" s="25">
        <v>40491.948522108098</v>
      </c>
      <c r="O1040" s="25">
        <v>127549.6378446405</v>
      </c>
      <c r="P1040" s="25">
        <v>827.92729178766001</v>
      </c>
      <c r="Q1040" s="25">
        <v>34.013240849435697</v>
      </c>
      <c r="R1040" s="25">
        <v>50088.546269412902</v>
      </c>
      <c r="S1040" s="25">
        <v>58.764275627796302</v>
      </c>
      <c r="T1040" s="25">
        <v>4.1619888624427102</v>
      </c>
      <c r="U1040" s="25">
        <v>0.20614141190269</v>
      </c>
      <c r="V1040" s="25">
        <v>3.6674749117515599</v>
      </c>
      <c r="W1040" s="25">
        <v>3.8736163236542498</v>
      </c>
      <c r="X1040" s="25"/>
      <c r="Y1040" s="25"/>
      <c r="Z1040"/>
    </row>
    <row r="1041" spans="2:26" x14ac:dyDescent="0.25">
      <c r="B1041" t="s">
        <v>797</v>
      </c>
      <c r="C1041" t="s">
        <v>227</v>
      </c>
      <c r="D1041" t="s">
        <v>197</v>
      </c>
      <c r="E1041" t="s">
        <v>559</v>
      </c>
      <c r="F1041" t="s">
        <v>951</v>
      </c>
      <c r="G1041" t="s">
        <v>952</v>
      </c>
      <c r="H1041" t="s">
        <v>918</v>
      </c>
      <c r="I1041" t="s">
        <v>1955</v>
      </c>
      <c r="J1041" s="4" t="s">
        <v>865</v>
      </c>
      <c r="K1041">
        <v>360</v>
      </c>
      <c r="L1041">
        <v>3000</v>
      </c>
      <c r="M1041" s="1">
        <v>0.26434027777777774</v>
      </c>
      <c r="N1041" s="25">
        <v>48594.984053401502</v>
      </c>
      <c r="O1041" s="25">
        <v>153074.19976821472</v>
      </c>
      <c r="P1041" s="25">
        <v>989.65123400355003</v>
      </c>
      <c r="Q1041" s="25">
        <v>40.819782604967699</v>
      </c>
      <c r="R1041" s="25">
        <v>60111.988900059499</v>
      </c>
      <c r="S1041" s="25">
        <v>66.925373660312403</v>
      </c>
      <c r="T1041" s="25">
        <v>4.5914624222361899</v>
      </c>
      <c r="U1041" s="25">
        <v>0.24557302571237399</v>
      </c>
      <c r="V1041" s="25">
        <v>4.4121299860875203</v>
      </c>
      <c r="W1041" s="25">
        <v>4.6577030117998941</v>
      </c>
      <c r="X1041" s="25"/>
      <c r="Y1041" s="25"/>
      <c r="Z1041"/>
    </row>
    <row r="1042" spans="2:26" x14ac:dyDescent="0.25">
      <c r="B1042" t="s">
        <v>797</v>
      </c>
      <c r="C1042" t="s">
        <v>227</v>
      </c>
      <c r="D1042" t="s">
        <v>197</v>
      </c>
      <c r="E1042" t="s">
        <v>559</v>
      </c>
      <c r="F1042" t="s">
        <v>951</v>
      </c>
      <c r="G1042" t="s">
        <v>952</v>
      </c>
      <c r="H1042" t="s">
        <v>918</v>
      </c>
      <c r="I1042" t="s">
        <v>1955</v>
      </c>
      <c r="J1042" s="4" t="s">
        <v>865</v>
      </c>
      <c r="K1042">
        <v>360</v>
      </c>
      <c r="L1042">
        <v>3500</v>
      </c>
      <c r="M1042" s="1">
        <v>0.30755787037037036</v>
      </c>
      <c r="N1042" s="25">
        <v>56491.748589288502</v>
      </c>
      <c r="O1042" s="25">
        <v>177949.00805625878</v>
      </c>
      <c r="P1042" s="25">
        <v>1142.3681631291499</v>
      </c>
      <c r="Q1042" s="25">
        <v>47.4530660281685</v>
      </c>
      <c r="R1042" s="25">
        <v>69880.294597869593</v>
      </c>
      <c r="S1042" s="25">
        <v>74.745719192357399</v>
      </c>
      <c r="T1042" s="25">
        <v>4.9656599185193002</v>
      </c>
      <c r="U1042" s="25">
        <v>0.28291060992621903</v>
      </c>
      <c r="V1042" s="25">
        <v>5.14526418865956</v>
      </c>
      <c r="W1042" s="25">
        <v>5.4281747985857791</v>
      </c>
      <c r="X1042" s="25"/>
      <c r="Y1042" s="25"/>
      <c r="Z1042"/>
    </row>
    <row r="1043" spans="2:26" x14ac:dyDescent="0.25">
      <c r="B1043" t="s">
        <v>797</v>
      </c>
      <c r="C1043" t="s">
        <v>227</v>
      </c>
      <c r="D1043" t="s">
        <v>197</v>
      </c>
      <c r="E1043" t="s">
        <v>559</v>
      </c>
      <c r="F1043" t="s">
        <v>951</v>
      </c>
      <c r="G1043" t="s">
        <v>952</v>
      </c>
      <c r="H1043" t="s">
        <v>918</v>
      </c>
      <c r="I1043" t="s">
        <v>1955</v>
      </c>
      <c r="J1043" s="4" t="s">
        <v>865</v>
      </c>
      <c r="K1043">
        <v>360</v>
      </c>
      <c r="L1043">
        <v>4000</v>
      </c>
      <c r="M1043" s="1">
        <v>0.35090277777777779</v>
      </c>
      <c r="N1043" s="25">
        <v>64649.210683890597</v>
      </c>
      <c r="O1043" s="25">
        <v>203645.01365425537</v>
      </c>
      <c r="P1043" s="25">
        <v>1306.39435061226</v>
      </c>
      <c r="Q1043" s="25">
        <v>54.305340170251</v>
      </c>
      <c r="R1043" s="25">
        <v>79971.076182110293</v>
      </c>
      <c r="S1043" s="25">
        <v>82.876047073135695</v>
      </c>
      <c r="T1043" s="25">
        <v>5.3984778212566802</v>
      </c>
      <c r="U1043" s="25">
        <v>0.322754374906567</v>
      </c>
      <c r="V1043" s="25">
        <v>5.8937447718706997</v>
      </c>
      <c r="W1043" s="25">
        <v>6.2164991467772666</v>
      </c>
      <c r="X1043" s="25"/>
      <c r="Y1043" s="25"/>
      <c r="Z1043"/>
    </row>
    <row r="1044" spans="2:26" x14ac:dyDescent="0.25">
      <c r="B1044" t="s">
        <v>797</v>
      </c>
      <c r="C1044" t="s">
        <v>227</v>
      </c>
      <c r="D1044" t="s">
        <v>197</v>
      </c>
      <c r="E1044" t="s">
        <v>559</v>
      </c>
      <c r="F1044" t="s">
        <v>951</v>
      </c>
      <c r="G1044" t="s">
        <v>952</v>
      </c>
      <c r="H1044" t="s">
        <v>918</v>
      </c>
      <c r="I1044" t="s">
        <v>1955</v>
      </c>
      <c r="J1044" s="4" t="s">
        <v>865</v>
      </c>
      <c r="K1044">
        <v>360</v>
      </c>
      <c r="L1044">
        <v>4500</v>
      </c>
      <c r="M1044" s="1">
        <v>0.39413194444444444</v>
      </c>
      <c r="N1044" s="25">
        <v>72548.365594617106</v>
      </c>
      <c r="O1044" s="25">
        <v>228527.35162304388</v>
      </c>
      <c r="P1044" s="25">
        <v>1459.1498894386</v>
      </c>
      <c r="Q1044" s="25">
        <v>60.940624588511703</v>
      </c>
      <c r="R1044" s="25">
        <v>89742.325102433795</v>
      </c>
      <c r="S1044" s="25">
        <v>90.686068215417706</v>
      </c>
      <c r="T1044" s="25">
        <v>5.7710098288452398</v>
      </c>
      <c r="U1044" s="25">
        <v>0.36011747635588598</v>
      </c>
      <c r="V1044" s="25">
        <v>6.6270424136528501</v>
      </c>
      <c r="W1044" s="25">
        <v>6.9871598900087362</v>
      </c>
      <c r="X1044" s="25"/>
      <c r="Y1044" s="25"/>
      <c r="Z1044"/>
    </row>
    <row r="1045" spans="2:26" x14ac:dyDescent="0.25">
      <c r="B1045" t="s">
        <v>797</v>
      </c>
      <c r="C1045" t="s">
        <v>227</v>
      </c>
      <c r="D1045" t="s">
        <v>197</v>
      </c>
      <c r="E1045" t="s">
        <v>559</v>
      </c>
      <c r="F1045" t="s">
        <v>951</v>
      </c>
      <c r="G1045" t="s">
        <v>952</v>
      </c>
      <c r="H1045" t="s">
        <v>918</v>
      </c>
      <c r="I1045" t="s">
        <v>1955</v>
      </c>
      <c r="J1045" s="4" t="s">
        <v>865</v>
      </c>
      <c r="K1045">
        <v>360</v>
      </c>
      <c r="L1045">
        <v>5000</v>
      </c>
      <c r="M1045" s="1">
        <v>0.43747685185185187</v>
      </c>
      <c r="N1045" s="25">
        <v>80794.189412295993</v>
      </c>
      <c r="O1045" s="25">
        <v>254501.69664873238</v>
      </c>
      <c r="P1045" s="25">
        <v>1626.6387389290901</v>
      </c>
      <c r="Q1045" s="25">
        <v>67.867120243833298</v>
      </c>
      <c r="R1045" s="25">
        <v>99942.408237432101</v>
      </c>
      <c r="S1045" s="25">
        <v>98.727531094059302</v>
      </c>
      <c r="T1045" s="25">
        <v>6.2040245034660604</v>
      </c>
      <c r="U1045" s="25">
        <v>0.40054893641484601</v>
      </c>
      <c r="V1045" s="25">
        <v>7.3824843238875797</v>
      </c>
      <c r="W1045" s="25">
        <v>7.7830332603024255</v>
      </c>
      <c r="X1045" s="25"/>
      <c r="Y1045" s="25"/>
      <c r="Z1045"/>
    </row>
    <row r="1046" spans="2:26" x14ac:dyDescent="0.25">
      <c r="B1046" t="s">
        <v>797</v>
      </c>
      <c r="C1046" t="s">
        <v>227</v>
      </c>
      <c r="D1046" t="s">
        <v>197</v>
      </c>
      <c r="E1046" t="s">
        <v>559</v>
      </c>
      <c r="F1046" t="s">
        <v>951</v>
      </c>
      <c r="G1046" t="s">
        <v>952</v>
      </c>
      <c r="H1046" t="s">
        <v>918</v>
      </c>
      <c r="I1046" t="s">
        <v>1955</v>
      </c>
      <c r="J1046" s="4" t="s">
        <v>865</v>
      </c>
      <c r="K1046">
        <v>360</v>
      </c>
      <c r="L1046">
        <v>5500</v>
      </c>
      <c r="M1046" s="1">
        <v>0.48070601851851852</v>
      </c>
      <c r="N1046" s="25">
        <v>88691.140711404805</v>
      </c>
      <c r="O1046" s="25">
        <v>279377.09324092511</v>
      </c>
      <c r="P1046" s="25">
        <v>1779.35502282315</v>
      </c>
      <c r="Q1046" s="25">
        <v>74.500558073418901</v>
      </c>
      <c r="R1046" s="25">
        <v>109710.974853151</v>
      </c>
      <c r="S1046" s="25">
        <v>106.547881294031</v>
      </c>
      <c r="T1046" s="25">
        <v>6.5781904722944597</v>
      </c>
      <c r="U1046" s="25">
        <v>0.43788673076337897</v>
      </c>
      <c r="V1046" s="25">
        <v>8.1156384872594298</v>
      </c>
      <c r="W1046" s="25">
        <v>8.5535252180228092</v>
      </c>
      <c r="X1046" s="25"/>
      <c r="Y1046" s="25"/>
      <c r="Z1046"/>
    </row>
    <row r="1047" spans="2:26" x14ac:dyDescent="0.25">
      <c r="B1047" t="s">
        <v>797</v>
      </c>
      <c r="C1047" t="s">
        <v>227</v>
      </c>
      <c r="D1047" t="s">
        <v>197</v>
      </c>
      <c r="E1047" t="s">
        <v>559</v>
      </c>
      <c r="F1047" t="s">
        <v>951</v>
      </c>
      <c r="G1047" t="s">
        <v>952</v>
      </c>
      <c r="H1047" t="s">
        <v>918</v>
      </c>
      <c r="I1047" t="s">
        <v>1955</v>
      </c>
      <c r="J1047" s="4" t="s">
        <v>865</v>
      </c>
      <c r="K1047">
        <v>360</v>
      </c>
      <c r="L1047">
        <v>6000</v>
      </c>
      <c r="M1047" s="1">
        <v>0.52179398148148148</v>
      </c>
      <c r="N1047" s="25">
        <v>97742.206846623303</v>
      </c>
      <c r="O1047" s="25">
        <v>307887.9515668634</v>
      </c>
      <c r="P1047" s="25">
        <v>1978.73682575259</v>
      </c>
      <c r="Q1047" s="25">
        <v>82.103457079864597</v>
      </c>
      <c r="R1047" s="25">
        <v>120907.135275853</v>
      </c>
      <c r="S1047" s="25">
        <v>113.40215995813401</v>
      </c>
      <c r="T1047" s="25">
        <v>6.9280079866632898</v>
      </c>
      <c r="U1047" s="25">
        <v>0.495455063092405</v>
      </c>
      <c r="V1047" s="25">
        <v>8.7866565118520299</v>
      </c>
      <c r="W1047" s="25">
        <v>9.2821115749444356</v>
      </c>
      <c r="X1047" s="25"/>
      <c r="Y1047" s="25"/>
      <c r="Z1047"/>
    </row>
    <row r="1048" spans="2:26" x14ac:dyDescent="0.25">
      <c r="B1048" t="s">
        <v>797</v>
      </c>
      <c r="C1048" t="s">
        <v>227</v>
      </c>
      <c r="D1048" t="s">
        <v>197</v>
      </c>
      <c r="E1048" t="s">
        <v>559</v>
      </c>
      <c r="F1048" t="s">
        <v>951</v>
      </c>
      <c r="G1048" t="s">
        <v>952</v>
      </c>
      <c r="H1048" t="s">
        <v>918</v>
      </c>
      <c r="I1048" t="s">
        <v>1955</v>
      </c>
      <c r="J1048" s="4" t="s">
        <v>865</v>
      </c>
      <c r="K1048">
        <v>380</v>
      </c>
      <c r="L1048">
        <v>6500</v>
      </c>
      <c r="M1048" s="1">
        <v>0.56577546296296299</v>
      </c>
      <c r="N1048" s="25">
        <v>105434.995298505</v>
      </c>
      <c r="O1048" s="25">
        <v>332120.23519029072</v>
      </c>
      <c r="P1048" s="25">
        <v>2138.3975686814701</v>
      </c>
      <c r="Q1048" s="25">
        <v>88.565398177944004</v>
      </c>
      <c r="R1048" s="25">
        <v>130423.07295053299</v>
      </c>
      <c r="S1048" s="25">
        <v>118.929149162935</v>
      </c>
      <c r="T1048" s="25">
        <v>7.5531191627345002</v>
      </c>
      <c r="U1048" s="25">
        <v>0.51393006712057199</v>
      </c>
      <c r="V1048" s="25">
        <v>9.7749296921334707</v>
      </c>
      <c r="W1048" s="25">
        <v>10.288859759254043</v>
      </c>
      <c r="X1048" s="25"/>
      <c r="Y1048" s="25"/>
      <c r="Z1048"/>
    </row>
    <row r="1049" spans="2:26" x14ac:dyDescent="0.25">
      <c r="B1049" t="s">
        <v>797</v>
      </c>
      <c r="C1049" t="s">
        <v>227</v>
      </c>
      <c r="D1049" t="s">
        <v>197</v>
      </c>
      <c r="E1049" t="s">
        <v>559</v>
      </c>
      <c r="F1049" t="s">
        <v>951</v>
      </c>
      <c r="G1049" t="s">
        <v>952</v>
      </c>
      <c r="H1049" t="s">
        <v>918</v>
      </c>
      <c r="I1049" t="s">
        <v>1955</v>
      </c>
      <c r="J1049" s="4" t="s">
        <v>865</v>
      </c>
      <c r="K1049">
        <v>380</v>
      </c>
      <c r="L1049">
        <v>7000</v>
      </c>
      <c r="M1049" s="1">
        <v>0.60903935185185187</v>
      </c>
      <c r="N1049" s="25">
        <v>113227.01227199</v>
      </c>
      <c r="O1049" s="25">
        <v>356665.08865676849</v>
      </c>
      <c r="P1049" s="25">
        <v>2288.76550687586</v>
      </c>
      <c r="Q1049" s="25">
        <v>95.110690540810893</v>
      </c>
      <c r="R1049" s="25">
        <v>140061.80257112099</v>
      </c>
      <c r="S1049" s="25">
        <v>126.390393174362</v>
      </c>
      <c r="T1049" s="25">
        <v>7.9425421788531496</v>
      </c>
      <c r="U1049" s="25">
        <v>0.54840278010253696</v>
      </c>
      <c r="V1049" s="25">
        <v>10.532715113796501</v>
      </c>
      <c r="W1049" s="25">
        <v>11.081117893899037</v>
      </c>
      <c r="X1049" s="25"/>
      <c r="Y1049" s="25"/>
      <c r="Z1049"/>
    </row>
    <row r="1050" spans="2:26" x14ac:dyDescent="0.25">
      <c r="B1050" t="s">
        <v>797</v>
      </c>
      <c r="C1050" t="s">
        <v>227</v>
      </c>
      <c r="D1050" t="s">
        <v>197</v>
      </c>
      <c r="E1050" t="s">
        <v>559</v>
      </c>
      <c r="F1050" t="s">
        <v>951</v>
      </c>
      <c r="G1050" t="s">
        <v>952</v>
      </c>
      <c r="H1050" t="s">
        <v>918</v>
      </c>
      <c r="I1050" t="s">
        <v>1955</v>
      </c>
      <c r="J1050" s="4" t="s">
        <v>865</v>
      </c>
      <c r="K1050">
        <v>380</v>
      </c>
      <c r="L1050">
        <v>7500</v>
      </c>
      <c r="M1050" s="1">
        <v>0.6522916666666666</v>
      </c>
      <c r="N1050" s="25">
        <v>121022.154424119</v>
      </c>
      <c r="O1050" s="25">
        <v>381219.78643597482</v>
      </c>
      <c r="P1050" s="25">
        <v>2439.28951608136</v>
      </c>
      <c r="Q1050" s="25">
        <v>101.658605037641</v>
      </c>
      <c r="R1050" s="25">
        <v>149704.365296834</v>
      </c>
      <c r="S1050" s="25">
        <v>133.82730545030799</v>
      </c>
      <c r="T1050" s="25">
        <v>8.3302514533064294</v>
      </c>
      <c r="U1050" s="25">
        <v>0.58287282243493399</v>
      </c>
      <c r="V1050" s="25">
        <v>11.290874904937899</v>
      </c>
      <c r="W1050" s="25">
        <v>11.873747727372834</v>
      </c>
      <c r="X1050" s="25"/>
      <c r="Y1050" s="25"/>
      <c r="Z1050"/>
    </row>
    <row r="1051" spans="2:26" x14ac:dyDescent="0.25">
      <c r="B1051" t="s">
        <v>797</v>
      </c>
      <c r="C1051" t="s">
        <v>227</v>
      </c>
      <c r="D1051" t="s">
        <v>197</v>
      </c>
      <c r="E1051" t="s">
        <v>559</v>
      </c>
      <c r="F1051" t="s">
        <v>951</v>
      </c>
      <c r="G1051" t="s">
        <v>952</v>
      </c>
      <c r="H1051" t="s">
        <v>918</v>
      </c>
      <c r="I1051" t="s">
        <v>1955</v>
      </c>
      <c r="J1051" s="4" t="s">
        <v>865</v>
      </c>
      <c r="K1051">
        <v>400</v>
      </c>
      <c r="L1051">
        <v>8000</v>
      </c>
      <c r="M1051" s="1">
        <v>0.69554398148148155</v>
      </c>
      <c r="N1051" s="25">
        <v>127943.313336789</v>
      </c>
      <c r="O1051" s="25">
        <v>403021.43701088533</v>
      </c>
      <c r="P1051" s="25">
        <v>2581.1529968641898</v>
      </c>
      <c r="Q1051" s="25">
        <v>107.472431597339</v>
      </c>
      <c r="R1051" s="25">
        <v>158265.871716061</v>
      </c>
      <c r="S1051" s="25">
        <v>135.06552838333599</v>
      </c>
      <c r="T1051" s="25">
        <v>9.0491441265981294</v>
      </c>
      <c r="U1051" s="25">
        <v>0.58054324229571397</v>
      </c>
      <c r="V1051" s="25">
        <v>12.533737822013601</v>
      </c>
      <c r="W1051" s="25">
        <v>13.114281064309315</v>
      </c>
      <c r="X1051" s="25"/>
      <c r="Y1051" s="25"/>
      <c r="Z1051"/>
    </row>
    <row r="1052" spans="2:26" x14ac:dyDescent="0.25">
      <c r="B1052" t="s">
        <v>797</v>
      </c>
      <c r="C1052" t="s">
        <v>227</v>
      </c>
      <c r="D1052" t="s">
        <v>197</v>
      </c>
      <c r="E1052" t="s">
        <v>559</v>
      </c>
      <c r="F1052" t="s">
        <v>951</v>
      </c>
      <c r="G1052" t="s">
        <v>952</v>
      </c>
      <c r="H1052" t="s">
        <v>918</v>
      </c>
      <c r="I1052" t="s">
        <v>1955</v>
      </c>
      <c r="J1052" s="4" t="s">
        <v>865</v>
      </c>
      <c r="K1052">
        <v>400</v>
      </c>
      <c r="L1052">
        <v>8500</v>
      </c>
      <c r="M1052" s="1">
        <v>0.73880787037037043</v>
      </c>
      <c r="N1052" s="25">
        <v>135609.666519194</v>
      </c>
      <c r="O1052" s="25">
        <v>427170.44953546108</v>
      </c>
      <c r="P1052" s="25">
        <v>2729.8806476306499</v>
      </c>
      <c r="Q1052" s="25">
        <v>113.912159925479</v>
      </c>
      <c r="R1052" s="25">
        <v>167749.16694714999</v>
      </c>
      <c r="S1052" s="25">
        <v>141.58462666739999</v>
      </c>
      <c r="T1052" s="25">
        <v>9.4679599600800906</v>
      </c>
      <c r="U1052" s="25">
        <v>0.61003890130696603</v>
      </c>
      <c r="V1052" s="25">
        <v>13.356255571898201</v>
      </c>
      <c r="W1052" s="25">
        <v>13.966294473205167</v>
      </c>
      <c r="X1052" s="25"/>
      <c r="Y1052" s="25"/>
      <c r="Z1052"/>
    </row>
    <row r="1053" spans="2:26" x14ac:dyDescent="0.25">
      <c r="B1053" t="s">
        <v>797</v>
      </c>
      <c r="C1053" t="s">
        <v>227</v>
      </c>
      <c r="D1053" t="s">
        <v>197</v>
      </c>
      <c r="E1053" t="s">
        <v>559</v>
      </c>
      <c r="F1053" t="s">
        <v>951</v>
      </c>
      <c r="G1053" t="s">
        <v>952</v>
      </c>
      <c r="H1053" t="s">
        <v>918</v>
      </c>
      <c r="I1053" t="s">
        <v>1955</v>
      </c>
      <c r="J1053" s="4" t="s">
        <v>865</v>
      </c>
      <c r="K1053">
        <v>420</v>
      </c>
      <c r="L1053">
        <v>9000</v>
      </c>
      <c r="M1053" s="1">
        <v>0.7820717592592592</v>
      </c>
      <c r="N1053" s="25">
        <v>142966.62486488701</v>
      </c>
      <c r="O1053" s="25">
        <v>450344.86832439405</v>
      </c>
      <c r="P1053" s="25">
        <v>2884.9116118418901</v>
      </c>
      <c r="Q1053" s="25">
        <v>120.09192919636099</v>
      </c>
      <c r="R1053" s="25">
        <v>176849.72463117199</v>
      </c>
      <c r="S1053" s="25">
        <v>143.18324934127199</v>
      </c>
      <c r="T1053" s="25">
        <v>10.2277808205562</v>
      </c>
      <c r="U1053" s="25">
        <v>0.61448281420427797</v>
      </c>
      <c r="V1053" s="25">
        <v>14.6681580375446</v>
      </c>
      <c r="W1053" s="25">
        <v>15.282640851748878</v>
      </c>
      <c r="X1053" s="25"/>
      <c r="Y1053" s="25"/>
      <c r="Z1053"/>
    </row>
    <row r="1054" spans="2:26" x14ac:dyDescent="0.25">
      <c r="B1054" t="s">
        <v>797</v>
      </c>
      <c r="C1054" t="s">
        <v>227</v>
      </c>
      <c r="D1054" t="s">
        <v>197</v>
      </c>
      <c r="E1054" t="s">
        <v>559</v>
      </c>
      <c r="F1054" t="s">
        <v>951</v>
      </c>
      <c r="G1054" t="s">
        <v>952</v>
      </c>
      <c r="H1054" t="s">
        <v>918</v>
      </c>
      <c r="I1054" t="s">
        <v>1955</v>
      </c>
      <c r="J1054" s="4" t="s">
        <v>832</v>
      </c>
      <c r="K1054">
        <v>180</v>
      </c>
      <c r="L1054">
        <v>125</v>
      </c>
      <c r="M1054" s="1">
        <v>2.2847222222222224E-2</v>
      </c>
      <c r="N1054" s="25">
        <v>2906.7840000000001</v>
      </c>
      <c r="O1054" s="25">
        <v>9156.3696</v>
      </c>
      <c r="P1054" s="25">
        <v>68.227568999999903</v>
      </c>
      <c r="Q1054" s="25">
        <v>2.4416986000000001</v>
      </c>
      <c r="R1054" s="25">
        <v>3595.6913999999902</v>
      </c>
      <c r="S1054" s="25">
        <v>38.077983500000002</v>
      </c>
      <c r="T1054" s="25">
        <v>3.9280961999999899</v>
      </c>
      <c r="U1054" s="25">
        <v>3.0845999999999998E-2</v>
      </c>
      <c r="V1054" s="25">
        <v>0.17070975999999999</v>
      </c>
      <c r="W1054" s="25">
        <v>0.20155575999999997</v>
      </c>
      <c r="X1054" s="25"/>
      <c r="Y1054" s="25"/>
      <c r="Z1054"/>
    </row>
    <row r="1055" spans="2:26" x14ac:dyDescent="0.25">
      <c r="B1055" t="s">
        <v>797</v>
      </c>
      <c r="C1055" t="s">
        <v>227</v>
      </c>
      <c r="D1055" t="s">
        <v>197</v>
      </c>
      <c r="E1055" t="s">
        <v>559</v>
      </c>
      <c r="F1055" t="s">
        <v>951</v>
      </c>
      <c r="G1055" t="s">
        <v>952</v>
      </c>
      <c r="H1055" t="s">
        <v>918</v>
      </c>
      <c r="I1055" t="s">
        <v>1955</v>
      </c>
      <c r="J1055" s="4" t="s">
        <v>864</v>
      </c>
      <c r="K1055">
        <v>180</v>
      </c>
      <c r="L1055">
        <v>125</v>
      </c>
      <c r="M1055" s="1">
        <v>1.9259259259259261E-2</v>
      </c>
      <c r="N1055" s="25">
        <v>2695.364</v>
      </c>
      <c r="O1055" s="25">
        <v>8490.3966</v>
      </c>
      <c r="P1055" s="25">
        <v>67.0624334038461</v>
      </c>
      <c r="Q1055" s="25">
        <v>2.2641057999999998</v>
      </c>
      <c r="R1055" s="25">
        <v>3334.16484807692</v>
      </c>
      <c r="S1055" s="25">
        <v>30.7675034871794</v>
      </c>
      <c r="T1055" s="25">
        <v>3.1593731038461499</v>
      </c>
      <c r="U1055" s="25">
        <v>2.9240200000000001E-2</v>
      </c>
      <c r="V1055" s="25">
        <v>0.15561275999999999</v>
      </c>
      <c r="W1055" s="25">
        <v>0.18485295999999998</v>
      </c>
      <c r="X1055" s="25"/>
      <c r="Y1055" s="25"/>
      <c r="Z1055"/>
    </row>
    <row r="1056" spans="2:26" x14ac:dyDescent="0.25">
      <c r="B1056" t="s">
        <v>38</v>
      </c>
      <c r="C1056" t="s">
        <v>226</v>
      </c>
      <c r="D1056" t="s">
        <v>197</v>
      </c>
      <c r="E1056" t="s">
        <v>561</v>
      </c>
      <c r="F1056" t="s">
        <v>951</v>
      </c>
      <c r="G1056" t="s">
        <v>952</v>
      </c>
      <c r="H1056" t="s">
        <v>918</v>
      </c>
      <c r="I1056" t="s">
        <v>1955</v>
      </c>
      <c r="J1056" s="4" t="s">
        <v>865</v>
      </c>
      <c r="K1056">
        <v>140</v>
      </c>
      <c r="L1056">
        <v>125</v>
      </c>
      <c r="M1056" s="1">
        <v>1.5914351851851853E-2</v>
      </c>
      <c r="N1056" s="25">
        <v>2866.97951870717</v>
      </c>
      <c r="O1056" s="25">
        <v>9030.9854839275849</v>
      </c>
      <c r="P1056" s="25">
        <v>69.808739351138001</v>
      </c>
      <c r="Q1056" s="25">
        <v>2.40826374491798</v>
      </c>
      <c r="R1056" s="25">
        <v>3546.4547076683498</v>
      </c>
      <c r="S1056" s="25">
        <v>12.402600806078301</v>
      </c>
      <c r="T1056" s="25">
        <v>1.12779353017637</v>
      </c>
      <c r="U1056" s="25">
        <v>3.0613241431884802E-2</v>
      </c>
      <c r="V1056" s="25">
        <v>0.17928652769539</v>
      </c>
      <c r="W1056" s="25">
        <v>0.20989976912727479</v>
      </c>
      <c r="X1056" s="25"/>
      <c r="Y1056" s="25"/>
      <c r="Z1056"/>
    </row>
    <row r="1057" spans="2:26" x14ac:dyDescent="0.25">
      <c r="B1057" t="s">
        <v>38</v>
      </c>
      <c r="C1057" t="s">
        <v>226</v>
      </c>
      <c r="D1057" t="s">
        <v>197</v>
      </c>
      <c r="E1057" t="s">
        <v>561</v>
      </c>
      <c r="F1057" t="s">
        <v>951</v>
      </c>
      <c r="G1057" t="s">
        <v>952</v>
      </c>
      <c r="H1057" t="s">
        <v>918</v>
      </c>
      <c r="I1057" t="s">
        <v>1955</v>
      </c>
      <c r="J1057" s="4" t="s">
        <v>865</v>
      </c>
      <c r="K1057">
        <v>260</v>
      </c>
      <c r="L1057">
        <v>200</v>
      </c>
      <c r="M1057" s="1">
        <v>2.2291666666666668E-2</v>
      </c>
      <c r="N1057" s="25">
        <v>4088.4766906037698</v>
      </c>
      <c r="O1057" s="25">
        <v>12878.701575401874</v>
      </c>
      <c r="P1057" s="25">
        <v>109.497005967626</v>
      </c>
      <c r="Q1057" s="25">
        <v>3.43431990327193</v>
      </c>
      <c r="R1057" s="25">
        <v>5057.4459424117504</v>
      </c>
      <c r="S1057" s="25">
        <v>18.026307265710798</v>
      </c>
      <c r="T1057" s="25">
        <v>1.81619826809688</v>
      </c>
      <c r="U1057" s="25">
        <v>3.41530134557856E-2</v>
      </c>
      <c r="V1057" s="25">
        <v>0.28708079205547499</v>
      </c>
      <c r="W1057" s="25">
        <v>0.32123380551126057</v>
      </c>
      <c r="X1057" s="25"/>
      <c r="Y1057" s="25"/>
      <c r="Z1057"/>
    </row>
    <row r="1058" spans="2:26" x14ac:dyDescent="0.25">
      <c r="B1058" t="s">
        <v>38</v>
      </c>
      <c r="C1058" t="s">
        <v>226</v>
      </c>
      <c r="D1058" t="s">
        <v>197</v>
      </c>
      <c r="E1058" t="s">
        <v>561</v>
      </c>
      <c r="F1058" t="s">
        <v>951</v>
      </c>
      <c r="G1058" t="s">
        <v>952</v>
      </c>
      <c r="H1058" t="s">
        <v>918</v>
      </c>
      <c r="I1058" t="s">
        <v>1955</v>
      </c>
      <c r="J1058" s="4" t="s">
        <v>865</v>
      </c>
      <c r="K1058">
        <v>320</v>
      </c>
      <c r="L1058">
        <v>250</v>
      </c>
      <c r="M1058" s="1">
        <v>2.6168981481481477E-2</v>
      </c>
      <c r="N1058" s="25">
        <v>4894.4851464284702</v>
      </c>
      <c r="O1058" s="25">
        <v>15417.628211249681</v>
      </c>
      <c r="P1058" s="25">
        <v>132.508223300346</v>
      </c>
      <c r="Q1058" s="25">
        <v>4.1113669563676503</v>
      </c>
      <c r="R1058" s="25">
        <v>6054.4776906572897</v>
      </c>
      <c r="S1058" s="25">
        <v>20.778341044154999</v>
      </c>
      <c r="T1058" s="25">
        <v>2.1427191656351701</v>
      </c>
      <c r="U1058" s="25">
        <v>3.7215967649814503E-2</v>
      </c>
      <c r="V1058" s="25">
        <v>0.365070662015896</v>
      </c>
      <c r="W1058" s="25">
        <v>0.40228662966571049</v>
      </c>
      <c r="X1058" s="25"/>
      <c r="Y1058" s="25"/>
      <c r="Z1058"/>
    </row>
    <row r="1059" spans="2:26" x14ac:dyDescent="0.25">
      <c r="B1059" t="s">
        <v>38</v>
      </c>
      <c r="C1059" t="s">
        <v>226</v>
      </c>
      <c r="D1059" t="s">
        <v>197</v>
      </c>
      <c r="E1059" t="s">
        <v>561</v>
      </c>
      <c r="F1059" t="s">
        <v>951</v>
      </c>
      <c r="G1059" t="s">
        <v>952</v>
      </c>
      <c r="H1059" t="s">
        <v>918</v>
      </c>
      <c r="I1059" t="s">
        <v>1955</v>
      </c>
      <c r="J1059" s="4" t="s">
        <v>865</v>
      </c>
      <c r="K1059">
        <v>360</v>
      </c>
      <c r="L1059">
        <v>500</v>
      </c>
      <c r="M1059" s="1">
        <v>4.7870370370370369E-2</v>
      </c>
      <c r="N1059" s="25">
        <v>8962.8136267970895</v>
      </c>
      <c r="O1059" s="25">
        <v>28232.862924410831</v>
      </c>
      <c r="P1059" s="25">
        <v>215.45573681606299</v>
      </c>
      <c r="Q1059" s="25">
        <v>7.5287632831503197</v>
      </c>
      <c r="R1059" s="25">
        <v>11086.999963082801</v>
      </c>
      <c r="S1059" s="25">
        <v>25.681045798253699</v>
      </c>
      <c r="T1059" s="25">
        <v>2.5034961217212599</v>
      </c>
      <c r="U1059" s="25">
        <v>5.5590150747364599E-2</v>
      </c>
      <c r="V1059" s="25">
        <v>0.75058535449032804</v>
      </c>
      <c r="W1059" s="25">
        <v>0.80617550523769266</v>
      </c>
      <c r="X1059" s="25"/>
      <c r="Y1059" s="25"/>
      <c r="Z1059"/>
    </row>
    <row r="1060" spans="2:26" x14ac:dyDescent="0.25">
      <c r="B1060" t="s">
        <v>38</v>
      </c>
      <c r="C1060" t="s">
        <v>226</v>
      </c>
      <c r="D1060" t="s">
        <v>197</v>
      </c>
      <c r="E1060" t="s">
        <v>561</v>
      </c>
      <c r="F1060" t="s">
        <v>951</v>
      </c>
      <c r="G1060" t="s">
        <v>952</v>
      </c>
      <c r="H1060" t="s">
        <v>918</v>
      </c>
      <c r="I1060" t="s">
        <v>1955</v>
      </c>
      <c r="J1060" s="4" t="s">
        <v>865</v>
      </c>
      <c r="K1060">
        <v>380</v>
      </c>
      <c r="L1060">
        <v>750</v>
      </c>
      <c r="M1060" s="1">
        <v>6.9548611111111117E-2</v>
      </c>
      <c r="N1060" s="25">
        <v>13033.7170348579</v>
      </c>
      <c r="O1060" s="25">
        <v>41056.208659802382</v>
      </c>
      <c r="P1060" s="25">
        <v>300.767306694985</v>
      </c>
      <c r="Q1060" s="25">
        <v>10.9483228921966</v>
      </c>
      <c r="R1060" s="25">
        <v>16122.7107556429</v>
      </c>
      <c r="S1060" s="25">
        <v>29.1760131689825</v>
      </c>
      <c r="T1060" s="25">
        <v>2.8427131111026198</v>
      </c>
      <c r="U1060" s="25">
        <v>6.9919892011059206E-2</v>
      </c>
      <c r="V1060" s="25">
        <v>1.20719676309783</v>
      </c>
      <c r="W1060" s="25">
        <v>1.2771166551088893</v>
      </c>
      <c r="X1060" s="25"/>
      <c r="Y1060" s="25"/>
      <c r="Z1060"/>
    </row>
    <row r="1061" spans="2:26" x14ac:dyDescent="0.25">
      <c r="B1061" t="s">
        <v>38</v>
      </c>
      <c r="C1061" t="s">
        <v>226</v>
      </c>
      <c r="D1061" t="s">
        <v>197</v>
      </c>
      <c r="E1061" t="s">
        <v>561</v>
      </c>
      <c r="F1061" t="s">
        <v>951</v>
      </c>
      <c r="G1061" t="s">
        <v>952</v>
      </c>
      <c r="H1061" t="s">
        <v>918</v>
      </c>
      <c r="I1061" t="s">
        <v>1955</v>
      </c>
      <c r="J1061" s="4" t="s">
        <v>865</v>
      </c>
      <c r="K1061">
        <v>360</v>
      </c>
      <c r="L1061">
        <v>1000</v>
      </c>
      <c r="M1061" s="1">
        <v>9.1134259259259262E-2</v>
      </c>
      <c r="N1061" s="25">
        <v>17366.704430668698</v>
      </c>
      <c r="O1061" s="25">
        <v>54705.118956606399</v>
      </c>
      <c r="P1061" s="25">
        <v>385.87934467275301</v>
      </c>
      <c r="Q1061" s="25">
        <v>14.588037699767799</v>
      </c>
      <c r="R1061" s="25">
        <v>21482.6195507507</v>
      </c>
      <c r="S1061" s="25">
        <v>33.077536944496998</v>
      </c>
      <c r="T1061" s="25">
        <v>2.9312201710584</v>
      </c>
      <c r="U1061" s="25">
        <v>9.5782012823893897E-2</v>
      </c>
      <c r="V1061" s="25">
        <v>1.5277454646214601</v>
      </c>
      <c r="W1061" s="25">
        <v>1.6235274774453541</v>
      </c>
      <c r="X1061" s="25"/>
      <c r="Y1061" s="25"/>
      <c r="Z1061"/>
    </row>
    <row r="1062" spans="2:26" x14ac:dyDescent="0.25">
      <c r="B1062" t="s">
        <v>38</v>
      </c>
      <c r="C1062" t="s">
        <v>226</v>
      </c>
      <c r="D1062" t="s">
        <v>197</v>
      </c>
      <c r="E1062" t="s">
        <v>561</v>
      </c>
      <c r="F1062" t="s">
        <v>951</v>
      </c>
      <c r="G1062" t="s">
        <v>952</v>
      </c>
      <c r="H1062" t="s">
        <v>918</v>
      </c>
      <c r="I1062" t="s">
        <v>1955</v>
      </c>
      <c r="J1062" s="4" t="s">
        <v>865</v>
      </c>
      <c r="K1062">
        <v>360</v>
      </c>
      <c r="L1062">
        <v>1500</v>
      </c>
      <c r="M1062" s="1">
        <v>0.13438657407407409</v>
      </c>
      <c r="N1062" s="25">
        <v>25775.1246344623</v>
      </c>
      <c r="O1062" s="25">
        <v>81191.642598556238</v>
      </c>
      <c r="P1062" s="25">
        <v>556.52922479648601</v>
      </c>
      <c r="Q1062" s="25">
        <v>21.651104432949701</v>
      </c>
      <c r="R1062" s="25">
        <v>31883.828682332402</v>
      </c>
      <c r="S1062" s="25">
        <v>40.443243992363698</v>
      </c>
      <c r="T1062" s="25">
        <v>3.3567645267926798</v>
      </c>
      <c r="U1062" s="25">
        <v>0.13598351230835101</v>
      </c>
      <c r="V1062" s="25">
        <v>2.3053047760607601</v>
      </c>
      <c r="W1062" s="25">
        <v>2.4412882883691109</v>
      </c>
      <c r="X1062" s="25"/>
      <c r="Y1062" s="25"/>
      <c r="Z1062"/>
    </row>
    <row r="1063" spans="2:26" x14ac:dyDescent="0.25">
      <c r="B1063" t="s">
        <v>38</v>
      </c>
      <c r="C1063" t="s">
        <v>226</v>
      </c>
      <c r="D1063" t="s">
        <v>197</v>
      </c>
      <c r="E1063" t="s">
        <v>561</v>
      </c>
      <c r="F1063" t="s">
        <v>951</v>
      </c>
      <c r="G1063" t="s">
        <v>952</v>
      </c>
      <c r="H1063" t="s">
        <v>918</v>
      </c>
      <c r="I1063" t="s">
        <v>1955</v>
      </c>
      <c r="J1063" s="4" t="s">
        <v>865</v>
      </c>
      <c r="K1063">
        <v>360</v>
      </c>
      <c r="L1063">
        <v>2000</v>
      </c>
      <c r="M1063" s="1">
        <v>0.17770833333333333</v>
      </c>
      <c r="N1063" s="25">
        <v>34262.281442681597</v>
      </c>
      <c r="O1063" s="25">
        <v>107926.18654444703</v>
      </c>
      <c r="P1063" s="25">
        <v>730.56293686628101</v>
      </c>
      <c r="Q1063" s="25">
        <v>28.780323203415001</v>
      </c>
      <c r="R1063" s="25">
        <v>42382.4509451134</v>
      </c>
      <c r="S1063" s="25">
        <v>47.911258458979603</v>
      </c>
      <c r="T1063" s="25">
        <v>3.7988423675685299</v>
      </c>
      <c r="U1063" s="25">
        <v>0.17702418332726699</v>
      </c>
      <c r="V1063" s="25">
        <v>3.0870654678428902</v>
      </c>
      <c r="W1063" s="25">
        <v>3.2640896511701571</v>
      </c>
      <c r="X1063" s="25"/>
      <c r="Y1063" s="25"/>
      <c r="Z1063"/>
    </row>
    <row r="1064" spans="2:26" x14ac:dyDescent="0.25">
      <c r="B1064" t="s">
        <v>38</v>
      </c>
      <c r="C1064" t="s">
        <v>226</v>
      </c>
      <c r="D1064" t="s">
        <v>197</v>
      </c>
      <c r="E1064" t="s">
        <v>561</v>
      </c>
      <c r="F1064" t="s">
        <v>951</v>
      </c>
      <c r="G1064" t="s">
        <v>952</v>
      </c>
      <c r="H1064" t="s">
        <v>918</v>
      </c>
      <c r="I1064" t="s">
        <v>1955</v>
      </c>
      <c r="J1064" s="4" t="s">
        <v>865</v>
      </c>
      <c r="K1064">
        <v>360</v>
      </c>
      <c r="L1064">
        <v>2500</v>
      </c>
      <c r="M1064" s="1">
        <v>0.22092592592592594</v>
      </c>
      <c r="N1064" s="25">
        <v>42596.088528218999</v>
      </c>
      <c r="O1064" s="25">
        <v>134177.67886388986</v>
      </c>
      <c r="P1064" s="25">
        <v>897.75290030619703</v>
      </c>
      <c r="Q1064" s="25">
        <v>35.7807131908827</v>
      </c>
      <c r="R1064" s="25">
        <v>52691.355087809898</v>
      </c>
      <c r="S1064" s="25">
        <v>55.090906904505196</v>
      </c>
      <c r="T1064" s="25">
        <v>4.1972293381733303</v>
      </c>
      <c r="U1064" s="25">
        <v>0.21642892712995601</v>
      </c>
      <c r="V1064" s="25">
        <v>3.8608212801300801</v>
      </c>
      <c r="W1064" s="25">
        <v>4.0772502072600361</v>
      </c>
      <c r="X1064" s="25"/>
      <c r="Y1064" s="25"/>
      <c r="Z1064"/>
    </row>
    <row r="1065" spans="2:26" x14ac:dyDescent="0.25">
      <c r="B1065" t="s">
        <v>38</v>
      </c>
      <c r="C1065" t="s">
        <v>226</v>
      </c>
      <c r="D1065" t="s">
        <v>197</v>
      </c>
      <c r="E1065" t="s">
        <v>561</v>
      </c>
      <c r="F1065" t="s">
        <v>951</v>
      </c>
      <c r="G1065" t="s">
        <v>952</v>
      </c>
      <c r="H1065" t="s">
        <v>918</v>
      </c>
      <c r="I1065" t="s">
        <v>1955</v>
      </c>
      <c r="J1065" s="4" t="s">
        <v>865</v>
      </c>
      <c r="K1065">
        <v>360</v>
      </c>
      <c r="L1065">
        <v>3000</v>
      </c>
      <c r="M1065" s="1">
        <v>0.26427083333333334</v>
      </c>
      <c r="N1065" s="25">
        <v>51139.739837626497</v>
      </c>
      <c r="O1065" s="25">
        <v>161090.18048852347</v>
      </c>
      <c r="P1065" s="25">
        <v>1074.17562442847</v>
      </c>
      <c r="Q1065" s="25">
        <v>42.957374152496797</v>
      </c>
      <c r="R1065" s="25">
        <v>63259.853061968002</v>
      </c>
      <c r="S1065" s="25">
        <v>62.584761590419397</v>
      </c>
      <c r="T1065" s="25">
        <v>4.6466413808160096</v>
      </c>
      <c r="U1065" s="25">
        <v>0.25799462178612398</v>
      </c>
      <c r="V1065" s="25">
        <v>4.6460758508841398</v>
      </c>
      <c r="W1065" s="25">
        <v>4.9040704726702637</v>
      </c>
      <c r="X1065" s="25"/>
      <c r="Y1065" s="25"/>
      <c r="Z1065"/>
    </row>
    <row r="1066" spans="2:26" x14ac:dyDescent="0.25">
      <c r="B1066" t="s">
        <v>38</v>
      </c>
      <c r="C1066" t="s">
        <v>226</v>
      </c>
      <c r="D1066" t="s">
        <v>197</v>
      </c>
      <c r="E1066" t="s">
        <v>561</v>
      </c>
      <c r="F1066" t="s">
        <v>951</v>
      </c>
      <c r="G1066" t="s">
        <v>952</v>
      </c>
      <c r="H1066" t="s">
        <v>918</v>
      </c>
      <c r="I1066" t="s">
        <v>1955</v>
      </c>
      <c r="J1066" s="4" t="s">
        <v>865</v>
      </c>
      <c r="K1066">
        <v>360</v>
      </c>
      <c r="L1066">
        <v>3500</v>
      </c>
      <c r="M1066" s="1">
        <v>0.3074884259259259</v>
      </c>
      <c r="N1066" s="25">
        <v>59474.182586622199</v>
      </c>
      <c r="O1066" s="25">
        <v>187343.67514785993</v>
      </c>
      <c r="P1066" s="25">
        <v>1241.37548482431</v>
      </c>
      <c r="Q1066" s="25">
        <v>49.958312095463803</v>
      </c>
      <c r="R1066" s="25">
        <v>73569.560639577307</v>
      </c>
      <c r="S1066" s="25">
        <v>69.746474543218696</v>
      </c>
      <c r="T1066" s="25">
        <v>5.0430509147957299</v>
      </c>
      <c r="U1066" s="25">
        <v>0.29740185539688402</v>
      </c>
      <c r="V1066" s="25">
        <v>5.4198924752751498</v>
      </c>
      <c r="W1066" s="25">
        <v>5.7172943306720336</v>
      </c>
      <c r="X1066" s="25"/>
      <c r="Y1066" s="25"/>
      <c r="Z1066"/>
    </row>
    <row r="1067" spans="2:26" x14ac:dyDescent="0.25">
      <c r="B1067" t="s">
        <v>38</v>
      </c>
      <c r="C1067" t="s">
        <v>226</v>
      </c>
      <c r="D1067" t="s">
        <v>197</v>
      </c>
      <c r="E1067" t="s">
        <v>561</v>
      </c>
      <c r="F1067" t="s">
        <v>951</v>
      </c>
      <c r="G1067" t="s">
        <v>952</v>
      </c>
      <c r="H1067" t="s">
        <v>918</v>
      </c>
      <c r="I1067" t="s">
        <v>1955</v>
      </c>
      <c r="J1067" s="4" t="s">
        <v>865</v>
      </c>
      <c r="K1067">
        <v>360</v>
      </c>
      <c r="L1067">
        <v>4000</v>
      </c>
      <c r="M1067" s="1">
        <v>0.35084490740740737</v>
      </c>
      <c r="N1067" s="25">
        <v>68081.593269094403</v>
      </c>
      <c r="O1067" s="25">
        <v>214457.01879764735</v>
      </c>
      <c r="P1067" s="25">
        <v>1420.4267924804601</v>
      </c>
      <c r="Q1067" s="25">
        <v>57.188536872294797</v>
      </c>
      <c r="R1067" s="25">
        <v>84216.922281598905</v>
      </c>
      <c r="S1067" s="25">
        <v>77.200554623021802</v>
      </c>
      <c r="T1067" s="25">
        <v>5.4945847842419502</v>
      </c>
      <c r="U1067" s="25">
        <v>0.33945882432114299</v>
      </c>
      <c r="V1067" s="25">
        <v>6.2096327552953001</v>
      </c>
      <c r="W1067" s="25">
        <v>6.5490915796164435</v>
      </c>
      <c r="X1067" s="25"/>
      <c r="Y1067" s="25"/>
      <c r="Z1067"/>
    </row>
    <row r="1068" spans="2:26" x14ac:dyDescent="0.25">
      <c r="B1068" t="s">
        <v>38</v>
      </c>
      <c r="C1068" t="s">
        <v>226</v>
      </c>
      <c r="D1068" t="s">
        <v>197</v>
      </c>
      <c r="E1068" t="s">
        <v>561</v>
      </c>
      <c r="F1068" t="s">
        <v>951</v>
      </c>
      <c r="G1068" t="s">
        <v>952</v>
      </c>
      <c r="H1068" t="s">
        <v>918</v>
      </c>
      <c r="I1068" t="s">
        <v>1955</v>
      </c>
      <c r="J1068" s="4" t="s">
        <v>865</v>
      </c>
      <c r="K1068">
        <v>360</v>
      </c>
      <c r="L1068">
        <v>4500</v>
      </c>
      <c r="M1068" s="1">
        <v>0.39407407407407408</v>
      </c>
      <c r="N1068" s="25">
        <v>76415.387584198194</v>
      </c>
      <c r="O1068" s="25">
        <v>240708.4708902243</v>
      </c>
      <c r="P1068" s="25">
        <v>1587.6058831876601</v>
      </c>
      <c r="Q1068" s="25">
        <v>64.188930180172406</v>
      </c>
      <c r="R1068" s="25">
        <v>94525.837702706005</v>
      </c>
      <c r="S1068" s="25">
        <v>84.378291488825298</v>
      </c>
      <c r="T1068" s="25">
        <v>5.8927028052724104</v>
      </c>
      <c r="U1068" s="25">
        <v>0.37886144788668302</v>
      </c>
      <c r="V1068" s="25">
        <v>6.98339284276841</v>
      </c>
      <c r="W1068" s="25">
        <v>7.362254290655093</v>
      </c>
      <c r="X1068" s="25"/>
      <c r="Y1068" s="25"/>
      <c r="Z1068"/>
    </row>
    <row r="1069" spans="2:26" x14ac:dyDescent="0.25">
      <c r="B1069" t="s">
        <v>38</v>
      </c>
      <c r="C1069" t="s">
        <v>226</v>
      </c>
      <c r="D1069" t="s">
        <v>197</v>
      </c>
      <c r="E1069" t="s">
        <v>561</v>
      </c>
      <c r="F1069" t="s">
        <v>951</v>
      </c>
      <c r="G1069" t="s">
        <v>952</v>
      </c>
      <c r="H1069" t="s">
        <v>918</v>
      </c>
      <c r="I1069" t="s">
        <v>1955</v>
      </c>
      <c r="J1069" s="4" t="s">
        <v>865</v>
      </c>
      <c r="K1069">
        <v>360</v>
      </c>
      <c r="L1069">
        <v>5000</v>
      </c>
      <c r="M1069" s="1">
        <v>0.43555555555555553</v>
      </c>
      <c r="N1069" s="25">
        <v>85558.956644526203</v>
      </c>
      <c r="O1069" s="25">
        <v>269510.71343025751</v>
      </c>
      <c r="P1069" s="25">
        <v>1789.63150592493</v>
      </c>
      <c r="Q1069" s="25">
        <v>71.869518314434899</v>
      </c>
      <c r="R1069" s="25">
        <v>105836.426442407</v>
      </c>
      <c r="S1069" s="25">
        <v>91.079832675903205</v>
      </c>
      <c r="T1069" s="25">
        <v>6.2574568827368502</v>
      </c>
      <c r="U1069" s="25">
        <v>0.43487104071727301</v>
      </c>
      <c r="V1069" s="25">
        <v>7.6846546041643498</v>
      </c>
      <c r="W1069" s="25">
        <v>8.1195256448816231</v>
      </c>
      <c r="X1069" s="25"/>
      <c r="Y1069" s="25"/>
      <c r="Z1069"/>
    </row>
    <row r="1070" spans="2:26" x14ac:dyDescent="0.25">
      <c r="B1070" t="s">
        <v>38</v>
      </c>
      <c r="C1070" t="s">
        <v>226</v>
      </c>
      <c r="D1070" t="s">
        <v>197</v>
      </c>
      <c r="E1070" t="s">
        <v>561</v>
      </c>
      <c r="F1070" t="s">
        <v>951</v>
      </c>
      <c r="G1070" t="s">
        <v>952</v>
      </c>
      <c r="H1070" t="s">
        <v>918</v>
      </c>
      <c r="I1070" t="s">
        <v>1955</v>
      </c>
      <c r="J1070" s="4" t="s">
        <v>865</v>
      </c>
      <c r="K1070">
        <v>360</v>
      </c>
      <c r="L1070">
        <v>5500</v>
      </c>
      <c r="M1070" s="1">
        <v>0.47858796296296297</v>
      </c>
      <c r="N1070" s="25">
        <v>93949.045001639402</v>
      </c>
      <c r="O1070" s="25">
        <v>295939.49175516411</v>
      </c>
      <c r="P1070" s="25">
        <v>1959.2747428118901</v>
      </c>
      <c r="Q1070" s="25">
        <v>78.917197392847001</v>
      </c>
      <c r="R1070" s="25">
        <v>116214.927386569</v>
      </c>
      <c r="S1070" s="25">
        <v>98.190616398115793</v>
      </c>
      <c r="T1070" s="25">
        <v>6.6486706133918201</v>
      </c>
      <c r="U1070" s="25">
        <v>0.47573677506070799</v>
      </c>
      <c r="V1070" s="25">
        <v>8.4491664013275596</v>
      </c>
      <c r="W1070" s="25">
        <v>8.924903176388268</v>
      </c>
      <c r="X1070" s="25"/>
      <c r="Y1070" s="25"/>
      <c r="Z1070"/>
    </row>
    <row r="1071" spans="2:26" x14ac:dyDescent="0.25">
      <c r="B1071" t="s">
        <v>38</v>
      </c>
      <c r="C1071" t="s">
        <v>226</v>
      </c>
      <c r="D1071" t="s">
        <v>197</v>
      </c>
      <c r="E1071" t="s">
        <v>561</v>
      </c>
      <c r="F1071" t="s">
        <v>951</v>
      </c>
      <c r="G1071" t="s">
        <v>952</v>
      </c>
      <c r="H1071" t="s">
        <v>918</v>
      </c>
      <c r="I1071" t="s">
        <v>1955</v>
      </c>
      <c r="J1071" s="4" t="s">
        <v>865</v>
      </c>
      <c r="K1071">
        <v>360</v>
      </c>
      <c r="L1071">
        <v>6000</v>
      </c>
      <c r="M1071" s="1">
        <v>0.52312499999999995</v>
      </c>
      <c r="N1071" s="25">
        <v>102491.667062511</v>
      </c>
      <c r="O1071" s="25">
        <v>322848.75124690961</v>
      </c>
      <c r="P1071" s="25">
        <v>2134.9456524451398</v>
      </c>
      <c r="Q1071" s="25">
        <v>86.093000488730496</v>
      </c>
      <c r="R1071" s="25">
        <v>126782.210563122</v>
      </c>
      <c r="S1071" s="25">
        <v>105.955756677341</v>
      </c>
      <c r="T1071" s="25">
        <v>7.1773459192195004</v>
      </c>
      <c r="U1071" s="25">
        <v>0.51101723008913003</v>
      </c>
      <c r="V1071" s="25">
        <v>9.3174174387507396</v>
      </c>
      <c r="W1071" s="25">
        <v>9.8284346688398703</v>
      </c>
      <c r="X1071" s="25"/>
      <c r="Y1071" s="25"/>
      <c r="Z1071"/>
    </row>
    <row r="1072" spans="2:26" x14ac:dyDescent="0.25">
      <c r="B1072" t="s">
        <v>38</v>
      </c>
      <c r="C1072" t="s">
        <v>226</v>
      </c>
      <c r="D1072" t="s">
        <v>197</v>
      </c>
      <c r="E1072" t="s">
        <v>561</v>
      </c>
      <c r="F1072" t="s">
        <v>951</v>
      </c>
      <c r="G1072" t="s">
        <v>952</v>
      </c>
      <c r="H1072" t="s">
        <v>918</v>
      </c>
      <c r="I1072" t="s">
        <v>1955</v>
      </c>
      <c r="J1072" s="4" t="s">
        <v>865</v>
      </c>
      <c r="K1072">
        <v>360</v>
      </c>
      <c r="L1072">
        <v>6500</v>
      </c>
      <c r="M1072" s="1">
        <v>0.56399305555555557</v>
      </c>
      <c r="N1072" s="25">
        <v>112075.900268596</v>
      </c>
      <c r="O1072" s="25">
        <v>353039.08584607742</v>
      </c>
      <c r="P1072" s="25">
        <v>2355.3877005147101</v>
      </c>
      <c r="Q1072" s="25">
        <v>94.143755857066395</v>
      </c>
      <c r="R1072" s="25">
        <v>138637.92211020799</v>
      </c>
      <c r="S1072" s="25">
        <v>112.290162343446</v>
      </c>
      <c r="T1072" s="25">
        <v>7.53540611911379</v>
      </c>
      <c r="U1072" s="25">
        <v>0.57424501066673705</v>
      </c>
      <c r="V1072" s="25">
        <v>10.0070756248628</v>
      </c>
      <c r="W1072" s="25">
        <v>10.581320635529536</v>
      </c>
      <c r="X1072" s="25"/>
      <c r="Y1072" s="25"/>
      <c r="Z1072"/>
    </row>
    <row r="1073" spans="2:26" x14ac:dyDescent="0.25">
      <c r="B1073" t="s">
        <v>38</v>
      </c>
      <c r="C1073" t="s">
        <v>226</v>
      </c>
      <c r="D1073" t="s">
        <v>197</v>
      </c>
      <c r="E1073" t="s">
        <v>561</v>
      </c>
      <c r="F1073" t="s">
        <v>951</v>
      </c>
      <c r="G1073" t="s">
        <v>952</v>
      </c>
      <c r="H1073" t="s">
        <v>918</v>
      </c>
      <c r="I1073" t="s">
        <v>1955</v>
      </c>
      <c r="J1073" s="4" t="s">
        <v>865</v>
      </c>
      <c r="K1073">
        <v>360</v>
      </c>
      <c r="L1073">
        <v>7000</v>
      </c>
      <c r="M1073" s="1">
        <v>0.60703703703703704</v>
      </c>
      <c r="N1073" s="25">
        <v>120466.668982558</v>
      </c>
      <c r="O1073" s="25">
        <v>379470.0072950577</v>
      </c>
      <c r="P1073" s="25">
        <v>2525.0413438732999</v>
      </c>
      <c r="Q1073" s="25">
        <v>101.192031696737</v>
      </c>
      <c r="R1073" s="25">
        <v>149017.32855690501</v>
      </c>
      <c r="S1073" s="25">
        <v>119.402257875507</v>
      </c>
      <c r="T1073" s="25">
        <v>7.92671609854529</v>
      </c>
      <c r="U1073" s="25">
        <v>0.61511385064084001</v>
      </c>
      <c r="V1073" s="25">
        <v>10.771655878248801</v>
      </c>
      <c r="W1073" s="25">
        <v>11.386769728889641</v>
      </c>
      <c r="X1073" s="25"/>
      <c r="Y1073" s="25"/>
      <c r="Z1073"/>
    </row>
    <row r="1074" spans="2:26" x14ac:dyDescent="0.25">
      <c r="B1074" t="s">
        <v>38</v>
      </c>
      <c r="C1074" t="s">
        <v>226</v>
      </c>
      <c r="D1074" t="s">
        <v>197</v>
      </c>
      <c r="E1074" t="s">
        <v>561</v>
      </c>
      <c r="F1074" t="s">
        <v>951</v>
      </c>
      <c r="G1074" t="s">
        <v>952</v>
      </c>
      <c r="H1074" t="s">
        <v>918</v>
      </c>
      <c r="I1074" t="s">
        <v>1955</v>
      </c>
      <c r="J1074" s="4" t="s">
        <v>832</v>
      </c>
      <c r="K1074">
        <v>140</v>
      </c>
      <c r="L1074">
        <v>125</v>
      </c>
      <c r="M1074" s="1">
        <v>2.2847222222222224E-2</v>
      </c>
      <c r="N1074" s="25">
        <v>2906.7840000000001</v>
      </c>
      <c r="O1074" s="25">
        <v>9156.3696</v>
      </c>
      <c r="P1074" s="25">
        <v>68.227568999999903</v>
      </c>
      <c r="Q1074" s="25">
        <v>2.4416986000000001</v>
      </c>
      <c r="R1074" s="25">
        <v>3595.6913999999902</v>
      </c>
      <c r="S1074" s="25">
        <v>38.077983500000002</v>
      </c>
      <c r="T1074" s="25">
        <v>3.9280961999999899</v>
      </c>
      <c r="U1074" s="25">
        <v>3.0845999999999998E-2</v>
      </c>
      <c r="V1074" s="25">
        <v>0.17070975999999999</v>
      </c>
      <c r="W1074" s="25">
        <v>0.20155575999999997</v>
      </c>
      <c r="X1074" s="25"/>
      <c r="Y1074" s="25"/>
      <c r="Z1074"/>
    </row>
    <row r="1075" spans="2:26" x14ac:dyDescent="0.25">
      <c r="B1075" t="s">
        <v>38</v>
      </c>
      <c r="C1075" t="s">
        <v>226</v>
      </c>
      <c r="D1075" t="s">
        <v>197</v>
      </c>
      <c r="E1075" t="s">
        <v>561</v>
      </c>
      <c r="F1075" t="s">
        <v>951</v>
      </c>
      <c r="G1075" t="s">
        <v>952</v>
      </c>
      <c r="H1075" t="s">
        <v>918</v>
      </c>
      <c r="I1075" t="s">
        <v>1955</v>
      </c>
      <c r="J1075" s="4" t="s">
        <v>864</v>
      </c>
      <c r="K1075">
        <v>140</v>
      </c>
      <c r="L1075">
        <v>125</v>
      </c>
      <c r="M1075" s="1">
        <v>1.9259259259259261E-2</v>
      </c>
      <c r="N1075" s="25">
        <v>2695.364</v>
      </c>
      <c r="O1075" s="25">
        <v>8490.3966</v>
      </c>
      <c r="P1075" s="25">
        <v>67.0624334038461</v>
      </c>
      <c r="Q1075" s="25">
        <v>2.2641057999999998</v>
      </c>
      <c r="R1075" s="25">
        <v>3334.16484807692</v>
      </c>
      <c r="S1075" s="25">
        <v>30.7675034871794</v>
      </c>
      <c r="T1075" s="25">
        <v>3.1593731038461499</v>
      </c>
      <c r="U1075" s="25">
        <v>2.9240200000000001E-2</v>
      </c>
      <c r="V1075" s="25">
        <v>0.15561275999999999</v>
      </c>
      <c r="W1075" s="25">
        <v>0.18485295999999998</v>
      </c>
      <c r="X1075" s="25"/>
      <c r="Y1075" s="25"/>
      <c r="Z1075"/>
    </row>
    <row r="1076" spans="2:26" x14ac:dyDescent="0.25">
      <c r="B1076" t="s">
        <v>39</v>
      </c>
      <c r="C1076" t="s">
        <v>228</v>
      </c>
      <c r="D1076" t="s">
        <v>197</v>
      </c>
      <c r="E1076" t="s">
        <v>1090</v>
      </c>
      <c r="F1076" t="s">
        <v>951</v>
      </c>
      <c r="G1076" t="s">
        <v>952</v>
      </c>
      <c r="H1076" t="s">
        <v>918</v>
      </c>
      <c r="I1076" t="s">
        <v>1956</v>
      </c>
      <c r="J1076" s="4" t="s">
        <v>865</v>
      </c>
      <c r="K1076">
        <v>200</v>
      </c>
      <c r="L1076">
        <v>125</v>
      </c>
      <c r="M1076" s="1">
        <v>1.5381944444444443E-2</v>
      </c>
      <c r="N1076" s="25">
        <v>1735.0544732731901</v>
      </c>
      <c r="O1076" s="25">
        <v>5465.4215908105489</v>
      </c>
      <c r="P1076" s="25">
        <v>27.3640700702332</v>
      </c>
      <c r="Q1076" s="25">
        <v>1.45744581752419</v>
      </c>
      <c r="R1076" s="25">
        <v>2146.2624014313501</v>
      </c>
      <c r="S1076" s="25">
        <v>5.24619202150466</v>
      </c>
      <c r="T1076" s="25">
        <v>0.17268636266651699</v>
      </c>
      <c r="U1076" s="25">
        <v>7.6854456931286404E-3</v>
      </c>
      <c r="V1076" s="25">
        <v>0.108503422421052</v>
      </c>
      <c r="W1076" s="25">
        <v>0.11618886811418064</v>
      </c>
      <c r="X1076" s="25"/>
      <c r="Y1076" s="25"/>
      <c r="Z1076"/>
    </row>
    <row r="1077" spans="2:26" x14ac:dyDescent="0.25">
      <c r="B1077" t="s">
        <v>39</v>
      </c>
      <c r="C1077" t="s">
        <v>228</v>
      </c>
      <c r="D1077" t="s">
        <v>197</v>
      </c>
      <c r="E1077" t="s">
        <v>1090</v>
      </c>
      <c r="F1077" t="s">
        <v>951</v>
      </c>
      <c r="G1077" t="s">
        <v>952</v>
      </c>
      <c r="H1077" t="s">
        <v>918</v>
      </c>
      <c r="I1077" t="s">
        <v>1956</v>
      </c>
      <c r="J1077" s="4" t="s">
        <v>865</v>
      </c>
      <c r="K1077">
        <v>240</v>
      </c>
      <c r="L1077">
        <v>200</v>
      </c>
      <c r="M1077" s="1">
        <v>2.238425925925926E-2</v>
      </c>
      <c r="N1077" s="25">
        <v>2582.4193994267598</v>
      </c>
      <c r="O1077" s="25">
        <v>8134.6211081942929</v>
      </c>
      <c r="P1077" s="25">
        <v>38.093929157249697</v>
      </c>
      <c r="Q1077" s="25">
        <v>2.16923210794516</v>
      </c>
      <c r="R1077" s="25">
        <v>3194.45248388254</v>
      </c>
      <c r="S1077" s="25">
        <v>6.5281357586915298</v>
      </c>
      <c r="T1077" s="25">
        <v>0.21305304564705099</v>
      </c>
      <c r="U1077" s="25">
        <v>1.34932372442106E-2</v>
      </c>
      <c r="V1077" s="25">
        <v>0.173465917873972</v>
      </c>
      <c r="W1077" s="25">
        <v>0.18695915511818259</v>
      </c>
      <c r="X1077" s="25"/>
      <c r="Y1077" s="25"/>
      <c r="Z1077"/>
    </row>
    <row r="1078" spans="2:26" x14ac:dyDescent="0.25">
      <c r="B1078" t="s">
        <v>39</v>
      </c>
      <c r="C1078" t="s">
        <v>228</v>
      </c>
      <c r="D1078" t="s">
        <v>197</v>
      </c>
      <c r="E1078" t="s">
        <v>1090</v>
      </c>
      <c r="F1078" t="s">
        <v>951</v>
      </c>
      <c r="G1078" t="s">
        <v>952</v>
      </c>
      <c r="H1078" t="s">
        <v>918</v>
      </c>
      <c r="I1078" t="s">
        <v>1956</v>
      </c>
      <c r="J1078" s="4" t="s">
        <v>865</v>
      </c>
      <c r="K1078">
        <v>300</v>
      </c>
      <c r="L1078">
        <v>250</v>
      </c>
      <c r="M1078" s="1">
        <v>2.6180555555555558E-2</v>
      </c>
      <c r="N1078" s="25">
        <v>3096.0735598169899</v>
      </c>
      <c r="O1078" s="25">
        <v>9752.6317134235178</v>
      </c>
      <c r="P1078" s="25">
        <v>45.638105225427303</v>
      </c>
      <c r="Q1078" s="25">
        <v>2.6007012786419499</v>
      </c>
      <c r="R1078" s="25">
        <v>3829.8426451862601</v>
      </c>
      <c r="S1078" s="25">
        <v>7.4798280168721503</v>
      </c>
      <c r="T1078" s="25">
        <v>0.25946507644181499</v>
      </c>
      <c r="U1078" s="25">
        <v>1.8716060358045999E-2</v>
      </c>
      <c r="V1078" s="25">
        <v>0.22171945332580201</v>
      </c>
      <c r="W1078" s="25">
        <v>0.240435513683848</v>
      </c>
      <c r="X1078" s="25"/>
      <c r="Y1078" s="25"/>
      <c r="Z1078"/>
    </row>
    <row r="1079" spans="2:26" x14ac:dyDescent="0.25">
      <c r="B1079" t="s">
        <v>39</v>
      </c>
      <c r="C1079" t="s">
        <v>228</v>
      </c>
      <c r="D1079" t="s">
        <v>197</v>
      </c>
      <c r="E1079" t="s">
        <v>1090</v>
      </c>
      <c r="F1079" t="s">
        <v>951</v>
      </c>
      <c r="G1079" t="s">
        <v>952</v>
      </c>
      <c r="H1079" t="s">
        <v>918</v>
      </c>
      <c r="I1079" t="s">
        <v>1956</v>
      </c>
      <c r="J1079" s="4" t="s">
        <v>865</v>
      </c>
      <c r="K1079">
        <v>400</v>
      </c>
      <c r="L1079">
        <v>500</v>
      </c>
      <c r="M1079" s="1">
        <v>4.7731481481481486E-2</v>
      </c>
      <c r="N1079" s="25">
        <v>5253.0198940791197</v>
      </c>
      <c r="O1079" s="25">
        <v>16547.012666349226</v>
      </c>
      <c r="P1079" s="25">
        <v>67.347368275957805</v>
      </c>
      <c r="Q1079" s="25">
        <v>4.41253636024783</v>
      </c>
      <c r="R1079" s="25">
        <v>6497.9850697533802</v>
      </c>
      <c r="S1079" s="25">
        <v>11.0769463577082</v>
      </c>
      <c r="T1079" s="25">
        <v>0.39969268643020101</v>
      </c>
      <c r="U1079" s="25">
        <v>4.3491801591905903E-2</v>
      </c>
      <c r="V1079" s="25">
        <v>0.48063741328089499</v>
      </c>
      <c r="W1079" s="25">
        <v>0.52412921487280084</v>
      </c>
      <c r="X1079" s="25"/>
      <c r="Y1079" s="25"/>
      <c r="Z1079"/>
    </row>
    <row r="1080" spans="2:26" x14ac:dyDescent="0.25">
      <c r="B1080" t="s">
        <v>39</v>
      </c>
      <c r="C1080" t="s">
        <v>228</v>
      </c>
      <c r="D1080" t="s">
        <v>197</v>
      </c>
      <c r="E1080" t="s">
        <v>1090</v>
      </c>
      <c r="F1080" t="s">
        <v>951</v>
      </c>
      <c r="G1080" t="s">
        <v>952</v>
      </c>
      <c r="H1080" t="s">
        <v>918</v>
      </c>
      <c r="I1080" t="s">
        <v>1956</v>
      </c>
      <c r="J1080" s="4" t="s">
        <v>865</v>
      </c>
      <c r="K1080">
        <v>400</v>
      </c>
      <c r="L1080">
        <v>750</v>
      </c>
      <c r="M1080" s="1">
        <v>6.9409722222222234E-2</v>
      </c>
      <c r="N1080" s="25">
        <v>7692.5685499344499</v>
      </c>
      <c r="O1080" s="25">
        <v>24231.590932293515</v>
      </c>
      <c r="P1080" s="25">
        <v>92.286225428564507</v>
      </c>
      <c r="Q1080" s="25">
        <v>6.4617578135567104</v>
      </c>
      <c r="R1080" s="25">
        <v>9515.7072364691503</v>
      </c>
      <c r="S1080" s="25">
        <v>14.075147481760199</v>
      </c>
      <c r="T1080" s="25">
        <v>0.50589031542205498</v>
      </c>
      <c r="U1080" s="25">
        <v>7.1236673322945004E-2</v>
      </c>
      <c r="V1080" s="25">
        <v>0.74943821265820398</v>
      </c>
      <c r="W1080" s="25">
        <v>0.82067488598114902</v>
      </c>
      <c r="X1080" s="25"/>
      <c r="Y1080" s="25"/>
      <c r="Z1080"/>
    </row>
    <row r="1081" spans="2:26" x14ac:dyDescent="0.25">
      <c r="B1081" t="s">
        <v>39</v>
      </c>
      <c r="C1081" t="s">
        <v>228</v>
      </c>
      <c r="D1081" t="s">
        <v>197</v>
      </c>
      <c r="E1081" t="s">
        <v>1090</v>
      </c>
      <c r="F1081" t="s">
        <v>951</v>
      </c>
      <c r="G1081" t="s">
        <v>952</v>
      </c>
      <c r="H1081" t="s">
        <v>918</v>
      </c>
      <c r="I1081" t="s">
        <v>1956</v>
      </c>
      <c r="J1081" s="4" t="s">
        <v>865</v>
      </c>
      <c r="K1081">
        <v>400</v>
      </c>
      <c r="L1081">
        <v>1000</v>
      </c>
      <c r="M1081" s="1">
        <v>9.1018518518518512E-2</v>
      </c>
      <c r="N1081" s="25">
        <v>10078.9720828305</v>
      </c>
      <c r="O1081" s="25">
        <v>31748.762060916073</v>
      </c>
      <c r="P1081" s="25">
        <v>116.033986319115</v>
      </c>
      <c r="Q1081" s="25">
        <v>8.4663361419303396</v>
      </c>
      <c r="R1081" s="25">
        <v>12467.687253111</v>
      </c>
      <c r="S1081" s="25">
        <v>17.036462097368801</v>
      </c>
      <c r="T1081" s="25">
        <v>0.60948997241466296</v>
      </c>
      <c r="U1081" s="25">
        <v>9.9152548113677796E-2</v>
      </c>
      <c r="V1081" s="25">
        <v>1.0161838696580301</v>
      </c>
      <c r="W1081" s="25">
        <v>1.115336417771708</v>
      </c>
      <c r="X1081" s="25"/>
      <c r="Y1081" s="25"/>
      <c r="Z1081"/>
    </row>
    <row r="1082" spans="2:26" x14ac:dyDescent="0.25">
      <c r="B1082" t="s">
        <v>39</v>
      </c>
      <c r="C1082" t="s">
        <v>228</v>
      </c>
      <c r="D1082" t="s">
        <v>197</v>
      </c>
      <c r="E1082" t="s">
        <v>1090</v>
      </c>
      <c r="F1082" t="s">
        <v>951</v>
      </c>
      <c r="G1082" t="s">
        <v>952</v>
      </c>
      <c r="H1082" t="s">
        <v>918</v>
      </c>
      <c r="I1082" t="s">
        <v>1956</v>
      </c>
      <c r="J1082" s="4" t="s">
        <v>865</v>
      </c>
      <c r="K1082">
        <v>400</v>
      </c>
      <c r="L1082">
        <v>1500</v>
      </c>
      <c r="M1082" s="1">
        <v>0.13428240740740741</v>
      </c>
      <c r="N1082" s="25">
        <v>14902.3740703692</v>
      </c>
      <c r="O1082" s="25">
        <v>46942.47832166298</v>
      </c>
      <c r="P1082" s="25">
        <v>164.65700013275901</v>
      </c>
      <c r="Q1082" s="25">
        <v>12.517997483580199</v>
      </c>
      <c r="R1082" s="25">
        <v>18434.234512428</v>
      </c>
      <c r="S1082" s="25">
        <v>22.980214503251698</v>
      </c>
      <c r="T1082" s="25">
        <v>0.81871658774228895</v>
      </c>
      <c r="U1082" s="25">
        <v>0.154800387629424</v>
      </c>
      <c r="V1082" s="25">
        <v>1.5517970165646</v>
      </c>
      <c r="W1082" s="25">
        <v>1.7065974041940239</v>
      </c>
      <c r="X1082" s="25"/>
      <c r="Y1082" s="25"/>
      <c r="Z1082"/>
    </row>
    <row r="1083" spans="2:26" x14ac:dyDescent="0.25">
      <c r="B1083" t="s">
        <v>39</v>
      </c>
      <c r="C1083" t="s">
        <v>228</v>
      </c>
      <c r="D1083" t="s">
        <v>197</v>
      </c>
      <c r="E1083" t="s">
        <v>1090</v>
      </c>
      <c r="F1083" t="s">
        <v>951</v>
      </c>
      <c r="G1083" t="s">
        <v>952</v>
      </c>
      <c r="H1083" t="s">
        <v>918</v>
      </c>
      <c r="I1083" t="s">
        <v>1956</v>
      </c>
      <c r="J1083" s="4" t="s">
        <v>865</v>
      </c>
      <c r="K1083">
        <v>400</v>
      </c>
      <c r="L1083">
        <v>2000</v>
      </c>
      <c r="M1083" s="1">
        <v>0.17761574074074074</v>
      </c>
      <c r="N1083" s="25">
        <v>19779.877598664199</v>
      </c>
      <c r="O1083" s="25">
        <v>62306.614435792224</v>
      </c>
      <c r="P1083" s="25">
        <v>214.44044364194301</v>
      </c>
      <c r="Q1083" s="25">
        <v>16.615096050204201</v>
      </c>
      <c r="R1083" s="25">
        <v>24467.712876997899</v>
      </c>
      <c r="S1083" s="25">
        <v>28.9270051153031</v>
      </c>
      <c r="T1083" s="25">
        <v>1.0295705303915299</v>
      </c>
      <c r="U1083" s="25">
        <v>0.21028576238975499</v>
      </c>
      <c r="V1083" s="25">
        <v>2.0897919632923698</v>
      </c>
      <c r="W1083" s="25">
        <v>2.300077725682125</v>
      </c>
      <c r="X1083" s="25"/>
      <c r="Y1083" s="25"/>
      <c r="Z1083"/>
    </row>
    <row r="1084" spans="2:26" x14ac:dyDescent="0.25">
      <c r="B1084" t="s">
        <v>39</v>
      </c>
      <c r="C1084" t="s">
        <v>228</v>
      </c>
      <c r="D1084" t="s">
        <v>197</v>
      </c>
      <c r="E1084" t="s">
        <v>1090</v>
      </c>
      <c r="F1084" t="s">
        <v>951</v>
      </c>
      <c r="G1084" t="s">
        <v>952</v>
      </c>
      <c r="H1084" t="s">
        <v>918</v>
      </c>
      <c r="I1084" t="s">
        <v>1956</v>
      </c>
      <c r="J1084" s="4" t="s">
        <v>865</v>
      </c>
      <c r="K1084">
        <v>400</v>
      </c>
      <c r="L1084">
        <v>2500</v>
      </c>
      <c r="M1084" s="1">
        <v>0.22085648148148149</v>
      </c>
      <c r="N1084" s="25">
        <v>24553.3752408664</v>
      </c>
      <c r="O1084" s="25">
        <v>77343.132008729153</v>
      </c>
      <c r="P1084" s="25">
        <v>261.91669137722698</v>
      </c>
      <c r="Q1084" s="25">
        <v>20.6248330326864</v>
      </c>
      <c r="R1084" s="25">
        <v>30372.5299291499</v>
      </c>
      <c r="S1084" s="25">
        <v>34.851660866953701</v>
      </c>
      <c r="T1084" s="25">
        <v>1.2366789183779501</v>
      </c>
      <c r="U1084" s="25">
        <v>0.26613355850805498</v>
      </c>
      <c r="V1084" s="25">
        <v>2.62334409788222</v>
      </c>
      <c r="W1084" s="25">
        <v>2.8894776563902749</v>
      </c>
      <c r="X1084" s="25"/>
      <c r="Y1084" s="25"/>
      <c r="Z1084"/>
    </row>
    <row r="1085" spans="2:26" x14ac:dyDescent="0.25">
      <c r="B1085" t="s">
        <v>39</v>
      </c>
      <c r="C1085" t="s">
        <v>228</v>
      </c>
      <c r="D1085" t="s">
        <v>197</v>
      </c>
      <c r="E1085" t="s">
        <v>1090</v>
      </c>
      <c r="F1085" t="s">
        <v>951</v>
      </c>
      <c r="G1085" t="s">
        <v>952</v>
      </c>
      <c r="H1085" t="s">
        <v>918</v>
      </c>
      <c r="I1085" t="s">
        <v>1956</v>
      </c>
      <c r="J1085" s="4" t="s">
        <v>865</v>
      </c>
      <c r="K1085">
        <v>400</v>
      </c>
      <c r="L1085">
        <v>3000</v>
      </c>
      <c r="M1085" s="1">
        <v>0.26417824074074076</v>
      </c>
      <c r="N1085" s="25">
        <v>29459.233639797902</v>
      </c>
      <c r="O1085" s="25">
        <v>92796.585965363382</v>
      </c>
      <c r="P1085" s="25">
        <v>312.30615064946301</v>
      </c>
      <c r="Q1085" s="25">
        <v>24.745757775001501</v>
      </c>
      <c r="R1085" s="25">
        <v>36441.0695837155</v>
      </c>
      <c r="S1085" s="25">
        <v>40.791814389711</v>
      </c>
      <c r="T1085" s="25">
        <v>1.4484603441786099</v>
      </c>
      <c r="U1085" s="25">
        <v>0.32147743026526798</v>
      </c>
      <c r="V1085" s="25">
        <v>3.1628555268039298</v>
      </c>
      <c r="W1085" s="25">
        <v>3.4843329570691979</v>
      </c>
      <c r="X1085" s="25"/>
      <c r="Y1085" s="25"/>
      <c r="Z1085"/>
    </row>
    <row r="1086" spans="2:26" x14ac:dyDescent="0.25">
      <c r="B1086" t="s">
        <v>39</v>
      </c>
      <c r="C1086" t="s">
        <v>228</v>
      </c>
      <c r="D1086" t="s">
        <v>197</v>
      </c>
      <c r="E1086" t="s">
        <v>1090</v>
      </c>
      <c r="F1086" t="s">
        <v>951</v>
      </c>
      <c r="G1086" t="s">
        <v>952</v>
      </c>
      <c r="H1086" t="s">
        <v>918</v>
      </c>
      <c r="I1086" t="s">
        <v>1956</v>
      </c>
      <c r="J1086" s="4" t="s">
        <v>865</v>
      </c>
      <c r="K1086">
        <v>400</v>
      </c>
      <c r="L1086">
        <v>3500</v>
      </c>
      <c r="M1086" s="1">
        <v>0.30743055555555554</v>
      </c>
      <c r="N1086" s="25">
        <v>34233.961255055299</v>
      </c>
      <c r="O1086" s="25">
        <v>107836.97795342418</v>
      </c>
      <c r="P1086" s="25">
        <v>359.79477955834602</v>
      </c>
      <c r="Q1086" s="25">
        <v>28.756522609058202</v>
      </c>
      <c r="R1086" s="25">
        <v>42347.404737290402</v>
      </c>
      <c r="S1086" s="25">
        <v>46.7165060747475</v>
      </c>
      <c r="T1086" s="25">
        <v>1.6556179871597501</v>
      </c>
      <c r="U1086" s="25">
        <v>0.37733883274553698</v>
      </c>
      <c r="V1086" s="25">
        <v>3.6965674826288799</v>
      </c>
      <c r="W1086" s="25">
        <v>4.0739063153744173</v>
      </c>
      <c r="X1086" s="25"/>
      <c r="Y1086" s="25"/>
      <c r="Z1086"/>
    </row>
    <row r="1087" spans="2:26" x14ac:dyDescent="0.25">
      <c r="B1087" t="s">
        <v>39</v>
      </c>
      <c r="C1087" t="s">
        <v>228</v>
      </c>
      <c r="D1087" t="s">
        <v>197</v>
      </c>
      <c r="E1087" t="s">
        <v>1090</v>
      </c>
      <c r="F1087" t="s">
        <v>951</v>
      </c>
      <c r="G1087" t="s">
        <v>952</v>
      </c>
      <c r="H1087" t="s">
        <v>918</v>
      </c>
      <c r="I1087" t="s">
        <v>1956</v>
      </c>
      <c r="J1087" s="4" t="s">
        <v>865</v>
      </c>
      <c r="K1087">
        <v>400</v>
      </c>
      <c r="L1087">
        <v>4000</v>
      </c>
      <c r="M1087" s="1">
        <v>0.35077546296296297</v>
      </c>
      <c r="N1087" s="25">
        <v>39174.4958589956</v>
      </c>
      <c r="O1087" s="25">
        <v>123399.66195583614</v>
      </c>
      <c r="P1087" s="25">
        <v>410.858779489646</v>
      </c>
      <c r="Q1087" s="25">
        <v>32.906575047765898</v>
      </c>
      <c r="R1087" s="25">
        <v>48458.847798629802</v>
      </c>
      <c r="S1087" s="25">
        <v>52.639029076900698</v>
      </c>
      <c r="T1087" s="25">
        <v>1.8682230594075799</v>
      </c>
      <c r="U1087" s="25">
        <v>0.43253487810195301</v>
      </c>
      <c r="V1087" s="25">
        <v>4.2382212445278302</v>
      </c>
      <c r="W1087" s="25">
        <v>4.6707561226297836</v>
      </c>
      <c r="X1087" s="25"/>
      <c r="Y1087" s="25"/>
      <c r="Z1087"/>
    </row>
    <row r="1088" spans="2:26" x14ac:dyDescent="0.25">
      <c r="B1088" t="s">
        <v>39</v>
      </c>
      <c r="C1088" t="s">
        <v>228</v>
      </c>
      <c r="D1088" t="s">
        <v>197</v>
      </c>
      <c r="E1088" t="s">
        <v>1090</v>
      </c>
      <c r="F1088" t="s">
        <v>951</v>
      </c>
      <c r="G1088" t="s">
        <v>952</v>
      </c>
      <c r="H1088" t="s">
        <v>918</v>
      </c>
      <c r="I1088" t="s">
        <v>1956</v>
      </c>
      <c r="J1088" s="4" t="s">
        <v>865</v>
      </c>
      <c r="K1088">
        <v>400</v>
      </c>
      <c r="L1088">
        <v>4500</v>
      </c>
      <c r="M1088" s="1">
        <v>0.39402777777777781</v>
      </c>
      <c r="N1088" s="25">
        <v>43947.967776564197</v>
      </c>
      <c r="O1088" s="25">
        <v>138436.0984961772</v>
      </c>
      <c r="P1088" s="25">
        <v>458.330848096902</v>
      </c>
      <c r="Q1088" s="25">
        <v>36.916295038861001</v>
      </c>
      <c r="R1088" s="25">
        <v>54363.629764101097</v>
      </c>
      <c r="S1088" s="25">
        <v>58.562615242355697</v>
      </c>
      <c r="T1088" s="25">
        <v>2.0753008882712001</v>
      </c>
      <c r="U1088" s="25">
        <v>0.48838424526716701</v>
      </c>
      <c r="V1088" s="25">
        <v>4.7718067039823202</v>
      </c>
      <c r="W1088" s="25">
        <v>5.2601909492494876</v>
      </c>
      <c r="X1088" s="25"/>
      <c r="Y1088" s="25"/>
      <c r="Z1088"/>
    </row>
    <row r="1089" spans="2:26" x14ac:dyDescent="0.25">
      <c r="B1089" t="s">
        <v>39</v>
      </c>
      <c r="C1089" t="s">
        <v>228</v>
      </c>
      <c r="D1089" t="s">
        <v>197</v>
      </c>
      <c r="E1089" t="s">
        <v>1090</v>
      </c>
      <c r="F1089" t="s">
        <v>951</v>
      </c>
      <c r="G1089" t="s">
        <v>952</v>
      </c>
      <c r="H1089" t="s">
        <v>918</v>
      </c>
      <c r="I1089" t="s">
        <v>1956</v>
      </c>
      <c r="J1089" s="4" t="s">
        <v>865</v>
      </c>
      <c r="K1089">
        <v>400</v>
      </c>
      <c r="L1089">
        <v>5000</v>
      </c>
      <c r="M1089" s="1">
        <v>0.43738425925925922</v>
      </c>
      <c r="N1089" s="25">
        <v>49573.7732396676</v>
      </c>
      <c r="O1089" s="25">
        <v>156157.38570495293</v>
      </c>
      <c r="P1089" s="25">
        <v>520.23277591971498</v>
      </c>
      <c r="Q1089" s="25">
        <v>41.641965908533201</v>
      </c>
      <c r="R1089" s="25">
        <v>61322.753740590299</v>
      </c>
      <c r="S1089" s="25">
        <v>66.553429766553407</v>
      </c>
      <c r="T1089" s="25">
        <v>2.2176978652680601</v>
      </c>
      <c r="U1089" s="25">
        <v>0.59116540394462302</v>
      </c>
      <c r="V1089" s="25">
        <v>5.1492973179245602</v>
      </c>
      <c r="W1089" s="25">
        <v>5.740462721869183</v>
      </c>
      <c r="X1089" s="25"/>
      <c r="Y1089" s="25"/>
      <c r="Z1089"/>
    </row>
    <row r="1090" spans="2:26" x14ac:dyDescent="0.25">
      <c r="B1090" t="s">
        <v>39</v>
      </c>
      <c r="C1090" t="s">
        <v>228</v>
      </c>
      <c r="D1090" t="s">
        <v>197</v>
      </c>
      <c r="E1090" t="s">
        <v>1090</v>
      </c>
      <c r="F1090" t="s">
        <v>951</v>
      </c>
      <c r="G1090" t="s">
        <v>952</v>
      </c>
      <c r="H1090" t="s">
        <v>918</v>
      </c>
      <c r="I1090" t="s">
        <v>1956</v>
      </c>
      <c r="J1090" s="4" t="s">
        <v>865</v>
      </c>
      <c r="K1090">
        <v>400</v>
      </c>
      <c r="L1090">
        <v>5500</v>
      </c>
      <c r="M1090" s="1">
        <v>0.48063657407407406</v>
      </c>
      <c r="N1090" s="25">
        <v>54418.8143787749</v>
      </c>
      <c r="O1090" s="25">
        <v>171419.26529314092</v>
      </c>
      <c r="P1090" s="25">
        <v>568.84595976259595</v>
      </c>
      <c r="Q1090" s="25">
        <v>45.711802460068</v>
      </c>
      <c r="R1090" s="25">
        <v>67316.075190088406</v>
      </c>
      <c r="S1090" s="25">
        <v>72.701050333290297</v>
      </c>
      <c r="T1090" s="25">
        <v>2.4177659970389902</v>
      </c>
      <c r="U1090" s="25">
        <v>0.65197336605159595</v>
      </c>
      <c r="V1090" s="25">
        <v>5.6654406094502701</v>
      </c>
      <c r="W1090" s="25">
        <v>6.3174139755018661</v>
      </c>
      <c r="X1090" s="25"/>
      <c r="Y1090" s="25"/>
      <c r="Z1090"/>
    </row>
    <row r="1091" spans="2:26" x14ac:dyDescent="0.25">
      <c r="B1091" t="s">
        <v>39</v>
      </c>
      <c r="C1091" t="s">
        <v>228</v>
      </c>
      <c r="D1091" t="s">
        <v>197</v>
      </c>
      <c r="E1091" t="s">
        <v>1090</v>
      </c>
      <c r="F1091" t="s">
        <v>951</v>
      </c>
      <c r="G1091" t="s">
        <v>952</v>
      </c>
      <c r="H1091" t="s">
        <v>918</v>
      </c>
      <c r="I1091" t="s">
        <v>1956</v>
      </c>
      <c r="J1091" s="4" t="s">
        <v>865</v>
      </c>
      <c r="K1091">
        <v>400</v>
      </c>
      <c r="L1091">
        <v>6000</v>
      </c>
      <c r="M1091" s="1">
        <v>0.52401620370370372</v>
      </c>
      <c r="N1091" s="25">
        <v>59275.8945029795</v>
      </c>
      <c r="O1091" s="25">
        <v>186719.06768438543</v>
      </c>
      <c r="P1091" s="25">
        <v>618.96612609618796</v>
      </c>
      <c r="Q1091" s="25">
        <v>49.791757823390498</v>
      </c>
      <c r="R1091" s="25">
        <v>73324.284657141907</v>
      </c>
      <c r="S1091" s="25">
        <v>77.862680050368695</v>
      </c>
      <c r="T1091" s="25">
        <v>2.66211272672364</v>
      </c>
      <c r="U1091" s="25">
        <v>0.69301215558288498</v>
      </c>
      <c r="V1091" s="25">
        <v>6.27530032457783</v>
      </c>
      <c r="W1091" s="25">
        <v>6.9683124801607148</v>
      </c>
      <c r="X1091" s="25"/>
      <c r="Y1091" s="25"/>
      <c r="Z1091"/>
    </row>
    <row r="1092" spans="2:26" x14ac:dyDescent="0.25">
      <c r="B1092" t="s">
        <v>39</v>
      </c>
      <c r="C1092" t="s">
        <v>228</v>
      </c>
      <c r="D1092" t="s">
        <v>197</v>
      </c>
      <c r="E1092" t="s">
        <v>1090</v>
      </c>
      <c r="F1092" t="s">
        <v>951</v>
      </c>
      <c r="G1092" t="s">
        <v>952</v>
      </c>
      <c r="H1092" t="s">
        <v>918</v>
      </c>
      <c r="I1092" t="s">
        <v>1956</v>
      </c>
      <c r="J1092" s="4" t="s">
        <v>865</v>
      </c>
      <c r="K1092">
        <v>400</v>
      </c>
      <c r="L1092">
        <v>6500</v>
      </c>
      <c r="M1092" s="1">
        <v>0.56737268518518513</v>
      </c>
      <c r="N1092" s="25">
        <v>65077.221588881097</v>
      </c>
      <c r="O1092" s="25">
        <v>204993.24800497544</v>
      </c>
      <c r="P1092" s="25">
        <v>683.55225574260999</v>
      </c>
      <c r="Q1092" s="25">
        <v>54.664866915756299</v>
      </c>
      <c r="R1092" s="25">
        <v>80500.515661499405</v>
      </c>
      <c r="S1092" s="25">
        <v>86.304853876855006</v>
      </c>
      <c r="T1092" s="25">
        <v>2.7913261062028298</v>
      </c>
      <c r="U1092" s="25">
        <v>0.81015386905822495</v>
      </c>
      <c r="V1092" s="25">
        <v>6.6215665012934801</v>
      </c>
      <c r="W1092" s="25">
        <v>7.4317203703517052</v>
      </c>
      <c r="X1092" s="25"/>
      <c r="Y1092" s="25"/>
      <c r="Z1092"/>
    </row>
    <row r="1093" spans="2:26" x14ac:dyDescent="0.25">
      <c r="B1093" t="s">
        <v>39</v>
      </c>
      <c r="C1093" t="s">
        <v>228</v>
      </c>
      <c r="D1093" t="s">
        <v>197</v>
      </c>
      <c r="E1093" t="s">
        <v>1090</v>
      </c>
      <c r="F1093" t="s">
        <v>951</v>
      </c>
      <c r="G1093" t="s">
        <v>952</v>
      </c>
      <c r="H1093" t="s">
        <v>918</v>
      </c>
      <c r="I1093" t="s">
        <v>1956</v>
      </c>
      <c r="J1093" s="4" t="s">
        <v>865</v>
      </c>
      <c r="K1093">
        <v>400</v>
      </c>
      <c r="L1093">
        <v>7000</v>
      </c>
      <c r="M1093" s="1">
        <v>0.61063657407407412</v>
      </c>
      <c r="N1093" s="25">
        <v>69922.220085706198</v>
      </c>
      <c r="O1093" s="25">
        <v>220254.99326997451</v>
      </c>
      <c r="P1093" s="25">
        <v>732.16328295885603</v>
      </c>
      <c r="Q1093" s="25">
        <v>58.734664070899903</v>
      </c>
      <c r="R1093" s="25">
        <v>86493.777904634306</v>
      </c>
      <c r="S1093" s="25">
        <v>92.4538543373843</v>
      </c>
      <c r="T1093" s="25">
        <v>2.99139746952262</v>
      </c>
      <c r="U1093" s="25">
        <v>0.87093655619796695</v>
      </c>
      <c r="V1093" s="25">
        <v>7.1376725019026104</v>
      </c>
      <c r="W1093" s="25">
        <v>8.0086090581005767</v>
      </c>
      <c r="X1093" s="25"/>
      <c r="Y1093" s="25"/>
      <c r="Z1093"/>
    </row>
    <row r="1094" spans="2:26" x14ac:dyDescent="0.25">
      <c r="B1094" t="s">
        <v>39</v>
      </c>
      <c r="C1094" t="s">
        <v>228</v>
      </c>
      <c r="D1094" t="s">
        <v>197</v>
      </c>
      <c r="E1094" t="s">
        <v>1090</v>
      </c>
      <c r="F1094" t="s">
        <v>951</v>
      </c>
      <c r="G1094" t="s">
        <v>952</v>
      </c>
      <c r="H1094" t="s">
        <v>918</v>
      </c>
      <c r="I1094" t="s">
        <v>1956</v>
      </c>
      <c r="J1094" s="4" t="s">
        <v>865</v>
      </c>
      <c r="K1094">
        <v>400</v>
      </c>
      <c r="L1094">
        <v>7500</v>
      </c>
      <c r="M1094" s="1">
        <v>0.65391203703703704</v>
      </c>
      <c r="N1094" s="25">
        <v>74767.828165261293</v>
      </c>
      <c r="O1094" s="25">
        <v>235518.65872057306</v>
      </c>
      <c r="P1094" s="25">
        <v>780.77528659490895</v>
      </c>
      <c r="Q1094" s="25">
        <v>62.804979387769301</v>
      </c>
      <c r="R1094" s="25">
        <v>92487.798041461705</v>
      </c>
      <c r="S1094" s="25">
        <v>98.606991855250598</v>
      </c>
      <c r="T1094" s="25">
        <v>3.19154875969592</v>
      </c>
      <c r="U1094" s="25">
        <v>0.93175684641676204</v>
      </c>
      <c r="V1094" s="25">
        <v>7.6538085774031002</v>
      </c>
      <c r="W1094" s="25">
        <v>8.5855654238198618</v>
      </c>
      <c r="X1094" s="25"/>
      <c r="Y1094" s="25"/>
      <c r="Z1094"/>
    </row>
    <row r="1095" spans="2:26" x14ac:dyDescent="0.25">
      <c r="B1095" t="s">
        <v>39</v>
      </c>
      <c r="C1095" t="s">
        <v>228</v>
      </c>
      <c r="D1095" t="s">
        <v>197</v>
      </c>
      <c r="E1095" t="s">
        <v>1090</v>
      </c>
      <c r="F1095" t="s">
        <v>951</v>
      </c>
      <c r="G1095" t="s">
        <v>952</v>
      </c>
      <c r="H1095" t="s">
        <v>918</v>
      </c>
      <c r="I1095" t="s">
        <v>1956</v>
      </c>
      <c r="J1095" s="4" t="s">
        <v>832</v>
      </c>
      <c r="K1095">
        <v>200</v>
      </c>
      <c r="L1095">
        <v>125</v>
      </c>
      <c r="M1095" s="1">
        <v>2.2847222222222224E-2</v>
      </c>
      <c r="N1095" s="25">
        <v>1638.4559999999999</v>
      </c>
      <c r="O1095" s="25">
        <v>5161.1363999999994</v>
      </c>
      <c r="P1095" s="25">
        <v>18.0982694</v>
      </c>
      <c r="Q1095" s="25">
        <v>1.3763030999999999</v>
      </c>
      <c r="R1095" s="25">
        <v>2026.77007999999</v>
      </c>
      <c r="S1095" s="25">
        <v>14.00305676</v>
      </c>
      <c r="T1095" s="25">
        <v>0.45086303999999999</v>
      </c>
      <c r="U1095" s="25">
        <v>2.0411519999999898E-2</v>
      </c>
      <c r="V1095" s="25">
        <v>8.5066043999999993E-2</v>
      </c>
      <c r="W1095" s="25">
        <v>0.10547756399999988</v>
      </c>
      <c r="X1095" s="25"/>
      <c r="Y1095" s="25"/>
      <c r="Z1095"/>
    </row>
    <row r="1096" spans="2:26" x14ac:dyDescent="0.25">
      <c r="B1096" t="s">
        <v>39</v>
      </c>
      <c r="C1096" t="s">
        <v>228</v>
      </c>
      <c r="D1096" t="s">
        <v>197</v>
      </c>
      <c r="E1096" t="s">
        <v>1090</v>
      </c>
      <c r="F1096" t="s">
        <v>951</v>
      </c>
      <c r="G1096" t="s">
        <v>952</v>
      </c>
      <c r="H1096" t="s">
        <v>918</v>
      </c>
      <c r="I1096" t="s">
        <v>1956</v>
      </c>
      <c r="J1096" s="4" t="s">
        <v>864</v>
      </c>
      <c r="K1096">
        <v>200</v>
      </c>
      <c r="L1096">
        <v>125</v>
      </c>
      <c r="M1096" s="1">
        <v>1.9259259259259261E-2</v>
      </c>
      <c r="N1096" s="25">
        <v>1508.2560000000001</v>
      </c>
      <c r="O1096" s="25">
        <v>4751.0064000000002</v>
      </c>
      <c r="P1096" s="25">
        <v>17.529295399999999</v>
      </c>
      <c r="Q1096" s="25">
        <v>1.2669351</v>
      </c>
      <c r="R1096" s="25">
        <v>1865.7126800000001</v>
      </c>
      <c r="S1096" s="25">
        <v>11.434210759999999</v>
      </c>
      <c r="T1096" s="25">
        <v>0.36753503999999998</v>
      </c>
      <c r="U1096" s="25">
        <v>1.9976279999999999E-2</v>
      </c>
      <c r="V1096" s="25">
        <v>7.8166063999999993E-2</v>
      </c>
      <c r="W1096" s="25">
        <v>9.8142343999999992E-2</v>
      </c>
      <c r="X1096" s="25"/>
      <c r="Y1096" s="25"/>
      <c r="Z1096"/>
    </row>
    <row r="1097" spans="2:26" x14ac:dyDescent="0.25">
      <c r="B1097" t="s">
        <v>40</v>
      </c>
      <c r="C1097" t="s">
        <v>229</v>
      </c>
      <c r="D1097" t="s">
        <v>197</v>
      </c>
      <c r="E1097" t="s">
        <v>1094</v>
      </c>
      <c r="F1097" t="s">
        <v>951</v>
      </c>
      <c r="G1097" t="s">
        <v>952</v>
      </c>
      <c r="H1097" t="s">
        <v>918</v>
      </c>
      <c r="I1097" t="s">
        <v>1956</v>
      </c>
      <c r="J1097" s="4" t="s">
        <v>865</v>
      </c>
      <c r="K1097">
        <v>200</v>
      </c>
      <c r="L1097">
        <v>125</v>
      </c>
      <c r="M1097" s="1">
        <v>1.5578703703703704E-2</v>
      </c>
      <c r="N1097" s="25">
        <v>1883.0970884890701</v>
      </c>
      <c r="O1097" s="25">
        <v>5931.7558287405709</v>
      </c>
      <c r="P1097" s="25">
        <v>37.793509156669202</v>
      </c>
      <c r="Q1097" s="25">
        <v>1.58180168249953</v>
      </c>
      <c r="R1097" s="25">
        <v>2329.3917622347299</v>
      </c>
      <c r="S1097" s="25">
        <v>5.2357768415444896</v>
      </c>
      <c r="T1097" s="25">
        <v>0.181416595195252</v>
      </c>
      <c r="U1097" s="25">
        <v>7.8796542725865504E-3</v>
      </c>
      <c r="V1097" s="25">
        <v>0.11742850787233799</v>
      </c>
      <c r="W1097" s="25">
        <v>0.12530816214492455</v>
      </c>
      <c r="X1097" s="25"/>
      <c r="Y1097" s="25"/>
      <c r="Z1097"/>
    </row>
    <row r="1098" spans="2:26" x14ac:dyDescent="0.25">
      <c r="B1098" t="s">
        <v>40</v>
      </c>
      <c r="C1098" t="s">
        <v>229</v>
      </c>
      <c r="D1098" t="s">
        <v>197</v>
      </c>
      <c r="E1098" t="s">
        <v>1094</v>
      </c>
      <c r="F1098" t="s">
        <v>951</v>
      </c>
      <c r="G1098" t="s">
        <v>952</v>
      </c>
      <c r="H1098" t="s">
        <v>918</v>
      </c>
      <c r="I1098" t="s">
        <v>1956</v>
      </c>
      <c r="J1098" s="4" t="s">
        <v>865</v>
      </c>
      <c r="K1098">
        <v>220</v>
      </c>
      <c r="L1098">
        <v>200</v>
      </c>
      <c r="M1098" s="1">
        <v>2.2870370370370371E-2</v>
      </c>
      <c r="N1098" s="25">
        <v>2805.9883841752198</v>
      </c>
      <c r="O1098" s="25">
        <v>8838.8634101519419</v>
      </c>
      <c r="P1098" s="25">
        <v>49.647738432698198</v>
      </c>
      <c r="Q1098" s="25">
        <v>2.3570308001520099</v>
      </c>
      <c r="R1098" s="25">
        <v>3471.0076844353898</v>
      </c>
      <c r="S1098" s="25">
        <v>6.4145994721894102</v>
      </c>
      <c r="T1098" s="25">
        <v>0.21342063620983001</v>
      </c>
      <c r="U1098" s="25">
        <v>1.30082858910753E-2</v>
      </c>
      <c r="V1098" s="25">
        <v>0.18514468110121299</v>
      </c>
      <c r="W1098" s="25">
        <v>0.19815296699228829</v>
      </c>
      <c r="X1098" s="25"/>
      <c r="Y1098" s="25"/>
      <c r="Z1098"/>
    </row>
    <row r="1099" spans="2:26" x14ac:dyDescent="0.25">
      <c r="B1099" t="s">
        <v>40</v>
      </c>
      <c r="C1099" t="s">
        <v>229</v>
      </c>
      <c r="D1099" t="s">
        <v>197</v>
      </c>
      <c r="E1099" t="s">
        <v>1094</v>
      </c>
      <c r="F1099" t="s">
        <v>951</v>
      </c>
      <c r="G1099" t="s">
        <v>952</v>
      </c>
      <c r="H1099" t="s">
        <v>918</v>
      </c>
      <c r="I1099" t="s">
        <v>1956</v>
      </c>
      <c r="J1099" s="4" t="s">
        <v>865</v>
      </c>
      <c r="K1099">
        <v>300</v>
      </c>
      <c r="L1099">
        <v>250</v>
      </c>
      <c r="M1099" s="1">
        <v>2.6504629629629628E-2</v>
      </c>
      <c r="N1099" s="25">
        <v>3383.4075844671302</v>
      </c>
      <c r="O1099" s="25">
        <v>10657.733891071459</v>
      </c>
      <c r="P1099" s="25">
        <v>63.045095407134603</v>
      </c>
      <c r="Q1099" s="25">
        <v>2.8420624186041299</v>
      </c>
      <c r="R1099" s="25">
        <v>4185.2761091099401</v>
      </c>
      <c r="S1099" s="25">
        <v>7.5453150836237697</v>
      </c>
      <c r="T1099" s="25">
        <v>0.27498799364870602</v>
      </c>
      <c r="U1099" s="25">
        <v>1.8598477580241302E-2</v>
      </c>
      <c r="V1099" s="25">
        <v>0.239986324189985</v>
      </c>
      <c r="W1099" s="25">
        <v>0.2585848017702263</v>
      </c>
      <c r="X1099" s="25"/>
      <c r="Y1099" s="25"/>
      <c r="Z1099"/>
    </row>
    <row r="1100" spans="2:26" x14ac:dyDescent="0.25">
      <c r="B1100" t="s">
        <v>40</v>
      </c>
      <c r="C1100" t="s">
        <v>229</v>
      </c>
      <c r="D1100" t="s">
        <v>197</v>
      </c>
      <c r="E1100" t="s">
        <v>1094</v>
      </c>
      <c r="F1100" t="s">
        <v>951</v>
      </c>
      <c r="G1100" t="s">
        <v>952</v>
      </c>
      <c r="H1100" t="s">
        <v>918</v>
      </c>
      <c r="I1100" t="s">
        <v>1956</v>
      </c>
      <c r="J1100" s="4" t="s">
        <v>865</v>
      </c>
      <c r="K1100">
        <v>380</v>
      </c>
      <c r="L1100">
        <v>500</v>
      </c>
      <c r="M1100" s="1">
        <v>4.8055555555555553E-2</v>
      </c>
      <c r="N1100" s="25">
        <v>5851.6140330749104</v>
      </c>
      <c r="O1100" s="25">
        <v>18432.584204185969</v>
      </c>
      <c r="P1100" s="25">
        <v>90.468764510038994</v>
      </c>
      <c r="Q1100" s="25">
        <v>4.9153562624348304</v>
      </c>
      <c r="R1100" s="25">
        <v>7238.4463961758602</v>
      </c>
      <c r="S1100" s="25">
        <v>11.1841207182279</v>
      </c>
      <c r="T1100" s="25">
        <v>0.41146169964743501</v>
      </c>
      <c r="U1100" s="25">
        <v>5.1733066400268E-2</v>
      </c>
      <c r="V1100" s="25">
        <v>0.50013344798530202</v>
      </c>
      <c r="W1100" s="25">
        <v>0.55186651438557</v>
      </c>
      <c r="X1100" s="25"/>
      <c r="Y1100" s="25"/>
      <c r="Z1100"/>
    </row>
    <row r="1101" spans="2:26" x14ac:dyDescent="0.25">
      <c r="B1101" t="s">
        <v>40</v>
      </c>
      <c r="C1101" t="s">
        <v>229</v>
      </c>
      <c r="D1101" t="s">
        <v>197</v>
      </c>
      <c r="E1101" t="s">
        <v>1094</v>
      </c>
      <c r="F1101" t="s">
        <v>951</v>
      </c>
      <c r="G1101" t="s">
        <v>952</v>
      </c>
      <c r="H1101" t="s">
        <v>918</v>
      </c>
      <c r="I1101" t="s">
        <v>1956</v>
      </c>
      <c r="J1101" s="4" t="s">
        <v>865</v>
      </c>
      <c r="K1101">
        <v>400</v>
      </c>
      <c r="L1101">
        <v>750</v>
      </c>
      <c r="M1101" s="1">
        <v>6.9710648148148147E-2</v>
      </c>
      <c r="N1101" s="25">
        <v>8347.0220925100002</v>
      </c>
      <c r="O1101" s="25">
        <v>26293.119591406499</v>
      </c>
      <c r="P1101" s="25">
        <v>116.92656194043801</v>
      </c>
      <c r="Q1101" s="25">
        <v>7.0114977066704398</v>
      </c>
      <c r="R1101" s="25">
        <v>10325.265830397801</v>
      </c>
      <c r="S1101" s="25">
        <v>13.949898643975599</v>
      </c>
      <c r="T1101" s="25">
        <v>0.54112089179253198</v>
      </c>
      <c r="U1101" s="25">
        <v>7.4724931844744602E-2</v>
      </c>
      <c r="V1101" s="25">
        <v>0.801847268396081</v>
      </c>
      <c r="W1101" s="25">
        <v>0.87657220024082561</v>
      </c>
      <c r="X1101" s="25"/>
      <c r="Y1101" s="25"/>
      <c r="Z1101"/>
    </row>
    <row r="1102" spans="2:26" x14ac:dyDescent="0.25">
      <c r="B1102" t="s">
        <v>40</v>
      </c>
      <c r="C1102" t="s">
        <v>229</v>
      </c>
      <c r="D1102" t="s">
        <v>197</v>
      </c>
      <c r="E1102" t="s">
        <v>1094</v>
      </c>
      <c r="F1102" t="s">
        <v>951</v>
      </c>
      <c r="G1102" t="s">
        <v>952</v>
      </c>
      <c r="H1102" t="s">
        <v>918</v>
      </c>
      <c r="I1102" t="s">
        <v>1956</v>
      </c>
      <c r="J1102" s="4" t="s">
        <v>865</v>
      </c>
      <c r="K1102">
        <v>400</v>
      </c>
      <c r="L1102">
        <v>1000</v>
      </c>
      <c r="M1102" s="1">
        <v>9.1331018518518506E-2</v>
      </c>
      <c r="N1102" s="25">
        <v>10874.062093963799</v>
      </c>
      <c r="O1102" s="25">
        <v>34253.295595985968</v>
      </c>
      <c r="P1102" s="25">
        <v>142.73963741189399</v>
      </c>
      <c r="Q1102" s="25">
        <v>9.1342124547947492</v>
      </c>
      <c r="R1102" s="25">
        <v>13451.215020437399</v>
      </c>
      <c r="S1102" s="25">
        <v>16.719999626090399</v>
      </c>
      <c r="T1102" s="25">
        <v>0.65050187466359499</v>
      </c>
      <c r="U1102" s="25">
        <v>0.10424626630468301</v>
      </c>
      <c r="V1102" s="25">
        <v>1.0838216930898701</v>
      </c>
      <c r="W1102" s="25">
        <v>1.1880679593945531</v>
      </c>
      <c r="X1102" s="25"/>
      <c r="Y1102" s="25"/>
      <c r="Z1102"/>
    </row>
    <row r="1103" spans="2:26" x14ac:dyDescent="0.25">
      <c r="B1103" t="s">
        <v>40</v>
      </c>
      <c r="C1103" t="s">
        <v>229</v>
      </c>
      <c r="D1103" t="s">
        <v>197</v>
      </c>
      <c r="E1103" t="s">
        <v>1094</v>
      </c>
      <c r="F1103" t="s">
        <v>951</v>
      </c>
      <c r="G1103" t="s">
        <v>952</v>
      </c>
      <c r="H1103" t="s">
        <v>918</v>
      </c>
      <c r="I1103" t="s">
        <v>1956</v>
      </c>
      <c r="J1103" s="4" t="s">
        <v>865</v>
      </c>
      <c r="K1103">
        <v>400</v>
      </c>
      <c r="L1103">
        <v>1500</v>
      </c>
      <c r="M1103" s="1">
        <v>0.13461805555555556</v>
      </c>
      <c r="N1103" s="25">
        <v>15988.5755327932</v>
      </c>
      <c r="O1103" s="25">
        <v>50364.01292829858</v>
      </c>
      <c r="P1103" s="25">
        <v>196.24086755916599</v>
      </c>
      <c r="Q1103" s="25">
        <v>13.4304006426293</v>
      </c>
      <c r="R1103" s="25">
        <v>19777.866133776701</v>
      </c>
      <c r="S1103" s="25">
        <v>22.292727562691098</v>
      </c>
      <c r="T1103" s="25">
        <v>0.87216677318215796</v>
      </c>
      <c r="U1103" s="25">
        <v>0.16310798182844199</v>
      </c>
      <c r="V1103" s="25">
        <v>1.65034619138658</v>
      </c>
      <c r="W1103" s="25">
        <v>1.813454173215022</v>
      </c>
      <c r="X1103" s="25"/>
      <c r="Y1103" s="25"/>
      <c r="Z1103"/>
    </row>
    <row r="1104" spans="2:26" x14ac:dyDescent="0.25">
      <c r="B1104" t="s">
        <v>40</v>
      </c>
      <c r="C1104" t="s">
        <v>229</v>
      </c>
      <c r="D1104" t="s">
        <v>197</v>
      </c>
      <c r="E1104" t="s">
        <v>1094</v>
      </c>
      <c r="F1104" t="s">
        <v>951</v>
      </c>
      <c r="G1104" t="s">
        <v>952</v>
      </c>
      <c r="H1104" t="s">
        <v>918</v>
      </c>
      <c r="I1104" t="s">
        <v>1956</v>
      </c>
      <c r="J1104" s="4" t="s">
        <v>865</v>
      </c>
      <c r="K1104">
        <v>400</v>
      </c>
      <c r="L1104">
        <v>2000</v>
      </c>
      <c r="M1104" s="1">
        <v>0.17792824074074073</v>
      </c>
      <c r="N1104" s="25">
        <v>21166.328991624901</v>
      </c>
      <c r="O1104" s="25">
        <v>66673.936323618444</v>
      </c>
      <c r="P1104" s="25">
        <v>251.52896894953199</v>
      </c>
      <c r="Q1104" s="25">
        <v>17.7797200559143</v>
      </c>
      <c r="R1104" s="25">
        <v>26182.750874162601</v>
      </c>
      <c r="S1104" s="25">
        <v>27.867649596837701</v>
      </c>
      <c r="T1104" s="25">
        <v>1.0960444999922601</v>
      </c>
      <c r="U1104" s="25">
        <v>0.221714808956191</v>
      </c>
      <c r="V1104" s="25">
        <v>2.2199485050942802</v>
      </c>
      <c r="W1104" s="25">
        <v>2.4416633140504711</v>
      </c>
      <c r="X1104" s="25"/>
      <c r="Y1104" s="25"/>
      <c r="Z1104"/>
    </row>
    <row r="1105" spans="2:26" x14ac:dyDescent="0.25">
      <c r="B1105" t="s">
        <v>40</v>
      </c>
      <c r="C1105" t="s">
        <v>229</v>
      </c>
      <c r="D1105" t="s">
        <v>197</v>
      </c>
      <c r="E1105" t="s">
        <v>1094</v>
      </c>
      <c r="F1105" t="s">
        <v>951</v>
      </c>
      <c r="G1105" t="s">
        <v>952</v>
      </c>
      <c r="H1105" t="s">
        <v>918</v>
      </c>
      <c r="I1105" t="s">
        <v>1956</v>
      </c>
      <c r="J1105" s="4" t="s">
        <v>865</v>
      </c>
      <c r="K1105">
        <v>400</v>
      </c>
      <c r="L1105">
        <v>2500</v>
      </c>
      <c r="M1105" s="1">
        <v>0.22118055555555557</v>
      </c>
      <c r="N1105" s="25">
        <v>26217.0902281735</v>
      </c>
      <c r="O1105" s="25">
        <v>82583.834218746517</v>
      </c>
      <c r="P1105" s="25">
        <v>303.12637299773002</v>
      </c>
      <c r="Q1105" s="25">
        <v>22.0223562160553</v>
      </c>
      <c r="R1105" s="25">
        <v>32430.5487629319</v>
      </c>
      <c r="S1105" s="25">
        <v>33.418091396714097</v>
      </c>
      <c r="T1105" s="25">
        <v>1.31507756761683</v>
      </c>
      <c r="U1105" s="25">
        <v>0.28081602704511099</v>
      </c>
      <c r="V1105" s="25">
        <v>2.78372268497341</v>
      </c>
      <c r="W1105" s="25">
        <v>3.0645387120185212</v>
      </c>
      <c r="X1105" s="25"/>
      <c r="Y1105" s="25"/>
      <c r="Z1105"/>
    </row>
    <row r="1106" spans="2:26" x14ac:dyDescent="0.25">
      <c r="B1106" t="s">
        <v>40</v>
      </c>
      <c r="C1106" t="s">
        <v>229</v>
      </c>
      <c r="D1106" t="s">
        <v>197</v>
      </c>
      <c r="E1106" t="s">
        <v>1094</v>
      </c>
      <c r="F1106" t="s">
        <v>951</v>
      </c>
      <c r="G1106" t="s">
        <v>952</v>
      </c>
      <c r="H1106" t="s">
        <v>918</v>
      </c>
      <c r="I1106" t="s">
        <v>1956</v>
      </c>
      <c r="J1106" s="4" t="s">
        <v>865</v>
      </c>
      <c r="K1106">
        <v>400</v>
      </c>
      <c r="L1106">
        <v>3000</v>
      </c>
      <c r="M1106" s="1">
        <v>0.26451388888888888</v>
      </c>
      <c r="N1106" s="25">
        <v>31453.193199137098</v>
      </c>
      <c r="O1106" s="25">
        <v>99077.558577281859</v>
      </c>
      <c r="P1106" s="25">
        <v>359.86190800049502</v>
      </c>
      <c r="Q1106" s="25">
        <v>26.420684205530598</v>
      </c>
      <c r="R1106" s="25">
        <v>38907.6074098596</v>
      </c>
      <c r="S1106" s="25">
        <v>38.979965083260502</v>
      </c>
      <c r="T1106" s="25">
        <v>1.5407952658947499</v>
      </c>
      <c r="U1106" s="25">
        <v>0.33918867777393602</v>
      </c>
      <c r="V1106" s="25">
        <v>3.3568533106893401</v>
      </c>
      <c r="W1106" s="25">
        <v>3.6960419884632763</v>
      </c>
      <c r="X1106" s="25"/>
      <c r="Y1106" s="25"/>
      <c r="Z1106"/>
    </row>
    <row r="1107" spans="2:26" x14ac:dyDescent="0.25">
      <c r="B1107" t="s">
        <v>40</v>
      </c>
      <c r="C1107" t="s">
        <v>229</v>
      </c>
      <c r="D1107" t="s">
        <v>197</v>
      </c>
      <c r="E1107" t="s">
        <v>1094</v>
      </c>
      <c r="F1107" t="s">
        <v>951</v>
      </c>
      <c r="G1107" t="s">
        <v>952</v>
      </c>
      <c r="H1107" t="s">
        <v>918</v>
      </c>
      <c r="I1107" t="s">
        <v>1956</v>
      </c>
      <c r="J1107" s="4" t="s">
        <v>865</v>
      </c>
      <c r="K1107">
        <v>400</v>
      </c>
      <c r="L1107">
        <v>3500</v>
      </c>
      <c r="M1107" s="1">
        <v>0.30776620370370372</v>
      </c>
      <c r="N1107" s="25">
        <v>36504.883623972397</v>
      </c>
      <c r="O1107" s="25">
        <v>114990.38341551305</v>
      </c>
      <c r="P1107" s="25">
        <v>411.45446582041899</v>
      </c>
      <c r="Q1107" s="25">
        <v>30.664107370242601</v>
      </c>
      <c r="R1107" s="25">
        <v>45156.544472939502</v>
      </c>
      <c r="S1107" s="25">
        <v>44.523929253564603</v>
      </c>
      <c r="T1107" s="25">
        <v>1.75968779580796</v>
      </c>
      <c r="U1107" s="25">
        <v>0.39830157918039</v>
      </c>
      <c r="V1107" s="25">
        <v>3.9207853490033302</v>
      </c>
      <c r="W1107" s="25">
        <v>4.3190869281837205</v>
      </c>
      <c r="X1107" s="25"/>
      <c r="Y1107" s="25"/>
      <c r="Z1107"/>
    </row>
    <row r="1108" spans="2:26" x14ac:dyDescent="0.25">
      <c r="B1108" t="s">
        <v>40</v>
      </c>
      <c r="C1108" t="s">
        <v>229</v>
      </c>
      <c r="D1108" t="s">
        <v>197</v>
      </c>
      <c r="E1108" t="s">
        <v>1094</v>
      </c>
      <c r="F1108" t="s">
        <v>951</v>
      </c>
      <c r="G1108" t="s">
        <v>952</v>
      </c>
      <c r="H1108" t="s">
        <v>918</v>
      </c>
      <c r="I1108" t="s">
        <v>1956</v>
      </c>
      <c r="J1108" s="4" t="s">
        <v>865</v>
      </c>
      <c r="K1108">
        <v>400</v>
      </c>
      <c r="L1108">
        <v>4000</v>
      </c>
      <c r="M1108" s="1">
        <v>0.35109953703703706</v>
      </c>
      <c r="N1108" s="25">
        <v>42173.324922115396</v>
      </c>
      <c r="O1108" s="25">
        <v>132845.9735046635</v>
      </c>
      <c r="P1108" s="25">
        <v>475.45185653471401</v>
      </c>
      <c r="Q1108" s="25">
        <v>35.425589602065003</v>
      </c>
      <c r="R1108" s="25">
        <v>52168.4054041083</v>
      </c>
      <c r="S1108" s="25">
        <v>51.736522780707702</v>
      </c>
      <c r="T1108" s="25">
        <v>1.91993268582372</v>
      </c>
      <c r="U1108" s="25">
        <v>0.49497128477637298</v>
      </c>
      <c r="V1108" s="25">
        <v>4.3434198802011403</v>
      </c>
      <c r="W1108" s="25">
        <v>4.8383911649775131</v>
      </c>
      <c r="X1108" s="25"/>
      <c r="Y1108" s="25"/>
      <c r="Z1108"/>
    </row>
    <row r="1109" spans="2:26" x14ac:dyDescent="0.25">
      <c r="B1109" t="s">
        <v>40</v>
      </c>
      <c r="C1109" t="s">
        <v>229</v>
      </c>
      <c r="D1109" t="s">
        <v>197</v>
      </c>
      <c r="E1109" t="s">
        <v>1094</v>
      </c>
      <c r="F1109" t="s">
        <v>951</v>
      </c>
      <c r="G1109" t="s">
        <v>952</v>
      </c>
      <c r="H1109" t="s">
        <v>918</v>
      </c>
      <c r="I1109" t="s">
        <v>1956</v>
      </c>
      <c r="J1109" s="4" t="s">
        <v>865</v>
      </c>
      <c r="K1109">
        <v>400</v>
      </c>
      <c r="L1109">
        <v>4500</v>
      </c>
      <c r="M1109" s="1">
        <v>0.39435185185185184</v>
      </c>
      <c r="N1109" s="25">
        <v>47283.248445010402</v>
      </c>
      <c r="O1109" s="25">
        <v>148942.23260178277</v>
      </c>
      <c r="P1109" s="25">
        <v>528.01864421587902</v>
      </c>
      <c r="Q1109" s="25">
        <v>39.717934153084499</v>
      </c>
      <c r="R1109" s="25">
        <v>58489.384603443403</v>
      </c>
      <c r="S1109" s="25">
        <v>57.512857647559201</v>
      </c>
      <c r="T1109" s="25">
        <v>2.1306568101367001</v>
      </c>
      <c r="U1109" s="25">
        <v>0.55909019949975403</v>
      </c>
      <c r="V1109" s="25">
        <v>4.8870323692617799</v>
      </c>
      <c r="W1109" s="25">
        <v>5.4461225687615338</v>
      </c>
      <c r="X1109" s="25"/>
      <c r="Y1109" s="25"/>
      <c r="Z1109"/>
    </row>
    <row r="1110" spans="2:26" x14ac:dyDescent="0.25">
      <c r="B1110" t="s">
        <v>40</v>
      </c>
      <c r="C1110" t="s">
        <v>229</v>
      </c>
      <c r="D1110" t="s">
        <v>197</v>
      </c>
      <c r="E1110" t="s">
        <v>1094</v>
      </c>
      <c r="F1110" t="s">
        <v>951</v>
      </c>
      <c r="G1110" t="s">
        <v>952</v>
      </c>
      <c r="H1110" t="s">
        <v>918</v>
      </c>
      <c r="I1110" t="s">
        <v>1956</v>
      </c>
      <c r="J1110" s="4" t="s">
        <v>865</v>
      </c>
      <c r="K1110">
        <v>400</v>
      </c>
      <c r="L1110">
        <v>5000</v>
      </c>
      <c r="M1110" s="1">
        <v>0.43767361111111108</v>
      </c>
      <c r="N1110" s="25">
        <v>52961.545104736397</v>
      </c>
      <c r="O1110" s="25">
        <v>166828.86707991964</v>
      </c>
      <c r="P1110" s="25">
        <v>592.48119129280803</v>
      </c>
      <c r="Q1110" s="25">
        <v>44.487689251470698</v>
      </c>
      <c r="R1110" s="25">
        <v>65513.424651738402</v>
      </c>
      <c r="S1110" s="25">
        <v>64.256888975201406</v>
      </c>
      <c r="T1110" s="25">
        <v>2.3187604424920698</v>
      </c>
      <c r="U1110" s="25">
        <v>0.64891468404224895</v>
      </c>
      <c r="V1110" s="25">
        <v>5.3660515658141303</v>
      </c>
      <c r="W1110" s="25">
        <v>6.0149662498563794</v>
      </c>
      <c r="X1110" s="25"/>
      <c r="Y1110" s="25"/>
      <c r="Z1110"/>
    </row>
    <row r="1111" spans="2:26" x14ac:dyDescent="0.25">
      <c r="B1111" t="s">
        <v>40</v>
      </c>
      <c r="C1111" t="s">
        <v>229</v>
      </c>
      <c r="D1111" t="s">
        <v>197</v>
      </c>
      <c r="E1111" t="s">
        <v>1094</v>
      </c>
      <c r="F1111" t="s">
        <v>951</v>
      </c>
      <c r="G1111" t="s">
        <v>952</v>
      </c>
      <c r="H1111" t="s">
        <v>918</v>
      </c>
      <c r="I1111" t="s">
        <v>1956</v>
      </c>
      <c r="J1111" s="4" t="s">
        <v>865</v>
      </c>
      <c r="K1111">
        <v>400</v>
      </c>
      <c r="L1111">
        <v>5500</v>
      </c>
      <c r="M1111" s="1">
        <v>0.48092592592592592</v>
      </c>
      <c r="N1111" s="25">
        <v>58071.930270050099</v>
      </c>
      <c r="O1111" s="25">
        <v>182926.58035065781</v>
      </c>
      <c r="P1111" s="25">
        <v>645.05334670042805</v>
      </c>
      <c r="Q1111" s="25">
        <v>48.7804191636477</v>
      </c>
      <c r="R1111" s="25">
        <v>71834.982683023205</v>
      </c>
      <c r="S1111" s="25">
        <v>70.027677341854698</v>
      </c>
      <c r="T1111" s="25">
        <v>2.5293088209877101</v>
      </c>
      <c r="U1111" s="25">
        <v>0.71303706106807296</v>
      </c>
      <c r="V1111" s="25">
        <v>5.9097300380064199</v>
      </c>
      <c r="W1111" s="25">
        <v>6.6227670990744931</v>
      </c>
      <c r="X1111" s="25"/>
      <c r="Y1111" s="25"/>
      <c r="Z1111"/>
    </row>
    <row r="1112" spans="2:26" x14ac:dyDescent="0.25">
      <c r="B1112" t="s">
        <v>40</v>
      </c>
      <c r="C1112" t="s">
        <v>229</v>
      </c>
      <c r="D1112" t="s">
        <v>197</v>
      </c>
      <c r="E1112" t="s">
        <v>1094</v>
      </c>
      <c r="F1112" t="s">
        <v>951</v>
      </c>
      <c r="G1112" t="s">
        <v>952</v>
      </c>
      <c r="H1112" t="s">
        <v>918</v>
      </c>
      <c r="I1112" t="s">
        <v>1956</v>
      </c>
      <c r="J1112" s="4" t="s">
        <v>865</v>
      </c>
      <c r="K1112">
        <v>400</v>
      </c>
      <c r="L1112">
        <v>6000</v>
      </c>
      <c r="M1112" s="1">
        <v>0.52425925925925931</v>
      </c>
      <c r="N1112" s="25">
        <v>63822.2512242433</v>
      </c>
      <c r="O1112" s="25">
        <v>201040.09135636638</v>
      </c>
      <c r="P1112" s="25">
        <v>711.373945382496</v>
      </c>
      <c r="Q1112" s="25">
        <v>53.610690287270103</v>
      </c>
      <c r="R1112" s="25">
        <v>78948.120974292993</v>
      </c>
      <c r="S1112" s="25">
        <v>76.117139967639403</v>
      </c>
      <c r="T1112" s="25">
        <v>2.7500212706558398</v>
      </c>
      <c r="U1112" s="25">
        <v>0.79284064891118899</v>
      </c>
      <c r="V1112" s="25">
        <v>6.45665462061082</v>
      </c>
      <c r="W1112" s="25">
        <v>7.2494952695220087</v>
      </c>
      <c r="X1112" s="25"/>
      <c r="Y1112" s="25"/>
      <c r="Z1112"/>
    </row>
    <row r="1113" spans="2:26" x14ac:dyDescent="0.25">
      <c r="B1113" t="s">
        <v>40</v>
      </c>
      <c r="C1113" t="s">
        <v>229</v>
      </c>
      <c r="D1113" t="s">
        <v>197</v>
      </c>
      <c r="E1113" t="s">
        <v>1094</v>
      </c>
      <c r="F1113" t="s">
        <v>951</v>
      </c>
      <c r="G1113" t="s">
        <v>952</v>
      </c>
      <c r="H1113" t="s">
        <v>918</v>
      </c>
      <c r="I1113" t="s">
        <v>1956</v>
      </c>
      <c r="J1113" s="4" t="s">
        <v>865</v>
      </c>
      <c r="K1113">
        <v>400</v>
      </c>
      <c r="L1113">
        <v>6500</v>
      </c>
      <c r="M1113" s="1">
        <v>0.56760416666666669</v>
      </c>
      <c r="N1113" s="25">
        <v>69626.354822322101</v>
      </c>
      <c r="O1113" s="25">
        <v>219323.01769031462</v>
      </c>
      <c r="P1113" s="25">
        <v>778.08541755172303</v>
      </c>
      <c r="Q1113" s="25">
        <v>58.4861391724301</v>
      </c>
      <c r="R1113" s="25">
        <v>86127.807143037702</v>
      </c>
      <c r="S1113" s="25">
        <v>82.887834455977895</v>
      </c>
      <c r="T1113" s="25">
        <v>2.9361671825789402</v>
      </c>
      <c r="U1113" s="25">
        <v>0.88680550704605998</v>
      </c>
      <c r="V1113" s="25">
        <v>6.9330480463576496</v>
      </c>
      <c r="W1113" s="25">
        <v>7.8198535534037097</v>
      </c>
      <c r="X1113" s="25"/>
      <c r="Y1113" s="25"/>
      <c r="Z1113"/>
    </row>
    <row r="1114" spans="2:26" x14ac:dyDescent="0.25">
      <c r="B1114" t="s">
        <v>40</v>
      </c>
      <c r="C1114" t="s">
        <v>229</v>
      </c>
      <c r="D1114" t="s">
        <v>197</v>
      </c>
      <c r="E1114" t="s">
        <v>1094</v>
      </c>
      <c r="F1114" t="s">
        <v>951</v>
      </c>
      <c r="G1114" t="s">
        <v>952</v>
      </c>
      <c r="H1114" t="s">
        <v>918</v>
      </c>
      <c r="I1114" t="s">
        <v>1956</v>
      </c>
      <c r="J1114" s="4" t="s">
        <v>865</v>
      </c>
      <c r="K1114">
        <v>400</v>
      </c>
      <c r="L1114">
        <v>7000</v>
      </c>
      <c r="M1114" s="1">
        <v>0.61087962962962961</v>
      </c>
      <c r="N1114" s="25">
        <v>74678.064938023206</v>
      </c>
      <c r="O1114" s="25">
        <v>235235.90455477309</v>
      </c>
      <c r="P1114" s="25">
        <v>829.67162984008701</v>
      </c>
      <c r="Q1114" s="25">
        <v>62.729570105488598</v>
      </c>
      <c r="R1114" s="25">
        <v>92376.7582968723</v>
      </c>
      <c r="S1114" s="25">
        <v>88.432312993203993</v>
      </c>
      <c r="T1114" s="25">
        <v>3.1550583399328902</v>
      </c>
      <c r="U1114" s="25">
        <v>0.94591459750615903</v>
      </c>
      <c r="V1114" s="25">
        <v>7.4970073331534204</v>
      </c>
      <c r="W1114" s="25">
        <v>8.4429219306595797</v>
      </c>
      <c r="X1114" s="25"/>
      <c r="Y1114" s="25"/>
      <c r="Z1114"/>
    </row>
    <row r="1115" spans="2:26" x14ac:dyDescent="0.25">
      <c r="B1115" t="s">
        <v>40</v>
      </c>
      <c r="C1115" t="s">
        <v>229</v>
      </c>
      <c r="D1115" t="s">
        <v>197</v>
      </c>
      <c r="E1115" t="s">
        <v>1094</v>
      </c>
      <c r="F1115" t="s">
        <v>951</v>
      </c>
      <c r="G1115" t="s">
        <v>952</v>
      </c>
      <c r="H1115" t="s">
        <v>918</v>
      </c>
      <c r="I1115" t="s">
        <v>1956</v>
      </c>
      <c r="J1115" s="4" t="s">
        <v>865</v>
      </c>
      <c r="K1115">
        <v>400</v>
      </c>
      <c r="L1115">
        <v>7500</v>
      </c>
      <c r="M1115" s="1">
        <v>0.65414351851851849</v>
      </c>
      <c r="N1115" s="25">
        <v>79729.146803056399</v>
      </c>
      <c r="O1115" s="25">
        <v>251146.81242962764</v>
      </c>
      <c r="P1115" s="25">
        <v>881.25379102856596</v>
      </c>
      <c r="Q1115" s="25">
        <v>66.972481720321298</v>
      </c>
      <c r="R1115" s="25">
        <v>98624.954639843403</v>
      </c>
      <c r="S1115" s="25">
        <v>93.968669639595106</v>
      </c>
      <c r="T1115" s="25">
        <v>3.3736836817286702</v>
      </c>
      <c r="U1115" s="25">
        <v>1.00500944665911</v>
      </c>
      <c r="V1115" s="25">
        <v>8.0609115374377502</v>
      </c>
      <c r="W1115" s="25">
        <v>9.0659209840968593</v>
      </c>
      <c r="X1115" s="25"/>
      <c r="Y1115" s="25"/>
      <c r="Z1115"/>
    </row>
    <row r="1116" spans="2:26" x14ac:dyDescent="0.25">
      <c r="B1116" t="s">
        <v>40</v>
      </c>
      <c r="C1116" t="s">
        <v>229</v>
      </c>
      <c r="D1116" t="s">
        <v>197</v>
      </c>
      <c r="E1116" t="s">
        <v>1094</v>
      </c>
      <c r="F1116" t="s">
        <v>951</v>
      </c>
      <c r="G1116" t="s">
        <v>952</v>
      </c>
      <c r="H1116" t="s">
        <v>918</v>
      </c>
      <c r="I1116" t="s">
        <v>1956</v>
      </c>
      <c r="J1116" s="4" t="s">
        <v>865</v>
      </c>
      <c r="K1116">
        <v>400</v>
      </c>
      <c r="L1116">
        <v>8000</v>
      </c>
      <c r="M1116" s="1">
        <v>0.6974189814814814</v>
      </c>
      <c r="N1116" s="25">
        <v>84779.0789359794</v>
      </c>
      <c r="O1116" s="25">
        <v>267054.09864833509</v>
      </c>
      <c r="P1116" s="25">
        <v>932.82180146459405</v>
      </c>
      <c r="Q1116" s="25">
        <v>71.214431961955796</v>
      </c>
      <c r="R1116" s="25">
        <v>104871.728563535</v>
      </c>
      <c r="S1116" s="25">
        <v>99.516753493403797</v>
      </c>
      <c r="T1116" s="25">
        <v>3.5926579497472502</v>
      </c>
      <c r="U1116" s="25">
        <v>1.0641000575359001</v>
      </c>
      <c r="V1116" s="25">
        <v>8.62463570988964</v>
      </c>
      <c r="W1116" s="25">
        <v>9.6887357674255394</v>
      </c>
      <c r="X1116" s="25"/>
      <c r="Y1116" s="25"/>
      <c r="Z1116"/>
    </row>
    <row r="1117" spans="2:26" x14ac:dyDescent="0.25">
      <c r="B1117" t="s">
        <v>40</v>
      </c>
      <c r="C1117" t="s">
        <v>229</v>
      </c>
      <c r="D1117" t="s">
        <v>197</v>
      </c>
      <c r="E1117" t="s">
        <v>1094</v>
      </c>
      <c r="F1117" t="s">
        <v>951</v>
      </c>
      <c r="G1117" t="s">
        <v>952</v>
      </c>
      <c r="H1117" t="s">
        <v>918</v>
      </c>
      <c r="I1117" t="s">
        <v>1956</v>
      </c>
      <c r="J1117" s="4" t="s">
        <v>832</v>
      </c>
      <c r="K1117">
        <v>200</v>
      </c>
      <c r="L1117">
        <v>125</v>
      </c>
      <c r="M1117" s="1">
        <v>2.2847222222222224E-2</v>
      </c>
      <c r="N1117" s="25">
        <v>1638.4559999999999</v>
      </c>
      <c r="O1117" s="25">
        <v>5161.1363999999994</v>
      </c>
      <c r="P1117" s="25">
        <v>18.0982694</v>
      </c>
      <c r="Q1117" s="25">
        <v>1.3763030999999999</v>
      </c>
      <c r="R1117" s="25">
        <v>2026.77007999999</v>
      </c>
      <c r="S1117" s="25">
        <v>14.00305676</v>
      </c>
      <c r="T1117" s="25">
        <v>0.45086303999999999</v>
      </c>
      <c r="U1117" s="25">
        <v>2.0411519999999898E-2</v>
      </c>
      <c r="V1117" s="25">
        <v>8.5066043999999993E-2</v>
      </c>
      <c r="W1117" s="25">
        <v>0.10547756399999988</v>
      </c>
      <c r="X1117" s="25"/>
      <c r="Y1117" s="25"/>
      <c r="Z1117"/>
    </row>
    <row r="1118" spans="2:26" x14ac:dyDescent="0.25">
      <c r="B1118" t="s">
        <v>40</v>
      </c>
      <c r="C1118" t="s">
        <v>229</v>
      </c>
      <c r="D1118" t="s">
        <v>197</v>
      </c>
      <c r="E1118" t="s">
        <v>1094</v>
      </c>
      <c r="F1118" t="s">
        <v>951</v>
      </c>
      <c r="G1118" t="s">
        <v>952</v>
      </c>
      <c r="H1118" t="s">
        <v>918</v>
      </c>
      <c r="I1118" t="s">
        <v>1956</v>
      </c>
      <c r="J1118" s="4" t="s">
        <v>864</v>
      </c>
      <c r="K1118">
        <v>200</v>
      </c>
      <c r="L1118">
        <v>125</v>
      </c>
      <c r="M1118" s="1">
        <v>1.9259259259259261E-2</v>
      </c>
      <c r="N1118" s="25">
        <v>1508.2560000000001</v>
      </c>
      <c r="O1118" s="25">
        <v>4751.0064000000002</v>
      </c>
      <c r="P1118" s="25">
        <v>17.529295399999999</v>
      </c>
      <c r="Q1118" s="25">
        <v>1.2669351</v>
      </c>
      <c r="R1118" s="25">
        <v>1865.7126800000001</v>
      </c>
      <c r="S1118" s="25">
        <v>11.434210759999999</v>
      </c>
      <c r="T1118" s="25">
        <v>0.36753503999999998</v>
      </c>
      <c r="U1118" s="25">
        <v>1.9976279999999999E-2</v>
      </c>
      <c r="V1118" s="25">
        <v>7.8166063999999993E-2</v>
      </c>
      <c r="W1118" s="25">
        <v>9.8142343999999992E-2</v>
      </c>
      <c r="X1118" s="25"/>
      <c r="Y1118" s="25"/>
      <c r="Z1118"/>
    </row>
    <row r="1119" spans="2:26" x14ac:dyDescent="0.25">
      <c r="B1119" t="s">
        <v>1957</v>
      </c>
      <c r="C1119" t="s">
        <v>562</v>
      </c>
      <c r="D1119" t="s">
        <v>197</v>
      </c>
      <c r="E1119" t="s">
        <v>1098</v>
      </c>
      <c r="F1119" t="s">
        <v>951</v>
      </c>
      <c r="G1119" t="s">
        <v>952</v>
      </c>
      <c r="H1119" t="s">
        <v>918</v>
      </c>
      <c r="I1119" t="s">
        <v>1958</v>
      </c>
      <c r="J1119" s="4" t="s">
        <v>865</v>
      </c>
      <c r="K1119">
        <v>160</v>
      </c>
      <c r="L1119">
        <v>125</v>
      </c>
      <c r="M1119" s="1">
        <v>1.5659722222222224E-2</v>
      </c>
      <c r="N1119" s="25">
        <v>1942.84175128945</v>
      </c>
      <c r="O1119" s="25">
        <v>6119.9515165617677</v>
      </c>
      <c r="P1119" s="25">
        <v>40.848742189922902</v>
      </c>
      <c r="Q1119" s="25">
        <v>1.6319870151067399</v>
      </c>
      <c r="R1119" s="25">
        <v>2403.2952130590802</v>
      </c>
      <c r="S1119" s="25">
        <v>3.9784419733814098</v>
      </c>
      <c r="T1119" s="25">
        <v>0.13694555046922799</v>
      </c>
      <c r="U1119" s="25">
        <v>4.0727592269636896E-3</v>
      </c>
      <c r="V1119" s="25">
        <v>0.118656721078631</v>
      </c>
      <c r="W1119" s="25">
        <v>0.12272948030559469</v>
      </c>
      <c r="X1119" s="25"/>
      <c r="Y1119" s="25"/>
      <c r="Z1119"/>
    </row>
    <row r="1120" spans="2:26" x14ac:dyDescent="0.25">
      <c r="B1120" t="s">
        <v>1957</v>
      </c>
      <c r="C1120" t="s">
        <v>562</v>
      </c>
      <c r="D1120" t="s">
        <v>197</v>
      </c>
      <c r="E1120" t="s">
        <v>1098</v>
      </c>
      <c r="F1120" t="s">
        <v>951</v>
      </c>
      <c r="G1120" t="s">
        <v>952</v>
      </c>
      <c r="H1120" t="s">
        <v>918</v>
      </c>
      <c r="I1120" t="s">
        <v>1958</v>
      </c>
      <c r="J1120" s="4" t="s">
        <v>865</v>
      </c>
      <c r="K1120">
        <v>270</v>
      </c>
      <c r="L1120">
        <v>200</v>
      </c>
      <c r="M1120" s="1">
        <v>2.207175925925926E-2</v>
      </c>
      <c r="N1120" s="25">
        <v>2784.3593001373602</v>
      </c>
      <c r="O1120" s="25">
        <v>8770.7317954326845</v>
      </c>
      <c r="P1120" s="25">
        <v>61.831035866246602</v>
      </c>
      <c r="Q1120" s="25">
        <v>2.3388620114120302</v>
      </c>
      <c r="R1120" s="25">
        <v>3444.25230987753</v>
      </c>
      <c r="S1120" s="25">
        <v>5.4843540793465602</v>
      </c>
      <c r="T1120" s="25">
        <v>0.211144694334226</v>
      </c>
      <c r="U1120" s="25">
        <v>5.3927074149649002E-3</v>
      </c>
      <c r="V1120" s="25">
        <v>0.18992042983364599</v>
      </c>
      <c r="W1120" s="25">
        <v>0.19531313724861088</v>
      </c>
      <c r="X1120" s="25"/>
      <c r="Y1120" s="25"/>
      <c r="Z1120"/>
    </row>
    <row r="1121" spans="2:26" x14ac:dyDescent="0.25">
      <c r="B1121" t="s">
        <v>1957</v>
      </c>
      <c r="C1121" t="s">
        <v>562</v>
      </c>
      <c r="D1121" t="s">
        <v>197</v>
      </c>
      <c r="E1121" t="s">
        <v>1098</v>
      </c>
      <c r="F1121" t="s">
        <v>951</v>
      </c>
      <c r="G1121" t="s">
        <v>952</v>
      </c>
      <c r="H1121" t="s">
        <v>918</v>
      </c>
      <c r="I1121" t="s">
        <v>1958</v>
      </c>
      <c r="J1121" s="4" t="s">
        <v>865</v>
      </c>
      <c r="K1121">
        <v>300</v>
      </c>
      <c r="L1121">
        <v>250</v>
      </c>
      <c r="M1121" s="1">
        <v>2.6168981481481477E-2</v>
      </c>
      <c r="N1121" s="25">
        <v>3401.7091510425998</v>
      </c>
      <c r="O1121" s="25">
        <v>10715.383825784189</v>
      </c>
      <c r="P1121" s="25">
        <v>73.644077035870794</v>
      </c>
      <c r="Q1121" s="25">
        <v>2.8574355282387902</v>
      </c>
      <c r="R1121" s="25">
        <v>4207.91486380676</v>
      </c>
      <c r="S1121" s="25">
        <v>6.1516029733173703</v>
      </c>
      <c r="T1121" s="25">
        <v>0.24992241659352499</v>
      </c>
      <c r="U1121" s="25">
        <v>6.4294474447327502E-3</v>
      </c>
      <c r="V1121" s="25">
        <v>0.24347305733034</v>
      </c>
      <c r="W1121" s="25">
        <v>0.24990250477507275</v>
      </c>
      <c r="X1121" s="25"/>
      <c r="Y1121" s="25"/>
      <c r="Z1121"/>
    </row>
    <row r="1122" spans="2:26" x14ac:dyDescent="0.25">
      <c r="B1122" t="s">
        <v>1957</v>
      </c>
      <c r="C1122" t="s">
        <v>562</v>
      </c>
      <c r="D1122" t="s">
        <v>197</v>
      </c>
      <c r="E1122" t="s">
        <v>1098</v>
      </c>
      <c r="F1122" t="s">
        <v>951</v>
      </c>
      <c r="G1122" t="s">
        <v>952</v>
      </c>
      <c r="H1122" t="s">
        <v>918</v>
      </c>
      <c r="I1122" t="s">
        <v>1958</v>
      </c>
      <c r="J1122" s="4" t="s">
        <v>865</v>
      </c>
      <c r="K1122">
        <v>360</v>
      </c>
      <c r="L1122">
        <v>500</v>
      </c>
      <c r="M1122" s="1">
        <v>4.7708333333333332E-2</v>
      </c>
      <c r="N1122" s="25">
        <v>6047.02047615639</v>
      </c>
      <c r="O1122" s="25">
        <v>19048.114499892628</v>
      </c>
      <c r="P1122" s="25">
        <v>114.495641457937</v>
      </c>
      <c r="Q1122" s="25">
        <v>5.07949747899983</v>
      </c>
      <c r="R1122" s="25">
        <v>7480.1645347889498</v>
      </c>
      <c r="S1122" s="25">
        <v>8.6540242912845606</v>
      </c>
      <c r="T1122" s="25">
        <v>0.400104731736243</v>
      </c>
      <c r="U1122" s="25">
        <v>1.18230564887806E-2</v>
      </c>
      <c r="V1122" s="25">
        <v>0.49637649901011999</v>
      </c>
      <c r="W1122" s="25">
        <v>0.50819955549890061</v>
      </c>
      <c r="X1122" s="25"/>
      <c r="Y1122" s="25"/>
      <c r="Z1122"/>
    </row>
    <row r="1123" spans="2:26" x14ac:dyDescent="0.25">
      <c r="B1123" t="s">
        <v>1957</v>
      </c>
      <c r="C1123" t="s">
        <v>562</v>
      </c>
      <c r="D1123" t="s">
        <v>197</v>
      </c>
      <c r="E1123" t="s">
        <v>1098</v>
      </c>
      <c r="F1123" t="s">
        <v>951</v>
      </c>
      <c r="G1123" t="s">
        <v>952</v>
      </c>
      <c r="H1123" t="s">
        <v>918</v>
      </c>
      <c r="I1123" t="s">
        <v>1958</v>
      </c>
      <c r="J1123" s="4" t="s">
        <v>865</v>
      </c>
      <c r="K1123">
        <v>380</v>
      </c>
      <c r="L1123">
        <v>750</v>
      </c>
      <c r="M1123" s="1">
        <v>6.9386574074074073E-2</v>
      </c>
      <c r="N1123" s="25">
        <v>8690.1680793081505</v>
      </c>
      <c r="O1123" s="25">
        <v>27374.029449820675</v>
      </c>
      <c r="P1123" s="25">
        <v>155.49860073342799</v>
      </c>
      <c r="Q1123" s="25">
        <v>7.2997411906121501</v>
      </c>
      <c r="R1123" s="25">
        <v>10749.7380610578</v>
      </c>
      <c r="S1123" s="25">
        <v>10.1963403574343</v>
      </c>
      <c r="T1123" s="25">
        <v>0.55310328711978196</v>
      </c>
      <c r="U1123" s="25">
        <v>1.56280255536154E-2</v>
      </c>
      <c r="V1123" s="25">
        <v>0.79243716350552595</v>
      </c>
      <c r="W1123" s="25">
        <v>0.80806518905914138</v>
      </c>
      <c r="X1123" s="25"/>
      <c r="Y1123" s="25"/>
      <c r="Z1123"/>
    </row>
    <row r="1124" spans="2:26" x14ac:dyDescent="0.25">
      <c r="B1124" t="s">
        <v>1957</v>
      </c>
      <c r="C1124" t="s">
        <v>562</v>
      </c>
      <c r="D1124" t="s">
        <v>197</v>
      </c>
      <c r="E1124" t="s">
        <v>1098</v>
      </c>
      <c r="F1124" t="s">
        <v>951</v>
      </c>
      <c r="G1124" t="s">
        <v>952</v>
      </c>
      <c r="H1124" t="s">
        <v>918</v>
      </c>
      <c r="I1124" t="s">
        <v>1958</v>
      </c>
      <c r="J1124" s="4" t="s">
        <v>865</v>
      </c>
      <c r="K1124">
        <v>380</v>
      </c>
      <c r="L1124">
        <v>1000</v>
      </c>
      <c r="M1124" s="1">
        <v>9.1006944444444446E-2</v>
      </c>
      <c r="N1124" s="25">
        <v>11384.843787951</v>
      </c>
      <c r="O1124" s="25">
        <v>35862.25793204565</v>
      </c>
      <c r="P1124" s="25">
        <v>195.76097390093599</v>
      </c>
      <c r="Q1124" s="25">
        <v>9.5632686979515</v>
      </c>
      <c r="R1124" s="25">
        <v>14083.056115732301</v>
      </c>
      <c r="S1124" s="25">
        <v>11.658699480594599</v>
      </c>
      <c r="T1124" s="25">
        <v>0.68629128245108495</v>
      </c>
      <c r="U1124" s="25">
        <v>2.0405651458630499E-2</v>
      </c>
      <c r="V1124" s="25">
        <v>1.0658426667599901</v>
      </c>
      <c r="W1124" s="25">
        <v>1.0862483182186207</v>
      </c>
      <c r="X1124" s="25"/>
      <c r="Y1124" s="25"/>
      <c r="Z1124"/>
    </row>
    <row r="1125" spans="2:26" x14ac:dyDescent="0.25">
      <c r="B1125" t="s">
        <v>1957</v>
      </c>
      <c r="C1125" t="s">
        <v>562</v>
      </c>
      <c r="D1125" t="s">
        <v>197</v>
      </c>
      <c r="E1125" t="s">
        <v>1098</v>
      </c>
      <c r="F1125" t="s">
        <v>951</v>
      </c>
      <c r="G1125" t="s">
        <v>952</v>
      </c>
      <c r="H1125" t="s">
        <v>918</v>
      </c>
      <c r="I1125" t="s">
        <v>1958</v>
      </c>
      <c r="J1125" s="4" t="s">
        <v>865</v>
      </c>
      <c r="K1125">
        <v>380</v>
      </c>
      <c r="L1125">
        <v>1500</v>
      </c>
      <c r="M1125" s="1">
        <v>0.13425925925925927</v>
      </c>
      <c r="N1125" s="25">
        <v>16818.8795653343</v>
      </c>
      <c r="O1125" s="25">
        <v>52979.470630803044</v>
      </c>
      <c r="P1125" s="25">
        <v>277.95944223641999</v>
      </c>
      <c r="Q1125" s="25">
        <v>14.1278596189937</v>
      </c>
      <c r="R1125" s="25">
        <v>20804.9502179706</v>
      </c>
      <c r="S1125" s="25">
        <v>14.576186684666601</v>
      </c>
      <c r="T1125" s="25">
        <v>0.95395138299043702</v>
      </c>
      <c r="U1125" s="25">
        <v>3.0026606271693301E-2</v>
      </c>
      <c r="V1125" s="25">
        <v>1.6149937017796301</v>
      </c>
      <c r="W1125" s="25">
        <v>1.6450203080513235</v>
      </c>
      <c r="X1125" s="25"/>
      <c r="Y1125" s="25"/>
      <c r="Z1125"/>
    </row>
    <row r="1126" spans="2:26" x14ac:dyDescent="0.25">
      <c r="B1126" t="s">
        <v>1957</v>
      </c>
      <c r="C1126" t="s">
        <v>562</v>
      </c>
      <c r="D1126" t="s">
        <v>197</v>
      </c>
      <c r="E1126" t="s">
        <v>1098</v>
      </c>
      <c r="F1126" t="s">
        <v>951</v>
      </c>
      <c r="G1126" t="s">
        <v>952</v>
      </c>
      <c r="H1126" t="s">
        <v>918</v>
      </c>
      <c r="I1126" t="s">
        <v>1958</v>
      </c>
      <c r="J1126" s="4" t="s">
        <v>865</v>
      </c>
      <c r="K1126">
        <v>400</v>
      </c>
      <c r="L1126">
        <v>2000</v>
      </c>
      <c r="M1126" s="1">
        <v>0.17759259259259261</v>
      </c>
      <c r="N1126" s="25">
        <v>21949.8019946491</v>
      </c>
      <c r="O1126" s="25">
        <v>69141.876283144666</v>
      </c>
      <c r="P1126" s="25">
        <v>358.94024878779101</v>
      </c>
      <c r="Q1126" s="25">
        <v>18.437827631910402</v>
      </c>
      <c r="R1126" s="25">
        <v>27151.9013631776</v>
      </c>
      <c r="S1126" s="25">
        <v>16.529877561267</v>
      </c>
      <c r="T1126" s="25">
        <v>1.3087695711917899</v>
      </c>
      <c r="U1126" s="25">
        <v>3.4731957968016897E-2</v>
      </c>
      <c r="V1126" s="25">
        <v>2.3261065389195701</v>
      </c>
      <c r="W1126" s="25">
        <v>2.3608384968875868</v>
      </c>
      <c r="X1126" s="25"/>
      <c r="Y1126" s="25"/>
      <c r="Z1126"/>
    </row>
    <row r="1127" spans="2:26" x14ac:dyDescent="0.25">
      <c r="B1127" t="s">
        <v>1957</v>
      </c>
      <c r="C1127" t="s">
        <v>562</v>
      </c>
      <c r="D1127" t="s">
        <v>197</v>
      </c>
      <c r="E1127" t="s">
        <v>1098</v>
      </c>
      <c r="F1127" t="s">
        <v>951</v>
      </c>
      <c r="G1127" t="s">
        <v>952</v>
      </c>
      <c r="H1127" t="s">
        <v>918</v>
      </c>
      <c r="I1127" t="s">
        <v>1958</v>
      </c>
      <c r="J1127" s="4" t="s">
        <v>865</v>
      </c>
      <c r="K1127">
        <v>380</v>
      </c>
      <c r="L1127">
        <v>2500</v>
      </c>
      <c r="M1127" s="1">
        <v>0.22083333333333333</v>
      </c>
      <c r="N1127" s="25">
        <v>27698.595163657101</v>
      </c>
      <c r="O1127" s="25">
        <v>87250.574765519865</v>
      </c>
      <c r="P1127" s="25">
        <v>442.55120459815902</v>
      </c>
      <c r="Q1127" s="25">
        <v>23.2668240525851</v>
      </c>
      <c r="R1127" s="25">
        <v>34263.171878852903</v>
      </c>
      <c r="S1127" s="25">
        <v>20.390398787397501</v>
      </c>
      <c r="T1127" s="25">
        <v>1.48888718876716</v>
      </c>
      <c r="U1127" s="25">
        <v>4.9297095100353398E-2</v>
      </c>
      <c r="V1127" s="25">
        <v>2.7139131449734699</v>
      </c>
      <c r="W1127" s="25">
        <v>2.7632102400738234</v>
      </c>
      <c r="X1127" s="25"/>
      <c r="Y1127" s="25"/>
      <c r="Z1127"/>
    </row>
    <row r="1128" spans="2:26" x14ac:dyDescent="0.25">
      <c r="B1128" t="s">
        <v>1957</v>
      </c>
      <c r="C1128" t="s">
        <v>562</v>
      </c>
      <c r="D1128" t="s">
        <v>197</v>
      </c>
      <c r="E1128" t="s">
        <v>1098</v>
      </c>
      <c r="F1128" t="s">
        <v>951</v>
      </c>
      <c r="G1128" t="s">
        <v>952</v>
      </c>
      <c r="H1128" t="s">
        <v>918</v>
      </c>
      <c r="I1128" t="s">
        <v>1958</v>
      </c>
      <c r="J1128" s="4" t="s">
        <v>865</v>
      </c>
      <c r="K1128">
        <v>380</v>
      </c>
      <c r="L1128">
        <v>3000</v>
      </c>
      <c r="M1128" s="1">
        <v>0.26415509259259257</v>
      </c>
      <c r="N1128" s="25">
        <v>33210.435889744498</v>
      </c>
      <c r="O1128" s="25">
        <v>104612.87305269517</v>
      </c>
      <c r="P1128" s="25">
        <v>527.45469059827599</v>
      </c>
      <c r="Q1128" s="25">
        <v>27.896768209520399</v>
      </c>
      <c r="R1128" s="25">
        <v>41081.318918680903</v>
      </c>
      <c r="S1128" s="25">
        <v>23.323160861121799</v>
      </c>
      <c r="T1128" s="25">
        <v>1.7593322492749299</v>
      </c>
      <c r="U1128" s="25">
        <v>5.90345282252814E-2</v>
      </c>
      <c r="V1128" s="25">
        <v>3.26711530957538</v>
      </c>
      <c r="W1128" s="25">
        <v>3.3261498378006613</v>
      </c>
      <c r="X1128" s="25"/>
      <c r="Y1128" s="25"/>
      <c r="Z1128"/>
    </row>
    <row r="1129" spans="2:26" x14ac:dyDescent="0.25">
      <c r="B1129" t="s">
        <v>1957</v>
      </c>
      <c r="C1129" t="s">
        <v>562</v>
      </c>
      <c r="D1129" t="s">
        <v>197</v>
      </c>
      <c r="E1129" t="s">
        <v>1098</v>
      </c>
      <c r="F1129" t="s">
        <v>951</v>
      </c>
      <c r="G1129" t="s">
        <v>952</v>
      </c>
      <c r="H1129" t="s">
        <v>918</v>
      </c>
      <c r="I1129" t="s">
        <v>1958</v>
      </c>
      <c r="J1129" s="4" t="s">
        <v>865</v>
      </c>
      <c r="K1129">
        <v>380</v>
      </c>
      <c r="L1129">
        <v>3500</v>
      </c>
      <c r="M1129" s="1">
        <v>0.30739583333333337</v>
      </c>
      <c r="N1129" s="25">
        <v>38597.639096055602</v>
      </c>
      <c r="O1129" s="25">
        <v>121582.56315257514</v>
      </c>
      <c r="P1129" s="25">
        <v>607.89810398448697</v>
      </c>
      <c r="Q1129" s="25">
        <v>32.422018934929199</v>
      </c>
      <c r="R1129" s="25">
        <v>47745.275996102602</v>
      </c>
      <c r="S1129" s="25">
        <v>26.210646290002298</v>
      </c>
      <c r="T1129" s="25">
        <v>2.0247292824295999</v>
      </c>
      <c r="U1129" s="25">
        <v>6.8586493495619599E-2</v>
      </c>
      <c r="V1129" s="25">
        <v>3.8139442068154499</v>
      </c>
      <c r="W1129" s="25">
        <v>3.8825307003110696</v>
      </c>
      <c r="X1129" s="25"/>
      <c r="Y1129" s="25"/>
      <c r="Z1129"/>
    </row>
    <row r="1130" spans="2:26" x14ac:dyDescent="0.25">
      <c r="B1130" t="s">
        <v>1957</v>
      </c>
      <c r="C1130" t="s">
        <v>562</v>
      </c>
      <c r="D1130" t="s">
        <v>197</v>
      </c>
      <c r="E1130" t="s">
        <v>1098</v>
      </c>
      <c r="F1130" t="s">
        <v>951</v>
      </c>
      <c r="G1130" t="s">
        <v>952</v>
      </c>
      <c r="H1130" t="s">
        <v>918</v>
      </c>
      <c r="I1130" t="s">
        <v>1958</v>
      </c>
      <c r="J1130" s="4" t="s">
        <v>865</v>
      </c>
      <c r="K1130">
        <v>380</v>
      </c>
      <c r="L1130">
        <v>4000</v>
      </c>
      <c r="M1130" s="1">
        <v>0.35074074074074074</v>
      </c>
      <c r="N1130" s="25">
        <v>44130.869083740203</v>
      </c>
      <c r="O1130" s="25">
        <v>139012.23761378165</v>
      </c>
      <c r="P1130" s="25">
        <v>693.54270245303599</v>
      </c>
      <c r="Q1130" s="25">
        <v>37.069928993081597</v>
      </c>
      <c r="R1130" s="25">
        <v>54589.882030610497</v>
      </c>
      <c r="S1130" s="25">
        <v>29.137481875860502</v>
      </c>
      <c r="T1130" s="25">
        <v>2.2957275019972201</v>
      </c>
      <c r="U1130" s="25">
        <v>7.8355120583063195E-2</v>
      </c>
      <c r="V1130" s="25">
        <v>4.3683775484264098</v>
      </c>
      <c r="W1130" s="25">
        <v>4.4467326690094726</v>
      </c>
      <c r="X1130" s="25"/>
      <c r="Y1130" s="25"/>
      <c r="Z1130"/>
    </row>
    <row r="1131" spans="2:26" x14ac:dyDescent="0.25">
      <c r="B1131" t="s">
        <v>1957</v>
      </c>
      <c r="C1131" t="s">
        <v>562</v>
      </c>
      <c r="D1131" t="s">
        <v>197</v>
      </c>
      <c r="E1131" t="s">
        <v>1098</v>
      </c>
      <c r="F1131" t="s">
        <v>951</v>
      </c>
      <c r="G1131" t="s">
        <v>952</v>
      </c>
      <c r="H1131" t="s">
        <v>918</v>
      </c>
      <c r="I1131" t="s">
        <v>1958</v>
      </c>
      <c r="J1131" s="4" t="s">
        <v>865</v>
      </c>
      <c r="K1131">
        <v>380</v>
      </c>
      <c r="L1131">
        <v>4500</v>
      </c>
      <c r="M1131" s="1">
        <v>0.39399305555555553</v>
      </c>
      <c r="N1131" s="25">
        <v>49518.914220566498</v>
      </c>
      <c r="O1131" s="25">
        <v>155984.57979478445</v>
      </c>
      <c r="P1131" s="25">
        <v>773.99663298086898</v>
      </c>
      <c r="Q1131" s="25">
        <v>41.595885726593202</v>
      </c>
      <c r="R1131" s="25">
        <v>61254.891728298702</v>
      </c>
      <c r="S1131" s="25">
        <v>32.024963030415996</v>
      </c>
      <c r="T1131" s="25">
        <v>2.5611528416930902</v>
      </c>
      <c r="U1131" s="25">
        <v>8.7909896633753301E-2</v>
      </c>
      <c r="V1131" s="25">
        <v>4.9152865463612203</v>
      </c>
      <c r="W1131" s="25">
        <v>5.003196442994974</v>
      </c>
      <c r="X1131" s="25"/>
      <c r="Y1131" s="25"/>
      <c r="Z1131"/>
    </row>
    <row r="1132" spans="2:26" x14ac:dyDescent="0.25">
      <c r="B1132" t="s">
        <v>1957</v>
      </c>
      <c r="C1132" t="s">
        <v>562</v>
      </c>
      <c r="D1132" t="s">
        <v>197</v>
      </c>
      <c r="E1132" t="s">
        <v>1098</v>
      </c>
      <c r="F1132" t="s">
        <v>951</v>
      </c>
      <c r="G1132" t="s">
        <v>952</v>
      </c>
      <c r="H1132" t="s">
        <v>918</v>
      </c>
      <c r="I1132" t="s">
        <v>1958</v>
      </c>
      <c r="J1132" s="4" t="s">
        <v>865</v>
      </c>
      <c r="K1132">
        <v>380</v>
      </c>
      <c r="L1132">
        <v>5000</v>
      </c>
      <c r="M1132" s="1">
        <v>0.43733796296296296</v>
      </c>
      <c r="N1132" s="25">
        <v>55074.607275621602</v>
      </c>
      <c r="O1132" s="25">
        <v>173485.01291820803</v>
      </c>
      <c r="P1132" s="25">
        <v>860.36249353586595</v>
      </c>
      <c r="Q1132" s="25">
        <v>46.262667704332102</v>
      </c>
      <c r="R1132" s="25">
        <v>68127.287422888898</v>
      </c>
      <c r="S1132" s="25">
        <v>34.9422167854121</v>
      </c>
      <c r="T1132" s="25">
        <v>2.8327200849643202</v>
      </c>
      <c r="U1132" s="25">
        <v>9.7708691326616498E-2</v>
      </c>
      <c r="V1132" s="25">
        <v>5.4710777332765597</v>
      </c>
      <c r="W1132" s="25">
        <v>5.568786424603176</v>
      </c>
      <c r="X1132" s="25"/>
      <c r="Y1132" s="25"/>
      <c r="Z1132"/>
    </row>
    <row r="1133" spans="2:26" x14ac:dyDescent="0.25">
      <c r="B1133" t="s">
        <v>1957</v>
      </c>
      <c r="C1133" t="s">
        <v>562</v>
      </c>
      <c r="D1133" t="s">
        <v>197</v>
      </c>
      <c r="E1133" t="s">
        <v>1098</v>
      </c>
      <c r="F1133" t="s">
        <v>951</v>
      </c>
      <c r="G1133" t="s">
        <v>952</v>
      </c>
      <c r="H1133" t="s">
        <v>918</v>
      </c>
      <c r="I1133" t="s">
        <v>1958</v>
      </c>
      <c r="J1133" s="4" t="s">
        <v>865</v>
      </c>
      <c r="K1133">
        <v>400</v>
      </c>
      <c r="L1133">
        <v>5500</v>
      </c>
      <c r="M1133" s="1">
        <v>0.48060185185185184</v>
      </c>
      <c r="N1133" s="25">
        <v>59446.111788676899</v>
      </c>
      <c r="O1133" s="25">
        <v>187255.25213433223</v>
      </c>
      <c r="P1133" s="25">
        <v>931.68198771466905</v>
      </c>
      <c r="Q1133" s="25">
        <v>49.934734827690903</v>
      </c>
      <c r="R1133" s="25">
        <v>73534.840716356994</v>
      </c>
      <c r="S1133" s="25">
        <v>34.4215307707805</v>
      </c>
      <c r="T1133" s="25">
        <v>3.3376514681551201</v>
      </c>
      <c r="U1133" s="25">
        <v>9.2560532456278599E-2</v>
      </c>
      <c r="V1133" s="25">
        <v>6.4944839893738902</v>
      </c>
      <c r="W1133" s="25">
        <v>6.587044521830169</v>
      </c>
      <c r="X1133" s="25"/>
      <c r="Y1133" s="25"/>
      <c r="Z1133"/>
    </row>
    <row r="1134" spans="2:26" x14ac:dyDescent="0.25">
      <c r="B1134" t="s">
        <v>1957</v>
      </c>
      <c r="C1134" t="s">
        <v>562</v>
      </c>
      <c r="D1134" t="s">
        <v>197</v>
      </c>
      <c r="E1134" t="s">
        <v>1098</v>
      </c>
      <c r="F1134" t="s">
        <v>951</v>
      </c>
      <c r="G1134" t="s">
        <v>952</v>
      </c>
      <c r="H1134" t="s">
        <v>918</v>
      </c>
      <c r="I1134" t="s">
        <v>1958</v>
      </c>
      <c r="J1134" s="4" t="s">
        <v>865</v>
      </c>
      <c r="K1134">
        <v>400</v>
      </c>
      <c r="L1134">
        <v>6000</v>
      </c>
      <c r="M1134" s="1">
        <v>0.52396990740740745</v>
      </c>
      <c r="N1134" s="25">
        <v>64962.960748178397</v>
      </c>
      <c r="O1134" s="25">
        <v>204633.32635676194</v>
      </c>
      <c r="P1134" s="25">
        <v>1018.90008774023</v>
      </c>
      <c r="Q1134" s="25">
        <v>54.568891458582897</v>
      </c>
      <c r="R1134" s="25">
        <v>80359.183667883393</v>
      </c>
      <c r="S1134" s="25">
        <v>36.993496817979903</v>
      </c>
      <c r="T1134" s="25">
        <v>3.6329300499014399</v>
      </c>
      <c r="U1134" s="25">
        <v>0.101055091078052</v>
      </c>
      <c r="V1134" s="25">
        <v>7.0983463619920197</v>
      </c>
      <c r="W1134" s="25">
        <v>7.1994014530700721</v>
      </c>
      <c r="X1134" s="25"/>
      <c r="Y1134" s="25"/>
      <c r="Z1134"/>
    </row>
    <row r="1135" spans="2:26" x14ac:dyDescent="0.25">
      <c r="B1135" t="s">
        <v>1957</v>
      </c>
      <c r="C1135" t="s">
        <v>562</v>
      </c>
      <c r="D1135" t="s">
        <v>197</v>
      </c>
      <c r="E1135" t="s">
        <v>1098</v>
      </c>
      <c r="F1135" t="s">
        <v>951</v>
      </c>
      <c r="G1135" t="s">
        <v>952</v>
      </c>
      <c r="H1135" t="s">
        <v>918</v>
      </c>
      <c r="I1135" t="s">
        <v>1958</v>
      </c>
      <c r="J1135" s="4" t="s">
        <v>832</v>
      </c>
      <c r="K1135">
        <v>160</v>
      </c>
      <c r="L1135">
        <v>125</v>
      </c>
      <c r="M1135" s="1">
        <v>2.2847222222222224E-2</v>
      </c>
      <c r="N1135" s="25">
        <v>1867.6079999999899</v>
      </c>
      <c r="O1135" s="25">
        <v>5882.9651999999678</v>
      </c>
      <c r="P1135" s="25">
        <v>34.499240399999998</v>
      </c>
      <c r="Q1135" s="25">
        <v>1.5687907000000001</v>
      </c>
      <c r="R1135" s="25">
        <v>2310.2310400000001</v>
      </c>
      <c r="S1135" s="25">
        <v>9.9371677199999997</v>
      </c>
      <c r="T1135" s="25">
        <v>0.28314215999999998</v>
      </c>
      <c r="U1135" s="25">
        <v>6.0057599999999997E-3</v>
      </c>
      <c r="V1135" s="25">
        <v>9.5405180000000006E-2</v>
      </c>
      <c r="W1135" s="25">
        <v>0.10141094</v>
      </c>
      <c r="X1135" s="25"/>
      <c r="Y1135" s="25"/>
      <c r="Z1135"/>
    </row>
    <row r="1136" spans="2:26" x14ac:dyDescent="0.25">
      <c r="B1136" t="s">
        <v>1957</v>
      </c>
      <c r="C1136" t="s">
        <v>562</v>
      </c>
      <c r="D1136" t="s">
        <v>197</v>
      </c>
      <c r="E1136" t="s">
        <v>1098</v>
      </c>
      <c r="F1136" t="s">
        <v>951</v>
      </c>
      <c r="G1136" t="s">
        <v>952</v>
      </c>
      <c r="H1136" t="s">
        <v>918</v>
      </c>
      <c r="I1136" t="s">
        <v>1958</v>
      </c>
      <c r="J1136" s="4" t="s">
        <v>864</v>
      </c>
      <c r="K1136">
        <v>160</v>
      </c>
      <c r="L1136">
        <v>125</v>
      </c>
      <c r="M1136" s="1">
        <v>1.9259259259259261E-2</v>
      </c>
      <c r="N1136" s="25">
        <v>1729.348</v>
      </c>
      <c r="O1136" s="25">
        <v>5447.4461999999994</v>
      </c>
      <c r="P1136" s="25">
        <v>33.802409920512801</v>
      </c>
      <c r="Q1136" s="25">
        <v>1.4526523</v>
      </c>
      <c r="R1136" s="25">
        <v>2139.2034239743498</v>
      </c>
      <c r="S1136" s="25">
        <v>8.0789532007692308</v>
      </c>
      <c r="T1136" s="25">
        <v>0.23335615999999901</v>
      </c>
      <c r="U1136" s="25">
        <v>5.6275600000000002E-3</v>
      </c>
      <c r="V1136" s="25">
        <v>8.8340279999999993E-2</v>
      </c>
      <c r="W1136" s="25">
        <v>9.3967839999999997E-2</v>
      </c>
      <c r="X1136" s="25"/>
      <c r="Y1136" s="25"/>
      <c r="Z1136"/>
    </row>
    <row r="1137" spans="2:26" x14ac:dyDescent="0.25">
      <c r="B1137" t="s">
        <v>1959</v>
      </c>
      <c r="C1137" t="s">
        <v>564</v>
      </c>
      <c r="D1137" t="s">
        <v>193</v>
      </c>
      <c r="E1137" t="s">
        <v>1101</v>
      </c>
      <c r="F1137" t="s">
        <v>951</v>
      </c>
      <c r="G1137" t="s">
        <v>952</v>
      </c>
      <c r="H1137" t="s">
        <v>918</v>
      </c>
      <c r="I1137" t="s">
        <v>1960</v>
      </c>
      <c r="J1137" s="4" t="s">
        <v>865</v>
      </c>
      <c r="K1137">
        <v>160</v>
      </c>
      <c r="L1137">
        <v>125</v>
      </c>
      <c r="M1137" s="1">
        <v>1.6168981481481482E-2</v>
      </c>
      <c r="N1137" s="25">
        <v>714.00959643691999</v>
      </c>
      <c r="O1137" s="25">
        <v>2249.1302287762978</v>
      </c>
      <c r="P1137" s="25">
        <v>8.1610561385870994</v>
      </c>
      <c r="Q1137" s="25">
        <v>0.59976805017504098</v>
      </c>
      <c r="R1137" s="25">
        <v>883.22984828603899</v>
      </c>
      <c r="S1137" s="25">
        <v>16.307679878390399</v>
      </c>
      <c r="T1137" s="25">
        <v>8.0494088997036304</v>
      </c>
      <c r="U1137" s="25">
        <v>2.5657295478592901</v>
      </c>
      <c r="V1137" s="25">
        <v>0.24848129136745001</v>
      </c>
      <c r="W1137" s="25">
        <v>2.8142108392267402</v>
      </c>
      <c r="X1137" s="25"/>
      <c r="Y1137" s="25"/>
      <c r="Z1137"/>
    </row>
    <row r="1138" spans="2:26" x14ac:dyDescent="0.25">
      <c r="B1138" t="s">
        <v>1959</v>
      </c>
      <c r="C1138" t="s">
        <v>564</v>
      </c>
      <c r="D1138" t="s">
        <v>193</v>
      </c>
      <c r="E1138" t="s">
        <v>1101</v>
      </c>
      <c r="F1138" t="s">
        <v>951</v>
      </c>
      <c r="G1138" t="s">
        <v>952</v>
      </c>
      <c r="H1138" t="s">
        <v>918</v>
      </c>
      <c r="I1138" t="s">
        <v>1960</v>
      </c>
      <c r="J1138" s="4" t="s">
        <v>865</v>
      </c>
      <c r="K1138">
        <v>240</v>
      </c>
      <c r="L1138">
        <v>200</v>
      </c>
      <c r="M1138" s="1">
        <v>2.3518518518518518E-2</v>
      </c>
      <c r="N1138" s="25">
        <v>1036.6910534291401</v>
      </c>
      <c r="O1138" s="25">
        <v>3265.5768183017913</v>
      </c>
      <c r="P1138" s="25">
        <v>12.208935742395999</v>
      </c>
      <c r="Q1138" s="25">
        <v>0.870820413555912</v>
      </c>
      <c r="R1138" s="25">
        <v>1282.38676662131</v>
      </c>
      <c r="S1138" s="25">
        <v>22.5200290540641</v>
      </c>
      <c r="T1138" s="25">
        <v>11.299825426177399</v>
      </c>
      <c r="U1138" s="25">
        <v>2.88817692107457</v>
      </c>
      <c r="V1138" s="25">
        <v>0.35655118911483202</v>
      </c>
      <c r="W1138" s="25">
        <v>3.2447281101894019</v>
      </c>
      <c r="X1138" s="25"/>
      <c r="Y1138" s="25"/>
      <c r="Z1138"/>
    </row>
    <row r="1139" spans="2:26" x14ac:dyDescent="0.25">
      <c r="B1139" t="s">
        <v>1959</v>
      </c>
      <c r="C1139" t="s">
        <v>564</v>
      </c>
      <c r="D1139" t="s">
        <v>193</v>
      </c>
      <c r="E1139" t="s">
        <v>1101</v>
      </c>
      <c r="F1139" t="s">
        <v>951</v>
      </c>
      <c r="G1139" t="s">
        <v>952</v>
      </c>
      <c r="H1139" t="s">
        <v>918</v>
      </c>
      <c r="I1139" t="s">
        <v>1960</v>
      </c>
      <c r="J1139" s="4" t="s">
        <v>865</v>
      </c>
      <c r="K1139">
        <v>280</v>
      </c>
      <c r="L1139">
        <v>250</v>
      </c>
      <c r="M1139" s="1">
        <v>2.8449074074074075E-2</v>
      </c>
      <c r="N1139" s="25">
        <v>1186.7723930228401</v>
      </c>
      <c r="O1139" s="25">
        <v>3738.3330380219463</v>
      </c>
      <c r="P1139" s="25">
        <v>13.697731620703401</v>
      </c>
      <c r="Q1139" s="25">
        <v>0.99688888702817502</v>
      </c>
      <c r="R1139" s="25">
        <v>1468.03749966654</v>
      </c>
      <c r="S1139" s="25">
        <v>26.3581408385812</v>
      </c>
      <c r="T1139" s="25">
        <v>13.0577126857137</v>
      </c>
      <c r="U1139" s="25">
        <v>2.91662395963961</v>
      </c>
      <c r="V1139" s="25">
        <v>0.43251371575555198</v>
      </c>
      <c r="W1139" s="25">
        <v>3.3491376753951618</v>
      </c>
      <c r="X1139" s="25"/>
      <c r="Y1139" s="25"/>
      <c r="Z1139"/>
    </row>
    <row r="1140" spans="2:26" x14ac:dyDescent="0.25">
      <c r="B1140" t="s">
        <v>1959</v>
      </c>
      <c r="C1140" t="s">
        <v>564</v>
      </c>
      <c r="D1140" t="s">
        <v>193</v>
      </c>
      <c r="E1140" t="s">
        <v>1101</v>
      </c>
      <c r="F1140" t="s">
        <v>951</v>
      </c>
      <c r="G1140" t="s">
        <v>952</v>
      </c>
      <c r="H1140" t="s">
        <v>918</v>
      </c>
      <c r="I1140" t="s">
        <v>1960</v>
      </c>
      <c r="J1140" s="4" t="s">
        <v>865</v>
      </c>
      <c r="K1140">
        <v>280</v>
      </c>
      <c r="L1140">
        <v>500</v>
      </c>
      <c r="M1140" s="1">
        <v>5.2800925925925925E-2</v>
      </c>
      <c r="N1140" s="25">
        <v>2280.3318871020801</v>
      </c>
      <c r="O1140" s="25">
        <v>7183.0454443715525</v>
      </c>
      <c r="P1140" s="25">
        <v>24.015206334335101</v>
      </c>
      <c r="Q1140" s="25">
        <v>1.91547883303129</v>
      </c>
      <c r="R1140" s="25">
        <v>2820.7701867498399</v>
      </c>
      <c r="S1140" s="25">
        <v>43.7022076708067</v>
      </c>
      <c r="T1140" s="25">
        <v>19.088025879523101</v>
      </c>
      <c r="U1140" s="25">
        <v>4.7027655316629202</v>
      </c>
      <c r="V1140" s="25">
        <v>0.97173874656965897</v>
      </c>
      <c r="W1140" s="25">
        <v>5.674504278232579</v>
      </c>
      <c r="X1140" s="25"/>
      <c r="Y1140" s="25"/>
      <c r="Z1140"/>
    </row>
    <row r="1141" spans="2:26" x14ac:dyDescent="0.25">
      <c r="B1141" t="s">
        <v>1959</v>
      </c>
      <c r="C1141" t="s">
        <v>564</v>
      </c>
      <c r="D1141" t="s">
        <v>193</v>
      </c>
      <c r="E1141" t="s">
        <v>1101</v>
      </c>
      <c r="F1141" t="s">
        <v>951</v>
      </c>
      <c r="G1141" t="s">
        <v>952</v>
      </c>
      <c r="H1141" t="s">
        <v>918</v>
      </c>
      <c r="I1141" t="s">
        <v>1960</v>
      </c>
      <c r="J1141" s="4" t="s">
        <v>865</v>
      </c>
      <c r="K1141">
        <v>280</v>
      </c>
      <c r="L1141">
        <v>750</v>
      </c>
      <c r="M1141" s="1">
        <v>7.7245370370370367E-2</v>
      </c>
      <c r="N1141" s="25">
        <v>3372.4888933478901</v>
      </c>
      <c r="O1141" s="25">
        <v>10623.340014045854</v>
      </c>
      <c r="P1141" s="25">
        <v>34.630864196272199</v>
      </c>
      <c r="Q1141" s="25">
        <v>2.8328905744623101</v>
      </c>
      <c r="R1141" s="25">
        <v>4171.7696528058405</v>
      </c>
      <c r="S1141" s="25">
        <v>59.959828770185297</v>
      </c>
      <c r="T1141" s="25">
        <v>24.600569010964801</v>
      </c>
      <c r="U1141" s="25">
        <v>6.5787147593213398</v>
      </c>
      <c r="V1141" s="25">
        <v>1.49873209986922</v>
      </c>
      <c r="W1141" s="25">
        <v>8.0774468591905588</v>
      </c>
      <c r="X1141" s="25"/>
      <c r="Y1141" s="25"/>
      <c r="Z1141"/>
    </row>
    <row r="1142" spans="2:26" x14ac:dyDescent="0.25">
      <c r="B1142" t="s">
        <v>1959</v>
      </c>
      <c r="C1142" t="s">
        <v>564</v>
      </c>
      <c r="D1142" t="s">
        <v>193</v>
      </c>
      <c r="E1142" t="s">
        <v>1101</v>
      </c>
      <c r="F1142" t="s">
        <v>951</v>
      </c>
      <c r="G1142" t="s">
        <v>952</v>
      </c>
      <c r="H1142" t="s">
        <v>918</v>
      </c>
      <c r="I1142" t="s">
        <v>1960</v>
      </c>
      <c r="J1142" s="4" t="s">
        <v>865</v>
      </c>
      <c r="K1142">
        <v>280</v>
      </c>
      <c r="L1142">
        <v>1000</v>
      </c>
      <c r="M1142" s="1">
        <v>0.10158564814814815</v>
      </c>
      <c r="N1142" s="25">
        <v>4426.0881033658397</v>
      </c>
      <c r="O1142" s="25">
        <v>13942.177525602396</v>
      </c>
      <c r="P1142" s="25">
        <v>44.481526853468999</v>
      </c>
      <c r="Q1142" s="25">
        <v>3.7179139188272501</v>
      </c>
      <c r="R1142" s="25">
        <v>5475.0712729636998</v>
      </c>
      <c r="S1142" s="25">
        <v>76.371161469540596</v>
      </c>
      <c r="T1142" s="25">
        <v>30.157304375416199</v>
      </c>
      <c r="U1142" s="25">
        <v>8.2638998172976006</v>
      </c>
      <c r="V1142" s="25">
        <v>2.0238855989698799</v>
      </c>
      <c r="W1142" s="25">
        <v>10.28778541626748</v>
      </c>
      <c r="X1142" s="25"/>
      <c r="Y1142" s="25"/>
      <c r="Z1142"/>
    </row>
    <row r="1143" spans="2:26" x14ac:dyDescent="0.25">
      <c r="B1143" t="s">
        <v>1959</v>
      </c>
      <c r="C1143" t="s">
        <v>564</v>
      </c>
      <c r="D1143" t="s">
        <v>193</v>
      </c>
      <c r="E1143" t="s">
        <v>1101</v>
      </c>
      <c r="F1143" t="s">
        <v>951</v>
      </c>
      <c r="G1143" t="s">
        <v>952</v>
      </c>
      <c r="H1143" t="s">
        <v>918</v>
      </c>
      <c r="I1143" t="s">
        <v>1960</v>
      </c>
      <c r="J1143" s="4" t="s">
        <v>832</v>
      </c>
      <c r="K1143">
        <v>160</v>
      </c>
      <c r="L1143">
        <v>125</v>
      </c>
      <c r="M1143" s="1">
        <v>2.2847222222222224E-2</v>
      </c>
      <c r="N1143" s="25">
        <v>771.54</v>
      </c>
      <c r="O1143" s="25">
        <v>2430.3509999999997</v>
      </c>
      <c r="P1143" s="25">
        <v>7.0266462000000001</v>
      </c>
      <c r="Q1143" s="25">
        <v>0.64809363999999903</v>
      </c>
      <c r="R1143" s="25">
        <v>954.39494999999999</v>
      </c>
      <c r="S1143" s="25">
        <v>39.619159400000001</v>
      </c>
      <c r="T1143" s="25">
        <v>22.357131580000001</v>
      </c>
      <c r="U1143" s="25">
        <v>1.66594367999999</v>
      </c>
      <c r="V1143" s="25">
        <v>0.24999444000000001</v>
      </c>
      <c r="W1143" s="25">
        <v>1.9159381199999901</v>
      </c>
      <c r="X1143" s="25"/>
      <c r="Y1143" s="25"/>
      <c r="Z1143"/>
    </row>
    <row r="1144" spans="2:26" x14ac:dyDescent="0.25">
      <c r="B1144" t="s">
        <v>1959</v>
      </c>
      <c r="C1144" t="s">
        <v>564</v>
      </c>
      <c r="D1144" t="s">
        <v>193</v>
      </c>
      <c r="E1144" t="s">
        <v>1101</v>
      </c>
      <c r="F1144" t="s">
        <v>951</v>
      </c>
      <c r="G1144" t="s">
        <v>952</v>
      </c>
      <c r="H1144" t="s">
        <v>918</v>
      </c>
      <c r="I1144" t="s">
        <v>1960</v>
      </c>
      <c r="J1144" s="4" t="s">
        <v>864</v>
      </c>
      <c r="K1144">
        <v>160</v>
      </c>
      <c r="L1144">
        <v>125</v>
      </c>
      <c r="M1144" s="1">
        <v>1.9259259259259261E-2</v>
      </c>
      <c r="N1144" s="25">
        <v>697.75999999999897</v>
      </c>
      <c r="O1144" s="25">
        <v>2197.9439999999968</v>
      </c>
      <c r="P1144" s="25">
        <v>6.9174517999999896</v>
      </c>
      <c r="Q1144" s="25">
        <v>0.58611844000000002</v>
      </c>
      <c r="R1144" s="25">
        <v>863.12910192307697</v>
      </c>
      <c r="S1144" s="25">
        <v>32.391669964102498</v>
      </c>
      <c r="T1144" s="25">
        <v>18.171592855640998</v>
      </c>
      <c r="U1144" s="25">
        <v>1.6308516799999999</v>
      </c>
      <c r="V1144" s="25">
        <v>0.220525839999999</v>
      </c>
      <c r="W1144" s="25">
        <v>1.8513775199999989</v>
      </c>
      <c r="X1144" s="25"/>
      <c r="Y1144" s="25"/>
      <c r="Z1144"/>
    </row>
    <row r="1145" spans="2:26" x14ac:dyDescent="0.25">
      <c r="B1145" t="s">
        <v>930</v>
      </c>
      <c r="C1145" t="s">
        <v>566</v>
      </c>
      <c r="D1145" t="s">
        <v>412</v>
      </c>
      <c r="E1145" t="s">
        <v>1105</v>
      </c>
      <c r="F1145" t="s">
        <v>951</v>
      </c>
      <c r="G1145" t="s">
        <v>952</v>
      </c>
      <c r="H1145" t="s">
        <v>918</v>
      </c>
      <c r="I1145" t="s">
        <v>1961</v>
      </c>
      <c r="J1145" s="4" t="s">
        <v>865</v>
      </c>
      <c r="K1145">
        <v>160</v>
      </c>
      <c r="L1145">
        <v>125</v>
      </c>
      <c r="M1145" s="1">
        <v>1.6284722222222221E-2</v>
      </c>
      <c r="N1145" s="25">
        <v>860.34304603947101</v>
      </c>
      <c r="O1145" s="25">
        <v>2710.0805950243334</v>
      </c>
      <c r="P1145" s="25">
        <v>15.7600033974608</v>
      </c>
      <c r="Q1145" s="25">
        <v>0.72268816466754604</v>
      </c>
      <c r="R1145" s="25">
        <v>1064.2444481570501</v>
      </c>
      <c r="S1145" s="25">
        <v>1.0103670342628199</v>
      </c>
      <c r="T1145" s="25">
        <v>1.51486199609522E-2</v>
      </c>
      <c r="U1145" s="25">
        <v>6.76778208266509E-3</v>
      </c>
      <c r="V1145" s="25">
        <v>5.1076725794911501E-2</v>
      </c>
      <c r="W1145" s="25">
        <v>5.7844507877576591E-2</v>
      </c>
      <c r="X1145" s="25"/>
      <c r="Y1145" s="25"/>
      <c r="Z1145"/>
    </row>
    <row r="1146" spans="2:26" x14ac:dyDescent="0.25">
      <c r="B1146" t="s">
        <v>930</v>
      </c>
      <c r="C1146" t="s">
        <v>566</v>
      </c>
      <c r="D1146" t="s">
        <v>412</v>
      </c>
      <c r="E1146" t="s">
        <v>1105</v>
      </c>
      <c r="F1146" t="s">
        <v>951</v>
      </c>
      <c r="G1146" t="s">
        <v>952</v>
      </c>
      <c r="H1146" t="s">
        <v>918</v>
      </c>
      <c r="I1146" t="s">
        <v>1961</v>
      </c>
      <c r="J1146" s="4" t="s">
        <v>865</v>
      </c>
      <c r="K1146">
        <v>300</v>
      </c>
      <c r="L1146">
        <v>200</v>
      </c>
      <c r="M1146" s="1">
        <v>2.2569444444444444E-2</v>
      </c>
      <c r="N1146" s="25">
        <v>1191.83702566395</v>
      </c>
      <c r="O1146" s="25">
        <v>3754.2866308414427</v>
      </c>
      <c r="P1146" s="25">
        <v>23.987803401691501</v>
      </c>
      <c r="Q1146" s="25">
        <v>1.0011430899442</v>
      </c>
      <c r="R1146" s="25">
        <v>1474.3024645239</v>
      </c>
      <c r="S1146" s="25">
        <v>1.8005483916254199</v>
      </c>
      <c r="T1146" s="25">
        <v>2.2117498464377799E-2</v>
      </c>
      <c r="U1146" s="25">
        <v>6.5186697287266098E-3</v>
      </c>
      <c r="V1146" s="25">
        <v>8.0250796844880901E-2</v>
      </c>
      <c r="W1146" s="25">
        <v>8.6769466573607512E-2</v>
      </c>
      <c r="X1146" s="25"/>
      <c r="Y1146" s="25"/>
      <c r="Z1146"/>
    </row>
    <row r="1147" spans="2:26" x14ac:dyDescent="0.25">
      <c r="B1147" t="s">
        <v>930</v>
      </c>
      <c r="C1147" t="s">
        <v>566</v>
      </c>
      <c r="D1147" t="s">
        <v>412</v>
      </c>
      <c r="E1147" t="s">
        <v>1105</v>
      </c>
      <c r="F1147" t="s">
        <v>951</v>
      </c>
      <c r="G1147" t="s">
        <v>952</v>
      </c>
      <c r="H1147" t="s">
        <v>918</v>
      </c>
      <c r="I1147" t="s">
        <v>1961</v>
      </c>
      <c r="J1147" s="4" t="s">
        <v>865</v>
      </c>
      <c r="K1147">
        <v>320</v>
      </c>
      <c r="L1147">
        <v>250</v>
      </c>
      <c r="M1147" s="1">
        <v>2.7002314814814812E-2</v>
      </c>
      <c r="N1147" s="25">
        <v>1461.21454845534</v>
      </c>
      <c r="O1147" s="25">
        <v>4602.8258276343213</v>
      </c>
      <c r="P1147" s="25">
        <v>28.6260880670715</v>
      </c>
      <c r="Q1147" s="25">
        <v>1.2274201612456801</v>
      </c>
      <c r="R1147" s="25">
        <v>1807.5222299601901</v>
      </c>
      <c r="S1147" s="25">
        <v>1.96539105705747</v>
      </c>
      <c r="T1147" s="25">
        <v>2.3767986502828201E-2</v>
      </c>
      <c r="U1147" s="25">
        <v>7.2163655050371499E-3</v>
      </c>
      <c r="V1147" s="25">
        <v>0.102671973860883</v>
      </c>
      <c r="W1147" s="25">
        <v>0.10988833936592016</v>
      </c>
      <c r="X1147" s="25"/>
      <c r="Y1147" s="25"/>
      <c r="Z1147"/>
    </row>
    <row r="1148" spans="2:26" x14ac:dyDescent="0.25">
      <c r="B1148" t="s">
        <v>930</v>
      </c>
      <c r="C1148" t="s">
        <v>566</v>
      </c>
      <c r="D1148" t="s">
        <v>412</v>
      </c>
      <c r="E1148" t="s">
        <v>1105</v>
      </c>
      <c r="F1148" t="s">
        <v>951</v>
      </c>
      <c r="G1148" t="s">
        <v>952</v>
      </c>
      <c r="H1148" t="s">
        <v>918</v>
      </c>
      <c r="I1148" t="s">
        <v>1961</v>
      </c>
      <c r="J1148" s="4" t="s">
        <v>865</v>
      </c>
      <c r="K1148">
        <v>400</v>
      </c>
      <c r="L1148">
        <v>500</v>
      </c>
      <c r="M1148" s="1">
        <v>5.0347222222222217E-2</v>
      </c>
      <c r="N1148" s="25">
        <v>2481.1704928816798</v>
      </c>
      <c r="O1148" s="25">
        <v>7815.6870525772911</v>
      </c>
      <c r="P1148" s="25">
        <v>43.729134998792603</v>
      </c>
      <c r="Q1148" s="25">
        <v>2.0841830187536101</v>
      </c>
      <c r="R1148" s="25">
        <v>3069.2071995229699</v>
      </c>
      <c r="S1148" s="25">
        <v>2.5522297314537901</v>
      </c>
      <c r="T1148" s="25">
        <v>2.82394542201281E-2</v>
      </c>
      <c r="U1148" s="25">
        <v>7.8671622431537996E-3</v>
      </c>
      <c r="V1148" s="25">
        <v>0.22005983759946399</v>
      </c>
      <c r="W1148" s="25">
        <v>0.22792699984261777</v>
      </c>
      <c r="X1148" s="25"/>
      <c r="Y1148" s="25"/>
      <c r="Z1148"/>
    </row>
    <row r="1149" spans="2:26" x14ac:dyDescent="0.25">
      <c r="B1149" t="s">
        <v>930</v>
      </c>
      <c r="C1149" t="s">
        <v>566</v>
      </c>
      <c r="D1149" t="s">
        <v>412</v>
      </c>
      <c r="E1149" t="s">
        <v>1105</v>
      </c>
      <c r="F1149" t="s">
        <v>951</v>
      </c>
      <c r="G1149" t="s">
        <v>952</v>
      </c>
      <c r="H1149" t="s">
        <v>918</v>
      </c>
      <c r="I1149" t="s">
        <v>1961</v>
      </c>
      <c r="J1149" s="4" t="s">
        <v>865</v>
      </c>
      <c r="K1149">
        <v>400</v>
      </c>
      <c r="L1149">
        <v>750</v>
      </c>
      <c r="M1149" s="1">
        <v>7.3692129629629635E-2</v>
      </c>
      <c r="N1149" s="25">
        <v>3619.37282594928</v>
      </c>
      <c r="O1149" s="25">
        <v>11401.024401740231</v>
      </c>
      <c r="P1149" s="25">
        <v>60.485619484895601</v>
      </c>
      <c r="Q1149" s="25">
        <v>3.04027307795559</v>
      </c>
      <c r="R1149" s="25">
        <v>4477.1626728962701</v>
      </c>
      <c r="S1149" s="25">
        <v>2.5608355751874101</v>
      </c>
      <c r="T1149" s="25">
        <v>2.9000800780911499E-2</v>
      </c>
      <c r="U1149" s="25">
        <v>9.6087432150008603E-3</v>
      </c>
      <c r="V1149" s="25">
        <v>0.33919285019081702</v>
      </c>
      <c r="W1149" s="25">
        <v>0.3488015934058179</v>
      </c>
      <c r="X1149" s="25"/>
      <c r="Y1149" s="25"/>
      <c r="Z1149"/>
    </row>
    <row r="1150" spans="2:26" x14ac:dyDescent="0.25">
      <c r="B1150" t="s">
        <v>930</v>
      </c>
      <c r="C1150" t="s">
        <v>566</v>
      </c>
      <c r="D1150" t="s">
        <v>412</v>
      </c>
      <c r="E1150" t="s">
        <v>1105</v>
      </c>
      <c r="F1150" t="s">
        <v>951</v>
      </c>
      <c r="G1150" t="s">
        <v>952</v>
      </c>
      <c r="H1150" t="s">
        <v>918</v>
      </c>
      <c r="I1150" t="s">
        <v>1961</v>
      </c>
      <c r="J1150" s="4" t="s">
        <v>865</v>
      </c>
      <c r="K1150">
        <v>400</v>
      </c>
      <c r="L1150">
        <v>1000</v>
      </c>
      <c r="M1150" s="1">
        <v>9.6967592592592591E-2</v>
      </c>
      <c r="N1150" s="25">
        <v>4716.5367758720204</v>
      </c>
      <c r="O1150" s="25">
        <v>14857.090843996864</v>
      </c>
      <c r="P1150" s="25">
        <v>75.966636341651295</v>
      </c>
      <c r="Q1150" s="25">
        <v>3.9618912154586599</v>
      </c>
      <c r="R1150" s="25">
        <v>5834.3556352552496</v>
      </c>
      <c r="S1150" s="25">
        <v>2.5593384138225099</v>
      </c>
      <c r="T1150" s="25">
        <v>2.9671147769524699E-2</v>
      </c>
      <c r="U1150" s="25">
        <v>1.09637289309718E-2</v>
      </c>
      <c r="V1150" s="25">
        <v>0.45644065157164798</v>
      </c>
      <c r="W1150" s="25">
        <v>0.46740438050261979</v>
      </c>
      <c r="X1150" s="25"/>
      <c r="Y1150" s="25"/>
      <c r="Z1150"/>
    </row>
    <row r="1151" spans="2:26" x14ac:dyDescent="0.25">
      <c r="B1151" t="s">
        <v>930</v>
      </c>
      <c r="C1151" t="s">
        <v>566</v>
      </c>
      <c r="D1151" t="s">
        <v>412</v>
      </c>
      <c r="E1151" t="s">
        <v>1105</v>
      </c>
      <c r="F1151" t="s">
        <v>951</v>
      </c>
      <c r="G1151" t="s">
        <v>952</v>
      </c>
      <c r="H1151" t="s">
        <v>918</v>
      </c>
      <c r="I1151" t="s">
        <v>1961</v>
      </c>
      <c r="J1151" s="4" t="s">
        <v>865</v>
      </c>
      <c r="K1151">
        <v>400</v>
      </c>
      <c r="L1151">
        <v>1500</v>
      </c>
      <c r="M1151" s="1">
        <v>0.14361111111111111</v>
      </c>
      <c r="N1151" s="25">
        <v>6957.0538576497001</v>
      </c>
      <c r="O1151" s="25">
        <v>21914.719651596555</v>
      </c>
      <c r="P1151" s="25">
        <v>108.356559967546</v>
      </c>
      <c r="Q1151" s="25">
        <v>5.8439259965183696</v>
      </c>
      <c r="R1151" s="25">
        <v>8605.8767428499996</v>
      </c>
      <c r="S1151" s="25">
        <v>2.5658928842206898</v>
      </c>
      <c r="T1151" s="25">
        <v>3.10977910623325E-2</v>
      </c>
      <c r="U1151" s="25">
        <v>1.41044742557082E-2</v>
      </c>
      <c r="V1151" s="25">
        <v>0.69312222716115302</v>
      </c>
      <c r="W1151" s="25">
        <v>0.70722670141686117</v>
      </c>
      <c r="X1151" s="25"/>
      <c r="Y1151" s="25"/>
      <c r="Z1151"/>
    </row>
    <row r="1152" spans="2:26" x14ac:dyDescent="0.25">
      <c r="B1152" t="s">
        <v>930</v>
      </c>
      <c r="C1152" t="s">
        <v>566</v>
      </c>
      <c r="D1152" t="s">
        <v>412</v>
      </c>
      <c r="E1152" t="s">
        <v>1105</v>
      </c>
      <c r="F1152" t="s">
        <v>951</v>
      </c>
      <c r="G1152" t="s">
        <v>952</v>
      </c>
      <c r="H1152" t="s">
        <v>918</v>
      </c>
      <c r="I1152" t="s">
        <v>1961</v>
      </c>
      <c r="J1152" s="4" t="s">
        <v>865</v>
      </c>
      <c r="K1152">
        <v>400</v>
      </c>
      <c r="L1152">
        <v>2000</v>
      </c>
      <c r="M1152" s="1">
        <v>0.19028935185185183</v>
      </c>
      <c r="N1152" s="25">
        <v>9252.7063352513796</v>
      </c>
      <c r="O1152" s="25">
        <v>29146.024956041845</v>
      </c>
      <c r="P1152" s="25">
        <v>142.47234788844699</v>
      </c>
      <c r="Q1152" s="25">
        <v>7.77227327356941</v>
      </c>
      <c r="R1152" s="25">
        <v>11445.598210717801</v>
      </c>
      <c r="S1152" s="25">
        <v>2.5735072995423902</v>
      </c>
      <c r="T1152" s="25">
        <v>3.2531728515801203E-2</v>
      </c>
      <c r="U1152" s="25">
        <v>1.7732191724055799E-2</v>
      </c>
      <c r="V1152" s="25">
        <v>0.93253734838857905</v>
      </c>
      <c r="W1152" s="25">
        <v>0.95026954011263487</v>
      </c>
      <c r="X1152" s="25"/>
      <c r="Y1152" s="25"/>
      <c r="Z1152"/>
    </row>
    <row r="1153" spans="2:26" x14ac:dyDescent="0.25">
      <c r="B1153" t="s">
        <v>930</v>
      </c>
      <c r="C1153" t="s">
        <v>566</v>
      </c>
      <c r="D1153" t="s">
        <v>412</v>
      </c>
      <c r="E1153" t="s">
        <v>1105</v>
      </c>
      <c r="F1153" t="s">
        <v>951</v>
      </c>
      <c r="G1153" t="s">
        <v>952</v>
      </c>
      <c r="H1153" t="s">
        <v>918</v>
      </c>
      <c r="I1153" t="s">
        <v>1961</v>
      </c>
      <c r="J1153" s="4" t="s">
        <v>865</v>
      </c>
      <c r="K1153">
        <v>400</v>
      </c>
      <c r="L1153">
        <v>2500</v>
      </c>
      <c r="M1153" s="1">
        <v>0.23686342592592591</v>
      </c>
      <c r="N1153" s="25">
        <v>11445.825663668</v>
      </c>
      <c r="O1153" s="25">
        <v>36054.350840554202</v>
      </c>
      <c r="P1153" s="25">
        <v>173.395374010311</v>
      </c>
      <c r="Q1153" s="25">
        <v>9.6144940579695106</v>
      </c>
      <c r="R1153" s="25">
        <v>14158.4850171608</v>
      </c>
      <c r="S1153" s="25">
        <v>2.57489392859175</v>
      </c>
      <c r="T1153" s="25">
        <v>3.3890873221306003E-2</v>
      </c>
      <c r="U1153" s="25">
        <v>2.04319110173743E-2</v>
      </c>
      <c r="V1153" s="25">
        <v>1.1669761815897901</v>
      </c>
      <c r="W1153" s="25">
        <v>1.1874080926071644</v>
      </c>
      <c r="X1153" s="25"/>
      <c r="Y1153" s="25"/>
      <c r="Z1153"/>
    </row>
    <row r="1154" spans="2:26" x14ac:dyDescent="0.25">
      <c r="B1154" t="s">
        <v>930</v>
      </c>
      <c r="C1154" t="s">
        <v>566</v>
      </c>
      <c r="D1154" t="s">
        <v>412</v>
      </c>
      <c r="E1154" t="s">
        <v>1105</v>
      </c>
      <c r="F1154" t="s">
        <v>951</v>
      </c>
      <c r="G1154" t="s">
        <v>952</v>
      </c>
      <c r="H1154" t="s">
        <v>918</v>
      </c>
      <c r="I1154" t="s">
        <v>1961</v>
      </c>
      <c r="J1154" s="4" t="s">
        <v>865</v>
      </c>
      <c r="K1154">
        <v>400</v>
      </c>
      <c r="L1154">
        <v>3000</v>
      </c>
      <c r="M1154" s="1">
        <v>0.28346064814814814</v>
      </c>
      <c r="N1154" s="25">
        <v>13651.641017935401</v>
      </c>
      <c r="O1154" s="25">
        <v>43002.66920649651</v>
      </c>
      <c r="P1154" s="25">
        <v>204.70224829127099</v>
      </c>
      <c r="Q1154" s="25">
        <v>11.467373273589899</v>
      </c>
      <c r="R1154" s="25">
        <v>16887.077742564699</v>
      </c>
      <c r="S1154" s="25">
        <v>2.5729027923778598</v>
      </c>
      <c r="T1154" s="25">
        <v>3.5229716628938798E-2</v>
      </c>
      <c r="U1154" s="25">
        <v>2.3243455412148999E-2</v>
      </c>
      <c r="V1154" s="25">
        <v>1.40207566575659</v>
      </c>
      <c r="W1154" s="25">
        <v>1.425319121168739</v>
      </c>
      <c r="X1154" s="25"/>
      <c r="Y1154" s="25"/>
      <c r="Z1154"/>
    </row>
    <row r="1155" spans="2:26" x14ac:dyDescent="0.25">
      <c r="B1155" t="s">
        <v>930</v>
      </c>
      <c r="C1155" t="s">
        <v>566</v>
      </c>
      <c r="D1155" t="s">
        <v>412</v>
      </c>
      <c r="E1155" t="s">
        <v>1105</v>
      </c>
      <c r="F1155" t="s">
        <v>951</v>
      </c>
      <c r="G1155" t="s">
        <v>952</v>
      </c>
      <c r="H1155" t="s">
        <v>918</v>
      </c>
      <c r="I1155" t="s">
        <v>1961</v>
      </c>
      <c r="J1155" s="4" t="s">
        <v>832</v>
      </c>
      <c r="K1155">
        <v>160</v>
      </c>
      <c r="L1155">
        <v>125</v>
      </c>
      <c r="M1155" s="1">
        <v>2.2847222222222224E-2</v>
      </c>
      <c r="N1155" s="25">
        <v>597.96</v>
      </c>
      <c r="O1155" s="25">
        <v>1883.5740000000001</v>
      </c>
      <c r="P1155" s="25">
        <v>7.8889199999999997</v>
      </c>
      <c r="Q1155" s="25">
        <v>0.50228640000000002</v>
      </c>
      <c r="R1155" s="25">
        <v>739.67651999999998</v>
      </c>
      <c r="S1155" s="25">
        <v>4.3670637960000001</v>
      </c>
      <c r="T1155" s="25">
        <v>3.6023795999999997E-2</v>
      </c>
      <c r="U1155" s="25">
        <v>3.1505999999999999E-3</v>
      </c>
      <c r="V1155" s="25">
        <v>3.0082131719999999E-2</v>
      </c>
      <c r="W1155" s="25">
        <v>3.3232731719999999E-2</v>
      </c>
      <c r="X1155" s="25"/>
      <c r="Y1155" s="25"/>
      <c r="Z1155"/>
    </row>
    <row r="1156" spans="2:26" x14ac:dyDescent="0.25">
      <c r="B1156" t="s">
        <v>930</v>
      </c>
      <c r="C1156" t="s">
        <v>566</v>
      </c>
      <c r="D1156" t="s">
        <v>412</v>
      </c>
      <c r="E1156" t="s">
        <v>1105</v>
      </c>
      <c r="F1156" t="s">
        <v>951</v>
      </c>
      <c r="G1156" t="s">
        <v>952</v>
      </c>
      <c r="H1156" t="s">
        <v>918</v>
      </c>
      <c r="I1156" t="s">
        <v>1961</v>
      </c>
      <c r="J1156" s="4" t="s">
        <v>864</v>
      </c>
      <c r="K1156">
        <v>160</v>
      </c>
      <c r="L1156">
        <v>125</v>
      </c>
      <c r="M1156" s="1">
        <v>1.9259259259259261E-2</v>
      </c>
      <c r="N1156" s="25">
        <v>548.35999999999899</v>
      </c>
      <c r="O1156" s="25">
        <v>1727.3339999999969</v>
      </c>
      <c r="P1156" s="25">
        <v>7.5913199999999996</v>
      </c>
      <c r="Q1156" s="25">
        <v>0.46062239999999999</v>
      </c>
      <c r="R1156" s="25">
        <v>678.32132000000001</v>
      </c>
      <c r="S1156" s="25">
        <v>3.5387437959999999</v>
      </c>
      <c r="T1156" s="25">
        <v>3.1063795999999901E-2</v>
      </c>
      <c r="U1156" s="25">
        <v>3.1163139999999998E-3</v>
      </c>
      <c r="V1156" s="25">
        <v>2.7621103719999901E-2</v>
      </c>
      <c r="W1156" s="25">
        <v>3.0737417719999899E-2</v>
      </c>
      <c r="X1156" s="25"/>
      <c r="Y1156" s="25"/>
      <c r="Z1156"/>
    </row>
    <row r="1157" spans="2:26" x14ac:dyDescent="0.25">
      <c r="B1157" t="s">
        <v>1962</v>
      </c>
      <c r="C1157" t="s">
        <v>567</v>
      </c>
      <c r="D1157" t="s">
        <v>412</v>
      </c>
      <c r="E1157" t="s">
        <v>1109</v>
      </c>
      <c r="F1157" t="s">
        <v>951</v>
      </c>
      <c r="G1157" t="s">
        <v>952</v>
      </c>
      <c r="H1157" t="s">
        <v>918</v>
      </c>
      <c r="I1157" t="s">
        <v>1963</v>
      </c>
      <c r="J1157" s="4" t="s">
        <v>865</v>
      </c>
      <c r="K1157">
        <v>160</v>
      </c>
      <c r="L1157">
        <v>125</v>
      </c>
      <c r="M1157" s="1">
        <v>1.6319444444444445E-2</v>
      </c>
      <c r="N1157" s="25">
        <v>914.47668831038197</v>
      </c>
      <c r="O1157" s="25">
        <v>2880.601568177703</v>
      </c>
      <c r="P1157" s="25">
        <v>15.951412269349801</v>
      </c>
      <c r="Q1157" s="25">
        <v>0.76816038281807197</v>
      </c>
      <c r="R1157" s="25">
        <v>1131.2076159288299</v>
      </c>
      <c r="S1157" s="25">
        <v>1.40748760261038</v>
      </c>
      <c r="T1157" s="25">
        <v>9.9353015314625308E-3</v>
      </c>
      <c r="U1157" s="25">
        <v>5.2313986588624099E-3</v>
      </c>
      <c r="V1157" s="25">
        <v>5.4049491641664497E-2</v>
      </c>
      <c r="W1157" s="25">
        <v>5.9280890300526905E-2</v>
      </c>
      <c r="X1157" s="25"/>
      <c r="Y1157" s="25"/>
      <c r="Z1157"/>
    </row>
    <row r="1158" spans="2:26" x14ac:dyDescent="0.25">
      <c r="B1158" t="s">
        <v>1962</v>
      </c>
      <c r="C1158" t="s">
        <v>567</v>
      </c>
      <c r="D1158" t="s">
        <v>412</v>
      </c>
      <c r="E1158" t="s">
        <v>1109</v>
      </c>
      <c r="F1158" t="s">
        <v>951</v>
      </c>
      <c r="G1158" t="s">
        <v>952</v>
      </c>
      <c r="H1158" t="s">
        <v>918</v>
      </c>
      <c r="I1158" t="s">
        <v>1963</v>
      </c>
      <c r="J1158" s="4" t="s">
        <v>865</v>
      </c>
      <c r="K1158">
        <v>240</v>
      </c>
      <c r="L1158">
        <v>200</v>
      </c>
      <c r="M1158" s="1">
        <v>2.3379629629629629E-2</v>
      </c>
      <c r="N1158" s="25">
        <v>1311.9826120347</v>
      </c>
      <c r="O1158" s="25">
        <v>4132.745227909305</v>
      </c>
      <c r="P1158" s="25">
        <v>23.238296806219498</v>
      </c>
      <c r="Q1158" s="25">
        <v>1.1020653745949101</v>
      </c>
      <c r="R1158" s="25">
        <v>1622.9224564491601</v>
      </c>
      <c r="S1158" s="25">
        <v>2.05372924144186</v>
      </c>
      <c r="T1158" s="25">
        <v>1.32258109244647E-2</v>
      </c>
      <c r="U1158" s="25">
        <v>5.3385992988388403E-3</v>
      </c>
      <c r="V1158" s="25">
        <v>8.4894515620914601E-2</v>
      </c>
      <c r="W1158" s="25">
        <v>9.0233114919753443E-2</v>
      </c>
      <c r="X1158" s="25"/>
      <c r="Y1158" s="25"/>
      <c r="Z1158"/>
    </row>
    <row r="1159" spans="2:26" x14ac:dyDescent="0.25">
      <c r="B1159" t="s">
        <v>1962</v>
      </c>
      <c r="C1159" t="s">
        <v>567</v>
      </c>
      <c r="D1159" t="s">
        <v>412</v>
      </c>
      <c r="E1159" t="s">
        <v>1109</v>
      </c>
      <c r="F1159" t="s">
        <v>951</v>
      </c>
      <c r="G1159" t="s">
        <v>952</v>
      </c>
      <c r="H1159" t="s">
        <v>918</v>
      </c>
      <c r="I1159" t="s">
        <v>1963</v>
      </c>
      <c r="J1159" s="4" t="s">
        <v>865</v>
      </c>
      <c r="K1159">
        <v>320</v>
      </c>
      <c r="L1159">
        <v>250</v>
      </c>
      <c r="M1159" s="1">
        <v>2.6932870370370371E-2</v>
      </c>
      <c r="N1159" s="25">
        <v>1543.42362523767</v>
      </c>
      <c r="O1159" s="25">
        <v>4861.7844194986601</v>
      </c>
      <c r="P1159" s="25">
        <v>28.053882082885899</v>
      </c>
      <c r="Q1159" s="25">
        <v>1.2964757542977801</v>
      </c>
      <c r="R1159" s="25">
        <v>1909.21452485395</v>
      </c>
      <c r="S1159" s="25">
        <v>2.68217056737784</v>
      </c>
      <c r="T1159" s="25">
        <v>1.6189377345910399E-2</v>
      </c>
      <c r="U1159" s="25">
        <v>5.2263755330110096E-3</v>
      </c>
      <c r="V1159" s="25">
        <v>0.107831438450937</v>
      </c>
      <c r="W1159" s="25">
        <v>0.11305781398394801</v>
      </c>
      <c r="X1159" s="25"/>
      <c r="Y1159" s="25"/>
      <c r="Z1159"/>
    </row>
    <row r="1160" spans="2:26" x14ac:dyDescent="0.25">
      <c r="B1160" t="s">
        <v>1962</v>
      </c>
      <c r="C1160" t="s">
        <v>567</v>
      </c>
      <c r="D1160" t="s">
        <v>412</v>
      </c>
      <c r="E1160" t="s">
        <v>1109</v>
      </c>
      <c r="F1160" t="s">
        <v>951</v>
      </c>
      <c r="G1160" t="s">
        <v>952</v>
      </c>
      <c r="H1160" t="s">
        <v>918</v>
      </c>
      <c r="I1160" t="s">
        <v>1963</v>
      </c>
      <c r="J1160" s="4" t="s">
        <v>865</v>
      </c>
      <c r="K1160">
        <v>360</v>
      </c>
      <c r="L1160">
        <v>500</v>
      </c>
      <c r="M1160" s="1">
        <v>5.0254629629629628E-2</v>
      </c>
      <c r="N1160" s="25">
        <v>2755.28847039314</v>
      </c>
      <c r="O1160" s="25">
        <v>8679.1586817383904</v>
      </c>
      <c r="P1160" s="25">
        <v>45.647971263492003</v>
      </c>
      <c r="Q1160" s="25">
        <v>2.31444317463836</v>
      </c>
      <c r="R1160" s="25">
        <v>3408.2920047044599</v>
      </c>
      <c r="S1160" s="25">
        <v>2.9503516599876201</v>
      </c>
      <c r="T1160" s="25">
        <v>1.8028609774286899E-2</v>
      </c>
      <c r="U1160" s="25">
        <v>6.1160852004374803E-3</v>
      </c>
      <c r="V1160" s="25">
        <v>0.21695046502304</v>
      </c>
      <c r="W1160" s="25">
        <v>0.22306655022347749</v>
      </c>
      <c r="X1160" s="25"/>
      <c r="Y1160" s="25"/>
      <c r="Z1160"/>
    </row>
    <row r="1161" spans="2:26" x14ac:dyDescent="0.25">
      <c r="B1161" t="s">
        <v>1962</v>
      </c>
      <c r="C1161" t="s">
        <v>567</v>
      </c>
      <c r="D1161" t="s">
        <v>412</v>
      </c>
      <c r="E1161" t="s">
        <v>1109</v>
      </c>
      <c r="F1161" t="s">
        <v>951</v>
      </c>
      <c r="G1161" t="s">
        <v>952</v>
      </c>
      <c r="H1161" t="s">
        <v>918</v>
      </c>
      <c r="I1161" t="s">
        <v>1963</v>
      </c>
      <c r="J1161" s="4" t="s">
        <v>865</v>
      </c>
      <c r="K1161">
        <v>360</v>
      </c>
      <c r="L1161">
        <v>750</v>
      </c>
      <c r="M1161" s="1">
        <v>7.3553240740740738E-2</v>
      </c>
      <c r="N1161" s="25">
        <v>4040.9310072977501</v>
      </c>
      <c r="O1161" s="25">
        <v>12728.932672987912</v>
      </c>
      <c r="P1161" s="25">
        <v>64.505799764073899</v>
      </c>
      <c r="Q1161" s="25">
        <v>3.3943824849588502</v>
      </c>
      <c r="R1161" s="25">
        <v>4998.63274262712</v>
      </c>
      <c r="S1161" s="25">
        <v>2.9624539617788299</v>
      </c>
      <c r="T1161" s="25">
        <v>1.8535087813806202E-2</v>
      </c>
      <c r="U1161" s="25">
        <v>7.5226525788776102E-3</v>
      </c>
      <c r="V1161" s="25">
        <v>0.32897940229786299</v>
      </c>
      <c r="W1161" s="25">
        <v>0.33650205487674062</v>
      </c>
      <c r="X1161" s="25"/>
      <c r="Y1161" s="25"/>
      <c r="Z1161"/>
    </row>
    <row r="1162" spans="2:26" x14ac:dyDescent="0.25">
      <c r="B1162" t="s">
        <v>1962</v>
      </c>
      <c r="C1162" t="s">
        <v>567</v>
      </c>
      <c r="D1162" t="s">
        <v>412</v>
      </c>
      <c r="E1162" t="s">
        <v>1109</v>
      </c>
      <c r="F1162" t="s">
        <v>951</v>
      </c>
      <c r="G1162" t="s">
        <v>952</v>
      </c>
      <c r="H1162" t="s">
        <v>918</v>
      </c>
      <c r="I1162" t="s">
        <v>1963</v>
      </c>
      <c r="J1162" s="4" t="s">
        <v>865</v>
      </c>
      <c r="K1162">
        <v>380</v>
      </c>
      <c r="L1162">
        <v>1000</v>
      </c>
      <c r="M1162" s="1">
        <v>9.6863425925925936E-2</v>
      </c>
      <c r="N1162" s="25">
        <v>5131.5970680672399</v>
      </c>
      <c r="O1162" s="25">
        <v>16164.530764411806</v>
      </c>
      <c r="P1162" s="25">
        <v>79.509602392154804</v>
      </c>
      <c r="Q1162" s="25">
        <v>4.3105407544364898</v>
      </c>
      <c r="R1162" s="25">
        <v>6347.7842241707604</v>
      </c>
      <c r="S1162" s="25">
        <v>3.0853063409560102</v>
      </c>
      <c r="T1162" s="25">
        <v>1.9246155612710099E-2</v>
      </c>
      <c r="U1162" s="25">
        <v>8.0570904273126204E-3</v>
      </c>
      <c r="V1162" s="25">
        <v>0.458497294773209</v>
      </c>
      <c r="W1162" s="25">
        <v>0.46655438520052162</v>
      </c>
      <c r="X1162" s="25"/>
      <c r="Y1162" s="25"/>
      <c r="Z1162"/>
    </row>
    <row r="1163" spans="2:26" x14ac:dyDescent="0.25">
      <c r="B1163" t="s">
        <v>1962</v>
      </c>
      <c r="C1163" t="s">
        <v>567</v>
      </c>
      <c r="D1163" t="s">
        <v>412</v>
      </c>
      <c r="E1163" t="s">
        <v>1109</v>
      </c>
      <c r="F1163" t="s">
        <v>951</v>
      </c>
      <c r="G1163" t="s">
        <v>952</v>
      </c>
      <c r="H1163" t="s">
        <v>918</v>
      </c>
      <c r="I1163" t="s">
        <v>1963</v>
      </c>
      <c r="J1163" s="4" t="s">
        <v>865</v>
      </c>
      <c r="K1163">
        <v>380</v>
      </c>
      <c r="L1163">
        <v>1500</v>
      </c>
      <c r="M1163" s="1">
        <v>0.14347222222222222</v>
      </c>
      <c r="N1163" s="25">
        <v>7577.5969077232303</v>
      </c>
      <c r="O1163" s="25">
        <v>23869.430259328175</v>
      </c>
      <c r="P1163" s="25">
        <v>114.49692171658501</v>
      </c>
      <c r="Q1163" s="25">
        <v>6.3651808866737198</v>
      </c>
      <c r="R1163" s="25">
        <v>9373.4866962985998</v>
      </c>
      <c r="S1163" s="25">
        <v>3.09064915059836</v>
      </c>
      <c r="T1163" s="25">
        <v>1.99465980313016E-2</v>
      </c>
      <c r="U1163" s="25">
        <v>1.02783342587414E-2</v>
      </c>
      <c r="V1163" s="25">
        <v>0.69343878861647901</v>
      </c>
      <c r="W1163" s="25">
        <v>0.70371712287522037</v>
      </c>
      <c r="X1163" s="25"/>
      <c r="Y1163" s="25"/>
      <c r="Z1163"/>
    </row>
    <row r="1164" spans="2:26" x14ac:dyDescent="0.25">
      <c r="B1164" t="s">
        <v>1962</v>
      </c>
      <c r="C1164" t="s">
        <v>567</v>
      </c>
      <c r="D1164" t="s">
        <v>412</v>
      </c>
      <c r="E1164" t="s">
        <v>1109</v>
      </c>
      <c r="F1164" t="s">
        <v>951</v>
      </c>
      <c r="G1164" t="s">
        <v>952</v>
      </c>
      <c r="H1164" t="s">
        <v>918</v>
      </c>
      <c r="I1164" t="s">
        <v>1963</v>
      </c>
      <c r="J1164" s="4" t="s">
        <v>865</v>
      </c>
      <c r="K1164">
        <v>380</v>
      </c>
      <c r="L1164">
        <v>2000</v>
      </c>
      <c r="M1164" s="1">
        <v>0.19009259259259259</v>
      </c>
      <c r="N1164" s="25">
        <v>10071.417791686699</v>
      </c>
      <c r="O1164" s="25">
        <v>31724.966043813103</v>
      </c>
      <c r="P1164" s="25">
        <v>150.73007561284101</v>
      </c>
      <c r="Q1164" s="25">
        <v>8.4599917052833096</v>
      </c>
      <c r="R1164" s="25">
        <v>12458.344834175999</v>
      </c>
      <c r="S1164" s="25">
        <v>3.0960088693520502</v>
      </c>
      <c r="T1164" s="25">
        <v>2.0639977595108699E-2</v>
      </c>
      <c r="U1164" s="25">
        <v>1.2778871045054201E-2</v>
      </c>
      <c r="V1164" s="25">
        <v>0.93094897928248799</v>
      </c>
      <c r="W1164" s="25">
        <v>0.94372785032754214</v>
      </c>
      <c r="X1164" s="25"/>
      <c r="Y1164" s="25"/>
      <c r="Z1164"/>
    </row>
    <row r="1165" spans="2:26" x14ac:dyDescent="0.25">
      <c r="B1165" t="s">
        <v>1962</v>
      </c>
      <c r="C1165" t="s">
        <v>567</v>
      </c>
      <c r="D1165" t="s">
        <v>412</v>
      </c>
      <c r="E1165" t="s">
        <v>1109</v>
      </c>
      <c r="F1165" t="s">
        <v>951</v>
      </c>
      <c r="G1165" t="s">
        <v>952</v>
      </c>
      <c r="H1165" t="s">
        <v>918</v>
      </c>
      <c r="I1165" t="s">
        <v>1963</v>
      </c>
      <c r="J1165" s="4" t="s">
        <v>865</v>
      </c>
      <c r="K1165">
        <v>380</v>
      </c>
      <c r="L1165">
        <v>2500</v>
      </c>
      <c r="M1165" s="1">
        <v>0.23667824074074073</v>
      </c>
      <c r="N1165" s="25">
        <v>12473.8341357094</v>
      </c>
      <c r="O1165" s="25">
        <v>39292.577527484609</v>
      </c>
      <c r="P1165" s="25">
        <v>184.603054712041</v>
      </c>
      <c r="Q1165" s="25">
        <v>10.4780233675069</v>
      </c>
      <c r="R1165" s="25">
        <v>15430.140050525601</v>
      </c>
      <c r="S1165" s="25">
        <v>3.0953377820728498</v>
      </c>
      <c r="T1165" s="25">
        <v>2.13028622016814E-2</v>
      </c>
      <c r="U1165" s="25">
        <v>1.4738891833916599E-2</v>
      </c>
      <c r="V1165" s="25">
        <v>1.1636053884080599</v>
      </c>
      <c r="W1165" s="25">
        <v>1.1783442802419766</v>
      </c>
      <c r="X1165" s="25"/>
      <c r="Y1165" s="25"/>
      <c r="Z1165"/>
    </row>
    <row r="1166" spans="2:26" x14ac:dyDescent="0.25">
      <c r="B1166" t="s">
        <v>1962</v>
      </c>
      <c r="C1166" t="s">
        <v>567</v>
      </c>
      <c r="D1166" t="s">
        <v>412</v>
      </c>
      <c r="E1166" t="s">
        <v>1109</v>
      </c>
      <c r="F1166" t="s">
        <v>951</v>
      </c>
      <c r="G1166" t="s">
        <v>952</v>
      </c>
      <c r="H1166" t="s">
        <v>918</v>
      </c>
      <c r="I1166" t="s">
        <v>1963</v>
      </c>
      <c r="J1166" s="4" t="s">
        <v>865</v>
      </c>
      <c r="K1166">
        <v>380</v>
      </c>
      <c r="L1166">
        <v>3000</v>
      </c>
      <c r="M1166" s="1">
        <v>0.28334490740740742</v>
      </c>
      <c r="N1166" s="25">
        <v>15012.9681846657</v>
      </c>
      <c r="O1166" s="25">
        <v>47290.849781696954</v>
      </c>
      <c r="P1166" s="25">
        <v>221.99948961163301</v>
      </c>
      <c r="Q1166" s="25">
        <v>12.610886084548801</v>
      </c>
      <c r="R1166" s="25">
        <v>18571.0337635303</v>
      </c>
      <c r="S1166" s="25">
        <v>3.10218924992492</v>
      </c>
      <c r="T1166" s="25">
        <v>2.2022293448616299E-2</v>
      </c>
      <c r="U1166" s="25">
        <v>1.7482017506014101E-2</v>
      </c>
      <c r="V1166" s="25">
        <v>1.4037184086521799</v>
      </c>
      <c r="W1166" s="25">
        <v>1.4212004261581941</v>
      </c>
      <c r="X1166" s="25"/>
      <c r="Y1166" s="25"/>
      <c r="Z1166"/>
    </row>
    <row r="1167" spans="2:26" x14ac:dyDescent="0.25">
      <c r="B1167" t="s">
        <v>1962</v>
      </c>
      <c r="C1167" t="s">
        <v>567</v>
      </c>
      <c r="D1167" t="s">
        <v>412</v>
      </c>
      <c r="E1167" t="s">
        <v>1109</v>
      </c>
      <c r="F1167" t="s">
        <v>951</v>
      </c>
      <c r="G1167" t="s">
        <v>952</v>
      </c>
      <c r="H1167" t="s">
        <v>918</v>
      </c>
      <c r="I1167" t="s">
        <v>1963</v>
      </c>
      <c r="J1167" s="4" t="s">
        <v>832</v>
      </c>
      <c r="K1167">
        <v>160</v>
      </c>
      <c r="L1167">
        <v>125</v>
      </c>
      <c r="M1167" s="1">
        <v>2.2847222222222224E-2</v>
      </c>
      <c r="N1167" s="25">
        <v>530.28</v>
      </c>
      <c r="O1167" s="25">
        <v>1670.3819999999998</v>
      </c>
      <c r="P1167" s="25">
        <v>6.2935079999999903</v>
      </c>
      <c r="Q1167" s="25">
        <v>0.44543519999999998</v>
      </c>
      <c r="R1167" s="25">
        <v>655.95632000000001</v>
      </c>
      <c r="S1167" s="25">
        <v>4.4671411079999999</v>
      </c>
      <c r="T1167" s="25">
        <v>3.1941107999999899E-2</v>
      </c>
      <c r="U1167" s="25">
        <v>2.0116079999999998E-3</v>
      </c>
      <c r="V1167" s="25">
        <v>2.6685414359999899E-2</v>
      </c>
      <c r="W1167" s="25">
        <v>2.8697022359999901E-2</v>
      </c>
      <c r="X1167" s="25"/>
      <c r="Y1167" s="25"/>
      <c r="Z1167"/>
    </row>
    <row r="1168" spans="2:26" x14ac:dyDescent="0.25">
      <c r="B1168" t="s">
        <v>1962</v>
      </c>
      <c r="C1168" t="s">
        <v>567</v>
      </c>
      <c r="D1168" t="s">
        <v>412</v>
      </c>
      <c r="E1168" t="s">
        <v>1109</v>
      </c>
      <c r="F1168" t="s">
        <v>951</v>
      </c>
      <c r="G1168" t="s">
        <v>952</v>
      </c>
      <c r="H1168" t="s">
        <v>918</v>
      </c>
      <c r="I1168" t="s">
        <v>1963</v>
      </c>
      <c r="J1168" s="4" t="s">
        <v>864</v>
      </c>
      <c r="K1168">
        <v>160</v>
      </c>
      <c r="L1168">
        <v>125</v>
      </c>
      <c r="M1168" s="1">
        <v>1.9259259259259261E-2</v>
      </c>
      <c r="N1168" s="25">
        <v>486.88</v>
      </c>
      <c r="O1168" s="25">
        <v>1533.672</v>
      </c>
      <c r="P1168" s="25">
        <v>6.0504680000000004</v>
      </c>
      <c r="Q1168" s="25">
        <v>0.40897919999999999</v>
      </c>
      <c r="R1168" s="25">
        <v>602.27052000000003</v>
      </c>
      <c r="S1168" s="25">
        <v>3.6295211080000001</v>
      </c>
      <c r="T1168" s="25">
        <v>2.7601107999999999E-2</v>
      </c>
      <c r="U1168" s="25">
        <v>1.9770119999999898E-3</v>
      </c>
      <c r="V1168" s="25">
        <v>2.4532030359999998E-2</v>
      </c>
      <c r="W1168" s="25">
        <v>2.6509042359999988E-2</v>
      </c>
      <c r="X1168" s="25"/>
      <c r="Y1168" s="25"/>
      <c r="Z1168"/>
    </row>
    <row r="1169" spans="2:26" x14ac:dyDescent="0.25">
      <c r="B1169" t="s">
        <v>48</v>
      </c>
      <c r="C1169" t="s">
        <v>240</v>
      </c>
      <c r="D1169" t="s">
        <v>503</v>
      </c>
      <c r="E1169" t="s">
        <v>1113</v>
      </c>
      <c r="F1169" t="s">
        <v>951</v>
      </c>
      <c r="G1169" t="s">
        <v>1907</v>
      </c>
      <c r="H1169" t="s">
        <v>918</v>
      </c>
      <c r="I1169" t="s">
        <v>179</v>
      </c>
      <c r="J1169" s="4" t="s">
        <v>865</v>
      </c>
      <c r="K1169">
        <v>140</v>
      </c>
      <c r="L1169">
        <v>125</v>
      </c>
      <c r="M1169" s="1">
        <v>2.5532407407407406E-2</v>
      </c>
      <c r="N1169" s="25">
        <v>136.930608049386</v>
      </c>
      <c r="O1169" s="25">
        <v>431.33141535556587</v>
      </c>
      <c r="P1169" s="25">
        <v>0.90144266282779695</v>
      </c>
      <c r="Q1169" s="25">
        <v>0.11502171568602899</v>
      </c>
      <c r="R1169" s="25">
        <v>169.383157427475</v>
      </c>
      <c r="S1169" s="25">
        <v>0.221846433122177</v>
      </c>
      <c r="T1169" s="25">
        <v>1.13457725498055E-3</v>
      </c>
      <c r="U1169" s="25">
        <v>0</v>
      </c>
      <c r="V1169" s="25">
        <v>0</v>
      </c>
      <c r="W1169" s="25">
        <v>0</v>
      </c>
      <c r="X1169" s="25"/>
      <c r="Y1169" s="25"/>
      <c r="Z1169"/>
    </row>
    <row r="1170" spans="2:26" x14ac:dyDescent="0.25">
      <c r="B1170" t="s">
        <v>48</v>
      </c>
      <c r="C1170" t="s">
        <v>240</v>
      </c>
      <c r="D1170" t="s">
        <v>503</v>
      </c>
      <c r="E1170" t="s">
        <v>1113</v>
      </c>
      <c r="F1170" t="s">
        <v>951</v>
      </c>
      <c r="G1170" t="s">
        <v>1907</v>
      </c>
      <c r="H1170" t="s">
        <v>918</v>
      </c>
      <c r="I1170" t="s">
        <v>179</v>
      </c>
      <c r="J1170" s="4" t="s">
        <v>865</v>
      </c>
      <c r="K1170">
        <v>180</v>
      </c>
      <c r="L1170">
        <v>200</v>
      </c>
      <c r="M1170" s="1">
        <v>4.1585648148148149E-2</v>
      </c>
      <c r="N1170" s="25">
        <v>205.536200568883</v>
      </c>
      <c r="O1170" s="25">
        <v>647.43903179198139</v>
      </c>
      <c r="P1170" s="25">
        <v>1.3280085526588701</v>
      </c>
      <c r="Q1170" s="25">
        <v>0.17265040417087399</v>
      </c>
      <c r="R1170" s="25">
        <v>254.24825693407399</v>
      </c>
      <c r="S1170" s="25">
        <v>0.34402512762986098</v>
      </c>
      <c r="T1170" s="25">
        <v>1.6181049225287699E-3</v>
      </c>
      <c r="U1170" s="25">
        <v>0</v>
      </c>
      <c r="V1170" s="25">
        <v>0</v>
      </c>
      <c r="W1170" s="25">
        <v>0</v>
      </c>
      <c r="X1170" s="25"/>
      <c r="Y1170" s="25"/>
      <c r="Z1170"/>
    </row>
    <row r="1171" spans="2:26" x14ac:dyDescent="0.25">
      <c r="B1171" t="s">
        <v>48</v>
      </c>
      <c r="C1171" t="s">
        <v>240</v>
      </c>
      <c r="D1171" t="s">
        <v>503</v>
      </c>
      <c r="E1171" t="s">
        <v>1113</v>
      </c>
      <c r="F1171" t="s">
        <v>951</v>
      </c>
      <c r="G1171" t="s">
        <v>1907</v>
      </c>
      <c r="H1171" t="s">
        <v>918</v>
      </c>
      <c r="I1171" t="s">
        <v>179</v>
      </c>
      <c r="J1171" s="4" t="s">
        <v>865</v>
      </c>
      <c r="K1171">
        <v>180</v>
      </c>
      <c r="L1171">
        <v>250</v>
      </c>
      <c r="M1171" s="1">
        <v>5.019675925925926E-2</v>
      </c>
      <c r="N1171" s="25">
        <v>253.74438585994301</v>
      </c>
      <c r="O1171" s="25">
        <v>799.29481545882049</v>
      </c>
      <c r="P1171" s="25">
        <v>1.6317944298040801</v>
      </c>
      <c r="Q1171" s="25">
        <v>0.21314528897857299</v>
      </c>
      <c r="R1171" s="25">
        <v>313.88179836840101</v>
      </c>
      <c r="S1171" s="25">
        <v>0.422697217522783</v>
      </c>
      <c r="T1171" s="25">
        <v>1.81424889020082E-3</v>
      </c>
      <c r="U1171" s="25">
        <v>0</v>
      </c>
      <c r="V1171" s="25">
        <v>0</v>
      </c>
      <c r="W1171" s="25">
        <v>0</v>
      </c>
      <c r="X1171" s="25"/>
      <c r="Y1171" s="25"/>
      <c r="Z1171"/>
    </row>
    <row r="1172" spans="2:26" x14ac:dyDescent="0.25">
      <c r="B1172" t="s">
        <v>48</v>
      </c>
      <c r="C1172" t="s">
        <v>240</v>
      </c>
      <c r="D1172" t="s">
        <v>503</v>
      </c>
      <c r="E1172" t="s">
        <v>1113</v>
      </c>
      <c r="F1172" t="s">
        <v>951</v>
      </c>
      <c r="G1172" t="s">
        <v>1907</v>
      </c>
      <c r="H1172" t="s">
        <v>918</v>
      </c>
      <c r="I1172" t="s">
        <v>179</v>
      </c>
      <c r="J1172" s="4" t="s">
        <v>865</v>
      </c>
      <c r="K1172">
        <v>180</v>
      </c>
      <c r="L1172">
        <v>500</v>
      </c>
      <c r="M1172" s="1">
        <v>9.6828703703703708E-2</v>
      </c>
      <c r="N1172" s="25">
        <v>473.628525415203</v>
      </c>
      <c r="O1172" s="25">
        <v>1491.9298550578894</v>
      </c>
      <c r="P1172" s="25">
        <v>3.0087918427237001</v>
      </c>
      <c r="Q1172" s="25">
        <v>0.39784795733829598</v>
      </c>
      <c r="R1172" s="25">
        <v>585.87850679306905</v>
      </c>
      <c r="S1172" s="25">
        <v>0.79015651802152498</v>
      </c>
      <c r="T1172" s="25">
        <v>2.9667414241027301E-3</v>
      </c>
      <c r="U1172" s="25">
        <v>0</v>
      </c>
      <c r="V1172" s="25">
        <v>0</v>
      </c>
      <c r="W1172" s="25">
        <v>0</v>
      </c>
      <c r="X1172" s="25"/>
      <c r="Y1172" s="25"/>
      <c r="Z1172"/>
    </row>
    <row r="1173" spans="2:26" x14ac:dyDescent="0.25">
      <c r="B1173" t="s">
        <v>48</v>
      </c>
      <c r="C1173" t="s">
        <v>240</v>
      </c>
      <c r="D1173" t="s">
        <v>503</v>
      </c>
      <c r="E1173" t="s">
        <v>1113</v>
      </c>
      <c r="F1173" t="s">
        <v>951</v>
      </c>
      <c r="G1173" t="s">
        <v>1907</v>
      </c>
      <c r="H1173" t="s">
        <v>918</v>
      </c>
      <c r="I1173" t="s">
        <v>179</v>
      </c>
      <c r="J1173" s="4" t="s">
        <v>865</v>
      </c>
      <c r="K1173">
        <v>240</v>
      </c>
      <c r="L1173">
        <v>750</v>
      </c>
      <c r="M1173" s="1">
        <v>0.14792824074074074</v>
      </c>
      <c r="N1173" s="25">
        <v>654.40864350104698</v>
      </c>
      <c r="O1173" s="25">
        <v>2061.3872270282977</v>
      </c>
      <c r="P1173" s="25">
        <v>3.94401178874657</v>
      </c>
      <c r="Q1173" s="25">
        <v>0.54970328459557505</v>
      </c>
      <c r="R1173" s="25">
        <v>809.50354808830502</v>
      </c>
      <c r="S1173" s="25">
        <v>1.3563067685218499</v>
      </c>
      <c r="T1173" s="25">
        <v>7.0358455462218696E-3</v>
      </c>
      <c r="U1173" s="25">
        <v>0</v>
      </c>
      <c r="V1173" s="25">
        <v>0</v>
      </c>
      <c r="W1173" s="25">
        <v>0</v>
      </c>
      <c r="X1173" s="25"/>
      <c r="Y1173" s="25"/>
      <c r="Z1173"/>
    </row>
    <row r="1174" spans="2:26" x14ac:dyDescent="0.25">
      <c r="B1174" t="s">
        <v>48</v>
      </c>
      <c r="C1174" t="s">
        <v>240</v>
      </c>
      <c r="D1174" t="s">
        <v>503</v>
      </c>
      <c r="E1174" t="s">
        <v>1113</v>
      </c>
      <c r="F1174" t="s">
        <v>951</v>
      </c>
      <c r="G1174" t="s">
        <v>1907</v>
      </c>
      <c r="H1174" t="s">
        <v>918</v>
      </c>
      <c r="I1174" t="s">
        <v>179</v>
      </c>
      <c r="J1174" s="4" t="s">
        <v>865</v>
      </c>
      <c r="K1174">
        <v>240</v>
      </c>
      <c r="L1174">
        <v>1000</v>
      </c>
      <c r="M1174" s="1">
        <v>0.1958101851851852</v>
      </c>
      <c r="N1174" s="25">
        <v>854.58259580936306</v>
      </c>
      <c r="O1174" s="25">
        <v>2691.9351767994935</v>
      </c>
      <c r="P1174" s="25">
        <v>5.1121452389849704</v>
      </c>
      <c r="Q1174" s="25">
        <v>0.71784941094375998</v>
      </c>
      <c r="R1174" s="25">
        <v>1057.1187060596801</v>
      </c>
      <c r="S1174" s="25">
        <v>1.8083995462503</v>
      </c>
      <c r="T1174" s="25">
        <v>9.4832430513922001E-3</v>
      </c>
      <c r="U1174" s="25">
        <v>0</v>
      </c>
      <c r="V1174" s="25">
        <v>0</v>
      </c>
      <c r="W1174" s="25">
        <v>0</v>
      </c>
      <c r="X1174" s="25"/>
      <c r="Y1174" s="25"/>
      <c r="Z1174"/>
    </row>
    <row r="1175" spans="2:26" x14ac:dyDescent="0.25">
      <c r="B1175" t="s">
        <v>48</v>
      </c>
      <c r="C1175" t="s">
        <v>240</v>
      </c>
      <c r="D1175" t="s">
        <v>503</v>
      </c>
      <c r="E1175" t="s">
        <v>1113</v>
      </c>
      <c r="F1175" t="s">
        <v>951</v>
      </c>
      <c r="G1175" t="s">
        <v>1907</v>
      </c>
      <c r="H1175" t="s">
        <v>918</v>
      </c>
      <c r="I1175" t="s">
        <v>179</v>
      </c>
      <c r="J1175" s="4" t="s">
        <v>832</v>
      </c>
      <c r="K1175">
        <v>140</v>
      </c>
      <c r="L1175">
        <v>125</v>
      </c>
      <c r="M1175" s="1">
        <v>2.2847222222222224E-2</v>
      </c>
      <c r="N1175" s="25">
        <v>73.025999999999996</v>
      </c>
      <c r="O1175" s="25">
        <v>230.03189999999998</v>
      </c>
      <c r="P1175" s="25">
        <v>0.37954919999999998</v>
      </c>
      <c r="Q1175" s="25">
        <v>6.1341840000000002E-2</v>
      </c>
      <c r="R1175" s="25">
        <v>90.333151999999998</v>
      </c>
      <c r="S1175" s="25">
        <v>0.84116879999999905</v>
      </c>
      <c r="T1175" s="25">
        <v>5.6329633800000001E-2</v>
      </c>
      <c r="U1175" s="25">
        <v>0</v>
      </c>
      <c r="V1175" s="25">
        <v>0</v>
      </c>
      <c r="W1175" s="25">
        <v>0</v>
      </c>
      <c r="X1175" s="25"/>
      <c r="Y1175" s="25"/>
      <c r="Z1175"/>
    </row>
    <row r="1176" spans="2:26" x14ac:dyDescent="0.25">
      <c r="B1176" t="s">
        <v>48</v>
      </c>
      <c r="C1176" t="s">
        <v>240</v>
      </c>
      <c r="D1176" t="s">
        <v>503</v>
      </c>
      <c r="E1176" t="s">
        <v>1113</v>
      </c>
      <c r="F1176" t="s">
        <v>951</v>
      </c>
      <c r="G1176" t="s">
        <v>1907</v>
      </c>
      <c r="H1176" t="s">
        <v>918</v>
      </c>
      <c r="I1176" t="s">
        <v>179</v>
      </c>
      <c r="J1176" s="4" t="s">
        <v>864</v>
      </c>
      <c r="K1176">
        <v>140</v>
      </c>
      <c r="L1176">
        <v>125</v>
      </c>
      <c r="M1176" s="1">
        <v>1.9259259259259261E-2</v>
      </c>
      <c r="N1176" s="25">
        <v>64.097999999999999</v>
      </c>
      <c r="O1176" s="25">
        <v>201.90869999999998</v>
      </c>
      <c r="P1176" s="25">
        <v>0.34117120000000001</v>
      </c>
      <c r="Q1176" s="25">
        <v>5.3842319999999999E-2</v>
      </c>
      <c r="R1176" s="25">
        <v>79.289217192307603</v>
      </c>
      <c r="S1176" s="25">
        <v>0.68582160000000003</v>
      </c>
      <c r="T1176" s="25">
        <v>4.5603633799999897E-2</v>
      </c>
      <c r="U1176" s="25">
        <v>0</v>
      </c>
      <c r="V1176" s="25">
        <v>0</v>
      </c>
      <c r="W1176" s="25">
        <v>0</v>
      </c>
      <c r="X1176" s="25"/>
      <c r="Y1176" s="25"/>
      <c r="Z1176"/>
    </row>
    <row r="1177" spans="2:26" x14ac:dyDescent="0.25">
      <c r="B1177" t="s">
        <v>49</v>
      </c>
      <c r="C1177" t="s">
        <v>243</v>
      </c>
      <c r="D1177" t="s">
        <v>503</v>
      </c>
      <c r="E1177" t="s">
        <v>1117</v>
      </c>
      <c r="F1177" t="s">
        <v>951</v>
      </c>
      <c r="G1177" t="s">
        <v>950</v>
      </c>
      <c r="H1177" t="s">
        <v>918</v>
      </c>
      <c r="I1177" t="s">
        <v>1927</v>
      </c>
      <c r="J1177" s="4" t="s">
        <v>865</v>
      </c>
      <c r="K1177">
        <v>120</v>
      </c>
      <c r="L1177">
        <v>125</v>
      </c>
      <c r="M1177" s="1">
        <v>2.8252314814814813E-2</v>
      </c>
      <c r="N1177" s="25">
        <v>90.715333211885905</v>
      </c>
      <c r="O1177" s="25">
        <v>281.2175329568463</v>
      </c>
      <c r="P1177" s="25">
        <v>6.1080744012414097E-2</v>
      </c>
      <c r="Q1177" s="25">
        <v>7.6200876972413498E-2</v>
      </c>
      <c r="R1177" s="25">
        <v>112.21486113344</v>
      </c>
      <c r="S1177" s="25">
        <v>142.645017488142</v>
      </c>
      <c r="T1177" s="25">
        <v>1.3754374167016801</v>
      </c>
      <c r="U1177" s="25">
        <v>0</v>
      </c>
      <c r="V1177" s="25">
        <v>0</v>
      </c>
      <c r="W1177" s="25">
        <v>0</v>
      </c>
      <c r="X1177" s="25"/>
      <c r="Y1177" s="25"/>
      <c r="Z1177"/>
    </row>
    <row r="1178" spans="2:26" x14ac:dyDescent="0.25">
      <c r="B1178" t="s">
        <v>49</v>
      </c>
      <c r="C1178" t="s">
        <v>243</v>
      </c>
      <c r="D1178" t="s">
        <v>503</v>
      </c>
      <c r="E1178" t="s">
        <v>1117</v>
      </c>
      <c r="F1178" t="s">
        <v>951</v>
      </c>
      <c r="G1178" t="s">
        <v>950</v>
      </c>
      <c r="H1178" t="s">
        <v>918</v>
      </c>
      <c r="I1178" t="s">
        <v>1927</v>
      </c>
      <c r="J1178" s="4" t="s">
        <v>865</v>
      </c>
      <c r="K1178">
        <v>160</v>
      </c>
      <c r="L1178">
        <v>200</v>
      </c>
      <c r="M1178" s="1">
        <v>4.372685185185185E-2</v>
      </c>
      <c r="N1178" s="25">
        <v>130.522659933596</v>
      </c>
      <c r="O1178" s="25">
        <v>404.62024579414765</v>
      </c>
      <c r="P1178" s="25">
        <v>8.3572428015238995E-2</v>
      </c>
      <c r="Q1178" s="25">
        <v>0.109639028674971</v>
      </c>
      <c r="R1178" s="25">
        <v>161.45652367649001</v>
      </c>
      <c r="S1178" s="25">
        <v>215.232248236663</v>
      </c>
      <c r="T1178" s="25">
        <v>2.09667849720877</v>
      </c>
      <c r="U1178" s="25">
        <v>0</v>
      </c>
      <c r="V1178" s="25">
        <v>0</v>
      </c>
      <c r="W1178" s="25">
        <v>0</v>
      </c>
      <c r="X1178" s="25"/>
      <c r="Y1178" s="25"/>
      <c r="Z1178"/>
    </row>
    <row r="1179" spans="2:26" x14ac:dyDescent="0.25">
      <c r="B1179" t="s">
        <v>49</v>
      </c>
      <c r="C1179" t="s">
        <v>243</v>
      </c>
      <c r="D1179" t="s">
        <v>503</v>
      </c>
      <c r="E1179" t="s">
        <v>1117</v>
      </c>
      <c r="F1179" t="s">
        <v>951</v>
      </c>
      <c r="G1179" t="s">
        <v>950</v>
      </c>
      <c r="H1179" t="s">
        <v>918</v>
      </c>
      <c r="I1179" t="s">
        <v>1927</v>
      </c>
      <c r="J1179" s="4" t="s">
        <v>865</v>
      </c>
      <c r="K1179">
        <v>160</v>
      </c>
      <c r="L1179">
        <v>250</v>
      </c>
      <c r="M1179" s="1">
        <v>5.3263888888888888E-2</v>
      </c>
      <c r="N1179" s="25">
        <v>155.570628004312</v>
      </c>
      <c r="O1179" s="25">
        <v>482.26894681336722</v>
      </c>
      <c r="P1179" s="25">
        <v>9.9518863254845893E-2</v>
      </c>
      <c r="Q1179" s="25">
        <v>0.13067932752362199</v>
      </c>
      <c r="R1179" s="25">
        <v>192.44090764139401</v>
      </c>
      <c r="S1179" s="25">
        <v>258.26446011239199</v>
      </c>
      <c r="T1179" s="25">
        <v>2.5390076111695499</v>
      </c>
      <c r="U1179" s="25">
        <v>0</v>
      </c>
      <c r="V1179" s="25">
        <v>0</v>
      </c>
      <c r="W1179" s="25">
        <v>0</v>
      </c>
      <c r="X1179" s="25"/>
      <c r="Y1179" s="25"/>
      <c r="Z1179"/>
    </row>
    <row r="1180" spans="2:26" x14ac:dyDescent="0.25">
      <c r="B1180" t="s">
        <v>49</v>
      </c>
      <c r="C1180" t="s">
        <v>243</v>
      </c>
      <c r="D1180" t="s">
        <v>503</v>
      </c>
      <c r="E1180" t="s">
        <v>1117</v>
      </c>
      <c r="F1180" t="s">
        <v>951</v>
      </c>
      <c r="G1180" t="s">
        <v>950</v>
      </c>
      <c r="H1180" t="s">
        <v>918</v>
      </c>
      <c r="I1180" t="s">
        <v>1927</v>
      </c>
      <c r="J1180" s="4" t="s">
        <v>865</v>
      </c>
      <c r="K1180">
        <v>200</v>
      </c>
      <c r="L1180">
        <v>500</v>
      </c>
      <c r="M1180" s="1">
        <v>9.8796296296296285E-2</v>
      </c>
      <c r="N1180" s="25">
        <v>271.19992180532398</v>
      </c>
      <c r="O1180" s="25">
        <v>840.71975759650434</v>
      </c>
      <c r="P1180" s="25">
        <v>0.15627699367474601</v>
      </c>
      <c r="Q1180" s="25">
        <v>0.22780796250895699</v>
      </c>
      <c r="R1180" s="25">
        <v>335.474306193122</v>
      </c>
      <c r="S1180" s="25">
        <v>483.056304648891</v>
      </c>
      <c r="T1180" s="25">
        <v>4.8096650651872004</v>
      </c>
      <c r="U1180" s="25">
        <v>0</v>
      </c>
      <c r="V1180" s="25">
        <v>0</v>
      </c>
      <c r="W1180" s="25">
        <v>0</v>
      </c>
      <c r="X1180" s="25"/>
      <c r="Y1180" s="25"/>
      <c r="Z1180"/>
    </row>
    <row r="1181" spans="2:26" x14ac:dyDescent="0.25">
      <c r="B1181" t="s">
        <v>49</v>
      </c>
      <c r="C1181" t="s">
        <v>243</v>
      </c>
      <c r="D1181" t="s">
        <v>503</v>
      </c>
      <c r="E1181" t="s">
        <v>1117</v>
      </c>
      <c r="F1181" t="s">
        <v>951</v>
      </c>
      <c r="G1181" t="s">
        <v>950</v>
      </c>
      <c r="H1181" t="s">
        <v>918</v>
      </c>
      <c r="I1181" t="s">
        <v>1927</v>
      </c>
      <c r="J1181" s="4" t="s">
        <v>865</v>
      </c>
      <c r="K1181">
        <v>200</v>
      </c>
      <c r="L1181">
        <v>750</v>
      </c>
      <c r="M1181" s="1">
        <v>0.14614583333333334</v>
      </c>
      <c r="N1181" s="25">
        <v>387.22883143359201</v>
      </c>
      <c r="O1181" s="25">
        <v>1200.4093774441353</v>
      </c>
      <c r="P1181" s="25">
        <v>0.22280427904711</v>
      </c>
      <c r="Q1181" s="25">
        <v>0.325272218404217</v>
      </c>
      <c r="R1181" s="25">
        <v>479.00209463666499</v>
      </c>
      <c r="S1181" s="25">
        <v>695.90457650752205</v>
      </c>
      <c r="T1181" s="25">
        <v>6.9990756937784502</v>
      </c>
      <c r="U1181" s="25">
        <v>0</v>
      </c>
      <c r="V1181" s="25">
        <v>0</v>
      </c>
      <c r="W1181" s="25">
        <v>0</v>
      </c>
      <c r="X1181" s="25"/>
      <c r="Y1181" s="25"/>
      <c r="Z1181"/>
    </row>
    <row r="1182" spans="2:26" x14ac:dyDescent="0.25">
      <c r="B1182" t="s">
        <v>49</v>
      </c>
      <c r="C1182" t="s">
        <v>243</v>
      </c>
      <c r="D1182" t="s">
        <v>503</v>
      </c>
      <c r="E1182" t="s">
        <v>1117</v>
      </c>
      <c r="F1182" t="s">
        <v>951</v>
      </c>
      <c r="G1182" t="s">
        <v>950</v>
      </c>
      <c r="H1182" t="s">
        <v>918</v>
      </c>
      <c r="I1182" t="s">
        <v>1927</v>
      </c>
      <c r="J1182" s="4" t="s">
        <v>865</v>
      </c>
      <c r="K1182">
        <v>200</v>
      </c>
      <c r="L1182">
        <v>1000</v>
      </c>
      <c r="M1182" s="1">
        <v>0.19348379629629631</v>
      </c>
      <c r="N1182" s="25">
        <v>503.26976456326099</v>
      </c>
      <c r="O1182" s="25">
        <v>1560.1362701461092</v>
      </c>
      <c r="P1182" s="25">
        <v>0.28931189297674298</v>
      </c>
      <c r="Q1182" s="25">
        <v>0.42274660504496397</v>
      </c>
      <c r="R1182" s="25">
        <v>622.54474976924701</v>
      </c>
      <c r="S1182" s="25">
        <v>908.78130983939604</v>
      </c>
      <c r="T1182" s="25">
        <v>9.1886023543055195</v>
      </c>
      <c r="U1182" s="25">
        <v>0</v>
      </c>
      <c r="V1182" s="25">
        <v>0</v>
      </c>
      <c r="W1182" s="25">
        <v>0</v>
      </c>
      <c r="X1182" s="25"/>
      <c r="Y1182" s="25"/>
      <c r="Z1182"/>
    </row>
    <row r="1183" spans="2:26" x14ac:dyDescent="0.25">
      <c r="B1183" t="s">
        <v>49</v>
      </c>
      <c r="C1183" t="s">
        <v>243</v>
      </c>
      <c r="D1183" t="s">
        <v>503</v>
      </c>
      <c r="E1183" t="s">
        <v>1117</v>
      </c>
      <c r="F1183" t="s">
        <v>951</v>
      </c>
      <c r="G1183" t="s">
        <v>950</v>
      </c>
      <c r="H1183" t="s">
        <v>918</v>
      </c>
      <c r="I1183" t="s">
        <v>1927</v>
      </c>
      <c r="J1183" s="4" t="s">
        <v>832</v>
      </c>
      <c r="K1183">
        <v>120</v>
      </c>
      <c r="L1183">
        <v>125</v>
      </c>
      <c r="M1183" s="1">
        <v>2.2847222222222224E-2</v>
      </c>
      <c r="N1183" s="25">
        <v>25.541999999999899</v>
      </c>
      <c r="O1183" s="25">
        <v>79.180199999999687</v>
      </c>
      <c r="P1183" s="25">
        <v>1.1367359999999899E-2</v>
      </c>
      <c r="Q1183" s="25">
        <v>2.145528E-2</v>
      </c>
      <c r="R1183" s="25">
        <v>31.595454</v>
      </c>
      <c r="S1183" s="25">
        <v>34.465651000000001</v>
      </c>
      <c r="T1183" s="25">
        <v>0.90721144999999903</v>
      </c>
      <c r="U1183" s="25">
        <v>0</v>
      </c>
      <c r="V1183" s="25">
        <v>0</v>
      </c>
      <c r="W1183" s="25">
        <v>0</v>
      </c>
      <c r="X1183" s="25"/>
      <c r="Y1183" s="25"/>
      <c r="Z1183"/>
    </row>
    <row r="1184" spans="2:26" x14ac:dyDescent="0.25">
      <c r="B1184" t="s">
        <v>49</v>
      </c>
      <c r="C1184" t="s">
        <v>243</v>
      </c>
      <c r="D1184" t="s">
        <v>503</v>
      </c>
      <c r="E1184" t="s">
        <v>1117</v>
      </c>
      <c r="F1184" t="s">
        <v>951</v>
      </c>
      <c r="G1184" t="s">
        <v>950</v>
      </c>
      <c r="H1184" t="s">
        <v>918</v>
      </c>
      <c r="I1184" t="s">
        <v>1927</v>
      </c>
      <c r="J1184" s="4" t="s">
        <v>864</v>
      </c>
      <c r="K1184">
        <v>120</v>
      </c>
      <c r="L1184">
        <v>125</v>
      </c>
      <c r="M1184" s="1">
        <v>1.9259259259259261E-2</v>
      </c>
      <c r="N1184" s="25">
        <v>23.558</v>
      </c>
      <c r="O1184" s="25">
        <v>73.029799999999994</v>
      </c>
      <c r="P1184" s="25">
        <v>1.1289860000000001E-2</v>
      </c>
      <c r="Q1184" s="25">
        <v>1.9788719999999999E-2</v>
      </c>
      <c r="R1184" s="25">
        <v>29.141245999999999</v>
      </c>
      <c r="S1184" s="25">
        <v>31.898950160256401</v>
      </c>
      <c r="T1184" s="25">
        <v>0.77214073397435901</v>
      </c>
      <c r="U1184" s="25">
        <v>0</v>
      </c>
      <c r="V1184" s="25">
        <v>0</v>
      </c>
      <c r="W1184" s="25">
        <v>0</v>
      </c>
      <c r="X1184" s="25"/>
      <c r="Y1184" s="25"/>
      <c r="Z1184"/>
    </row>
    <row r="1185" spans="2:26" x14ac:dyDescent="0.25">
      <c r="B1185" t="s">
        <v>51</v>
      </c>
      <c r="C1185" t="s">
        <v>245</v>
      </c>
      <c r="D1185" t="s">
        <v>241</v>
      </c>
      <c r="E1185" t="s">
        <v>1132</v>
      </c>
      <c r="F1185" t="s">
        <v>951</v>
      </c>
      <c r="G1185" t="s">
        <v>1907</v>
      </c>
      <c r="H1185" t="s">
        <v>918</v>
      </c>
      <c r="I1185" t="s">
        <v>179</v>
      </c>
      <c r="J1185" s="4" t="s">
        <v>865</v>
      </c>
      <c r="K1185">
        <v>180</v>
      </c>
      <c r="L1185">
        <v>125</v>
      </c>
      <c r="M1185" s="1">
        <v>2.0497685185185185E-2</v>
      </c>
      <c r="N1185" s="25">
        <v>164.09905859434301</v>
      </c>
      <c r="O1185" s="25">
        <v>516.91203457218046</v>
      </c>
      <c r="P1185" s="25">
        <v>1.07732259866687</v>
      </c>
      <c r="Q1185" s="25">
        <v>0.13784321865796001</v>
      </c>
      <c r="R1185" s="25">
        <v>202.99053323437801</v>
      </c>
      <c r="S1185" s="25">
        <v>0.51125943559324805</v>
      </c>
      <c r="T1185" s="25">
        <v>2.1899053531910199E-5</v>
      </c>
      <c r="U1185" s="25">
        <v>0</v>
      </c>
      <c r="V1185" s="25">
        <v>0</v>
      </c>
      <c r="W1185" s="25">
        <v>0</v>
      </c>
      <c r="X1185" s="25"/>
      <c r="Y1185" s="25"/>
      <c r="Z1185"/>
    </row>
    <row r="1186" spans="2:26" x14ac:dyDescent="0.25">
      <c r="B1186" t="s">
        <v>51</v>
      </c>
      <c r="C1186" t="s">
        <v>245</v>
      </c>
      <c r="D1186" t="s">
        <v>241</v>
      </c>
      <c r="E1186" t="s">
        <v>1132</v>
      </c>
      <c r="F1186" t="s">
        <v>951</v>
      </c>
      <c r="G1186" t="s">
        <v>1907</v>
      </c>
      <c r="H1186" t="s">
        <v>918</v>
      </c>
      <c r="I1186" t="s">
        <v>179</v>
      </c>
      <c r="J1186" s="4" t="s">
        <v>865</v>
      </c>
      <c r="K1186">
        <v>240</v>
      </c>
      <c r="L1186">
        <v>200</v>
      </c>
      <c r="M1186" s="1">
        <v>3.3425925925925921E-2</v>
      </c>
      <c r="N1186" s="25">
        <v>230.06138078559201</v>
      </c>
      <c r="O1186" s="25">
        <v>724.69334947461482</v>
      </c>
      <c r="P1186" s="25">
        <v>1.42156091868255</v>
      </c>
      <c r="Q1186" s="25">
        <v>0.193251566516151</v>
      </c>
      <c r="R1186" s="25">
        <v>284.58597109186297</v>
      </c>
      <c r="S1186" s="25">
        <v>0.86352933210847105</v>
      </c>
      <c r="T1186" s="25">
        <v>4.1537838026744697E-5</v>
      </c>
      <c r="U1186" s="25">
        <v>0</v>
      </c>
      <c r="V1186" s="25">
        <v>0</v>
      </c>
      <c r="W1186" s="25">
        <v>0</v>
      </c>
      <c r="X1186" s="25"/>
      <c r="Y1186" s="25"/>
      <c r="Z1186"/>
    </row>
    <row r="1187" spans="2:26" x14ac:dyDescent="0.25">
      <c r="B1187" t="s">
        <v>51</v>
      </c>
      <c r="C1187" t="s">
        <v>245</v>
      </c>
      <c r="D1187" t="s">
        <v>241</v>
      </c>
      <c r="E1187" t="s">
        <v>1132</v>
      </c>
      <c r="F1187" t="s">
        <v>951</v>
      </c>
      <c r="G1187" t="s">
        <v>1907</v>
      </c>
      <c r="H1187" t="s">
        <v>918</v>
      </c>
      <c r="I1187" t="s">
        <v>179</v>
      </c>
      <c r="J1187" s="4" t="s">
        <v>865</v>
      </c>
      <c r="K1187">
        <v>240</v>
      </c>
      <c r="L1187">
        <v>250</v>
      </c>
      <c r="M1187" s="1">
        <v>4.0185185185185185E-2</v>
      </c>
      <c r="N1187" s="25">
        <v>282.22505739172499</v>
      </c>
      <c r="O1187" s="25">
        <v>889.00893078393369</v>
      </c>
      <c r="P1187" s="25">
        <v>1.7328759534334199</v>
      </c>
      <c r="Q1187" s="25">
        <v>0.237069044971569</v>
      </c>
      <c r="R1187" s="25">
        <v>349.11235349151701</v>
      </c>
      <c r="S1187" s="25">
        <v>1.0590164632474699</v>
      </c>
      <c r="T1187" s="25">
        <v>4.9643996942636801E-5</v>
      </c>
      <c r="U1187" s="25">
        <v>0</v>
      </c>
      <c r="V1187" s="25">
        <v>0</v>
      </c>
      <c r="W1187" s="25">
        <v>0</v>
      </c>
      <c r="X1187" s="25"/>
      <c r="Y1187" s="25"/>
      <c r="Z1187"/>
    </row>
    <row r="1188" spans="2:26" x14ac:dyDescent="0.25">
      <c r="B1188" t="s">
        <v>51</v>
      </c>
      <c r="C1188" t="s">
        <v>245</v>
      </c>
      <c r="D1188" t="s">
        <v>241</v>
      </c>
      <c r="E1188" t="s">
        <v>1132</v>
      </c>
      <c r="F1188" t="s">
        <v>951</v>
      </c>
      <c r="G1188" t="s">
        <v>1907</v>
      </c>
      <c r="H1188" t="s">
        <v>918</v>
      </c>
      <c r="I1188" t="s">
        <v>179</v>
      </c>
      <c r="J1188" s="4" t="s">
        <v>865</v>
      </c>
      <c r="K1188">
        <v>280</v>
      </c>
      <c r="L1188">
        <v>500</v>
      </c>
      <c r="M1188" s="1">
        <v>7.9085648148148155E-2</v>
      </c>
      <c r="N1188" s="25">
        <v>500.054980586971</v>
      </c>
      <c r="O1188" s="25">
        <v>1575.1731888489585</v>
      </c>
      <c r="P1188" s="25">
        <v>2.8939633573402399</v>
      </c>
      <c r="Q1188" s="25">
        <v>0.42004626029310299</v>
      </c>
      <c r="R1188" s="25">
        <v>618.56811878761698</v>
      </c>
      <c r="S1188" s="25">
        <v>2.1782837928837901</v>
      </c>
      <c r="T1188" s="25">
        <v>1.1233894371136201E-4</v>
      </c>
      <c r="U1188" s="25">
        <v>0</v>
      </c>
      <c r="V1188" s="25">
        <v>0</v>
      </c>
      <c r="W1188" s="25">
        <v>0</v>
      </c>
      <c r="X1188" s="25"/>
      <c r="Y1188" s="25"/>
      <c r="Z1188"/>
    </row>
    <row r="1189" spans="2:26" x14ac:dyDescent="0.25">
      <c r="B1189" t="s">
        <v>51</v>
      </c>
      <c r="C1189" t="s">
        <v>245</v>
      </c>
      <c r="D1189" t="s">
        <v>241</v>
      </c>
      <c r="E1189" t="s">
        <v>1132</v>
      </c>
      <c r="F1189" t="s">
        <v>951</v>
      </c>
      <c r="G1189" t="s">
        <v>1907</v>
      </c>
      <c r="H1189" t="s">
        <v>918</v>
      </c>
      <c r="I1189" t="s">
        <v>179</v>
      </c>
      <c r="J1189" s="4" t="s">
        <v>865</v>
      </c>
      <c r="K1189">
        <v>280</v>
      </c>
      <c r="L1189">
        <v>750</v>
      </c>
      <c r="M1189" s="1">
        <v>0.11723379629629631</v>
      </c>
      <c r="N1189" s="25">
        <v>731.745333515006</v>
      </c>
      <c r="O1189" s="25">
        <v>2304.9978005722687</v>
      </c>
      <c r="P1189" s="25">
        <v>4.1937720043752398</v>
      </c>
      <c r="Q1189" s="25">
        <v>0.61466606852616901</v>
      </c>
      <c r="R1189" s="25">
        <v>905.16896439814002</v>
      </c>
      <c r="S1189" s="25">
        <v>3.19440223606356</v>
      </c>
      <c r="T1189" s="25">
        <v>1.4749470365382701E-4</v>
      </c>
      <c r="U1189" s="25">
        <v>0</v>
      </c>
      <c r="V1189" s="25">
        <v>0</v>
      </c>
      <c r="W1189" s="25">
        <v>0</v>
      </c>
      <c r="X1189" s="25"/>
      <c r="Y1189" s="25"/>
      <c r="Z1189"/>
    </row>
    <row r="1190" spans="2:26" x14ac:dyDescent="0.25">
      <c r="B1190" t="s">
        <v>51</v>
      </c>
      <c r="C1190" t="s">
        <v>245</v>
      </c>
      <c r="D1190" t="s">
        <v>241</v>
      </c>
      <c r="E1190" t="s">
        <v>1132</v>
      </c>
      <c r="F1190" t="s">
        <v>951</v>
      </c>
      <c r="G1190" t="s">
        <v>1907</v>
      </c>
      <c r="H1190" t="s">
        <v>918</v>
      </c>
      <c r="I1190" t="s">
        <v>179</v>
      </c>
      <c r="J1190" s="4" t="s">
        <v>865</v>
      </c>
      <c r="K1190">
        <v>280</v>
      </c>
      <c r="L1190">
        <v>1000</v>
      </c>
      <c r="M1190" s="1">
        <v>0.15537037037037038</v>
      </c>
      <c r="N1190" s="25">
        <v>963.41146691800498</v>
      </c>
      <c r="O1190" s="25">
        <v>3034.7461207917154</v>
      </c>
      <c r="P1190" s="25">
        <v>5.4937027360682498</v>
      </c>
      <c r="Q1190" s="25">
        <v>0.80926566026997504</v>
      </c>
      <c r="R1190" s="25">
        <v>1191.74030565099</v>
      </c>
      <c r="S1190" s="25">
        <v>4.2106417336573001</v>
      </c>
      <c r="T1190" s="25">
        <v>1.8282903708501401E-4</v>
      </c>
      <c r="U1190" s="25">
        <v>0</v>
      </c>
      <c r="V1190" s="25">
        <v>0</v>
      </c>
      <c r="W1190" s="25">
        <v>0</v>
      </c>
      <c r="X1190" s="25"/>
      <c r="Y1190" s="25"/>
      <c r="Z1190"/>
    </row>
    <row r="1191" spans="2:26" x14ac:dyDescent="0.25">
      <c r="B1191" t="s">
        <v>51</v>
      </c>
      <c r="C1191" t="s">
        <v>245</v>
      </c>
      <c r="D1191" t="s">
        <v>241</v>
      </c>
      <c r="E1191" t="s">
        <v>1132</v>
      </c>
      <c r="F1191" t="s">
        <v>951</v>
      </c>
      <c r="G1191" t="s">
        <v>1907</v>
      </c>
      <c r="H1191" t="s">
        <v>918</v>
      </c>
      <c r="I1191" t="s">
        <v>179</v>
      </c>
      <c r="J1191" s="4" t="s">
        <v>865</v>
      </c>
      <c r="K1191">
        <v>280</v>
      </c>
      <c r="L1191">
        <v>1500</v>
      </c>
      <c r="M1191" s="1">
        <v>0.23162037037037039</v>
      </c>
      <c r="N1191" s="25">
        <v>1426.54032199273</v>
      </c>
      <c r="O1191" s="25">
        <v>4493.6020142770994</v>
      </c>
      <c r="P1191" s="25">
        <v>8.09230834471016</v>
      </c>
      <c r="Q1191" s="25">
        <v>1.1982939886992401</v>
      </c>
      <c r="R1191" s="25">
        <v>1764.63070081974</v>
      </c>
      <c r="S1191" s="25">
        <v>6.2426555596439499</v>
      </c>
      <c r="T1191" s="25">
        <v>2.5357703425123401E-4</v>
      </c>
      <c r="U1191" s="25">
        <v>0</v>
      </c>
      <c r="V1191" s="25">
        <v>0</v>
      </c>
      <c r="W1191" s="25">
        <v>0</v>
      </c>
      <c r="X1191" s="25"/>
      <c r="Y1191" s="25"/>
      <c r="Z1191"/>
    </row>
    <row r="1192" spans="2:26" x14ac:dyDescent="0.25">
      <c r="B1192" t="s">
        <v>51</v>
      </c>
      <c r="C1192" t="s">
        <v>245</v>
      </c>
      <c r="D1192" t="s">
        <v>241</v>
      </c>
      <c r="E1192" t="s">
        <v>1132</v>
      </c>
      <c r="F1192" t="s">
        <v>951</v>
      </c>
      <c r="G1192" t="s">
        <v>1907</v>
      </c>
      <c r="H1192" t="s">
        <v>918</v>
      </c>
      <c r="I1192" t="s">
        <v>179</v>
      </c>
      <c r="J1192" s="4" t="s">
        <v>865</v>
      </c>
      <c r="K1192">
        <v>280</v>
      </c>
      <c r="L1192">
        <v>2000</v>
      </c>
      <c r="M1192" s="1">
        <v>0.30785879629629631</v>
      </c>
      <c r="N1192" s="25">
        <v>1889.43737911725</v>
      </c>
      <c r="O1192" s="25">
        <v>5951.7277442193372</v>
      </c>
      <c r="P1192" s="25">
        <v>10.6892664049599</v>
      </c>
      <c r="Q1192" s="25">
        <v>1.5871277895606499</v>
      </c>
      <c r="R1192" s="25">
        <v>2337.2341982257599</v>
      </c>
      <c r="S1192" s="25">
        <v>8.2755185985249895</v>
      </c>
      <c r="T1192" s="25">
        <v>3.2507197585889003E-4</v>
      </c>
      <c r="U1192" s="25">
        <v>0</v>
      </c>
      <c r="V1192" s="25">
        <v>0</v>
      </c>
      <c r="W1192" s="25">
        <v>0</v>
      </c>
      <c r="X1192" s="25"/>
      <c r="Y1192" s="25"/>
      <c r="Z1192"/>
    </row>
    <row r="1193" spans="2:26" x14ac:dyDescent="0.25">
      <c r="B1193" t="s">
        <v>51</v>
      </c>
      <c r="C1193" t="s">
        <v>245</v>
      </c>
      <c r="D1193" t="s">
        <v>241</v>
      </c>
      <c r="E1193" t="s">
        <v>1132</v>
      </c>
      <c r="F1193" t="s">
        <v>951</v>
      </c>
      <c r="G1193" t="s">
        <v>1907</v>
      </c>
      <c r="H1193" t="s">
        <v>918</v>
      </c>
      <c r="I1193" t="s">
        <v>179</v>
      </c>
      <c r="J1193" s="4" t="s">
        <v>832</v>
      </c>
      <c r="K1193">
        <v>180</v>
      </c>
      <c r="L1193">
        <v>125</v>
      </c>
      <c r="M1193" s="1">
        <v>2.2847222222222224E-2</v>
      </c>
      <c r="N1193" s="25">
        <v>73.773353</v>
      </c>
      <c r="O1193" s="25">
        <v>232.38606195</v>
      </c>
      <c r="P1193" s="25">
        <v>0.30442559999999902</v>
      </c>
      <c r="Q1193" s="25">
        <v>6.1969614999999999E-2</v>
      </c>
      <c r="R1193" s="25">
        <v>91.257632000000001</v>
      </c>
      <c r="S1193" s="25">
        <v>2.9734023000000001</v>
      </c>
      <c r="T1193" s="25">
        <v>0.64027048880000004</v>
      </c>
      <c r="U1193" s="25">
        <v>0</v>
      </c>
      <c r="V1193" s="25">
        <v>0</v>
      </c>
      <c r="W1193" s="25">
        <v>0</v>
      </c>
      <c r="X1193" s="25"/>
      <c r="Y1193" s="25"/>
      <c r="Z1193"/>
    </row>
    <row r="1194" spans="2:26" x14ac:dyDescent="0.25">
      <c r="B1194" t="s">
        <v>51</v>
      </c>
      <c r="C1194" t="s">
        <v>245</v>
      </c>
      <c r="D1194" t="s">
        <v>241</v>
      </c>
      <c r="E1194" t="s">
        <v>1132</v>
      </c>
      <c r="F1194" t="s">
        <v>951</v>
      </c>
      <c r="G1194" t="s">
        <v>1907</v>
      </c>
      <c r="H1194" t="s">
        <v>918</v>
      </c>
      <c r="I1194" t="s">
        <v>179</v>
      </c>
      <c r="J1194" s="4" t="s">
        <v>864</v>
      </c>
      <c r="K1194">
        <v>180</v>
      </c>
      <c r="L1194">
        <v>125</v>
      </c>
      <c r="M1194" s="1">
        <v>1.9259259259259261E-2</v>
      </c>
      <c r="N1194" s="25">
        <v>66.467417467948707</v>
      </c>
      <c r="O1194" s="25">
        <v>209.37236502403843</v>
      </c>
      <c r="P1194" s="25">
        <v>0.28861560000000003</v>
      </c>
      <c r="Q1194" s="25">
        <v>5.5832629455128201E-2</v>
      </c>
      <c r="R1194" s="25">
        <v>82.220190076923004</v>
      </c>
      <c r="S1194" s="25">
        <v>2.4130264480769199</v>
      </c>
      <c r="T1194" s="25">
        <v>0.51304090482564102</v>
      </c>
      <c r="U1194" s="25">
        <v>0</v>
      </c>
      <c r="V1194" s="25">
        <v>0</v>
      </c>
      <c r="W1194" s="25">
        <v>0</v>
      </c>
      <c r="X1194" s="25"/>
      <c r="Y1194" s="25"/>
      <c r="Z1194"/>
    </row>
    <row r="1195" spans="2:26" x14ac:dyDescent="0.25">
      <c r="B1195" t="s">
        <v>53</v>
      </c>
      <c r="C1195" t="s">
        <v>247</v>
      </c>
      <c r="D1195" t="s">
        <v>503</v>
      </c>
      <c r="E1195" t="s">
        <v>1154</v>
      </c>
      <c r="F1195" t="s">
        <v>951</v>
      </c>
      <c r="G1195" t="s">
        <v>1907</v>
      </c>
      <c r="H1195" t="s">
        <v>918</v>
      </c>
      <c r="I1195" t="s">
        <v>179</v>
      </c>
      <c r="J1195" s="4" t="s">
        <v>865</v>
      </c>
      <c r="K1195">
        <v>140</v>
      </c>
      <c r="L1195">
        <v>125</v>
      </c>
      <c r="M1195" s="1">
        <v>1.9675925925925927E-2</v>
      </c>
      <c r="N1195" s="25">
        <v>175.970824481189</v>
      </c>
      <c r="O1195" s="25">
        <v>554.30809711574534</v>
      </c>
      <c r="P1195" s="25">
        <v>0.99062494993378702</v>
      </c>
      <c r="Q1195" s="25">
        <v>0.14781549502647101</v>
      </c>
      <c r="R1195" s="25">
        <v>217.67587661177001</v>
      </c>
      <c r="S1195" s="25">
        <v>1.46360691962984</v>
      </c>
      <c r="T1195" s="25">
        <v>1.31837885670702E-3</v>
      </c>
      <c r="U1195" s="25">
        <v>0</v>
      </c>
      <c r="V1195" s="25">
        <v>0</v>
      </c>
      <c r="W1195" s="25">
        <v>0</v>
      </c>
      <c r="X1195" s="25"/>
      <c r="Y1195" s="25"/>
      <c r="Z1195"/>
    </row>
    <row r="1196" spans="2:26" x14ac:dyDescent="0.25">
      <c r="B1196" t="s">
        <v>53</v>
      </c>
      <c r="C1196" t="s">
        <v>247</v>
      </c>
      <c r="D1196" t="s">
        <v>503</v>
      </c>
      <c r="E1196" t="s">
        <v>1154</v>
      </c>
      <c r="F1196" t="s">
        <v>951</v>
      </c>
      <c r="G1196" t="s">
        <v>1907</v>
      </c>
      <c r="H1196" t="s">
        <v>918</v>
      </c>
      <c r="I1196" t="s">
        <v>179</v>
      </c>
      <c r="J1196" s="4" t="s">
        <v>865</v>
      </c>
      <c r="K1196">
        <v>240</v>
      </c>
      <c r="L1196">
        <v>200</v>
      </c>
      <c r="M1196" s="1">
        <v>3.1365740740740743E-2</v>
      </c>
      <c r="N1196" s="25">
        <v>247.406678460666</v>
      </c>
      <c r="O1196" s="25">
        <v>779.33103715109792</v>
      </c>
      <c r="P1196" s="25">
        <v>1.33681038383729</v>
      </c>
      <c r="Q1196" s="25">
        <v>0.20782163692351699</v>
      </c>
      <c r="R1196" s="25">
        <v>306.04213215472998</v>
      </c>
      <c r="S1196" s="25">
        <v>2.3061717039551599</v>
      </c>
      <c r="T1196" s="25">
        <v>2.5816066540096999E-3</v>
      </c>
      <c r="U1196" s="25">
        <v>0</v>
      </c>
      <c r="V1196" s="25">
        <v>0</v>
      </c>
      <c r="W1196" s="25">
        <v>0</v>
      </c>
      <c r="X1196" s="25"/>
      <c r="Y1196" s="25"/>
      <c r="Z1196"/>
    </row>
    <row r="1197" spans="2:26" x14ac:dyDescent="0.25">
      <c r="B1197" t="s">
        <v>53</v>
      </c>
      <c r="C1197" t="s">
        <v>247</v>
      </c>
      <c r="D1197" t="s">
        <v>503</v>
      </c>
      <c r="E1197" t="s">
        <v>1154</v>
      </c>
      <c r="F1197" t="s">
        <v>951</v>
      </c>
      <c r="G1197" t="s">
        <v>1907</v>
      </c>
      <c r="H1197" t="s">
        <v>918</v>
      </c>
      <c r="I1197" t="s">
        <v>179</v>
      </c>
      <c r="J1197" s="4" t="s">
        <v>865</v>
      </c>
      <c r="K1197">
        <v>280</v>
      </c>
      <c r="L1197">
        <v>250</v>
      </c>
      <c r="M1197" s="1">
        <v>3.8229166666666668E-2</v>
      </c>
      <c r="N1197" s="25">
        <v>289.90878326089199</v>
      </c>
      <c r="O1197" s="25">
        <v>913.21266727180978</v>
      </c>
      <c r="P1197" s="25">
        <v>1.5080508529826</v>
      </c>
      <c r="Q1197" s="25">
        <v>0.24352331723639101</v>
      </c>
      <c r="R1197" s="25">
        <v>358.61713201306299</v>
      </c>
      <c r="S1197" s="25">
        <v>3.08572250822079</v>
      </c>
      <c r="T1197" s="25">
        <v>3.43979963039466E-3</v>
      </c>
      <c r="U1197" s="25">
        <v>0</v>
      </c>
      <c r="V1197" s="25">
        <v>0</v>
      </c>
      <c r="W1197" s="25">
        <v>0</v>
      </c>
      <c r="X1197" s="25"/>
      <c r="Y1197" s="25"/>
      <c r="Z1197"/>
    </row>
    <row r="1198" spans="2:26" x14ac:dyDescent="0.25">
      <c r="B1198" t="s">
        <v>53</v>
      </c>
      <c r="C1198" t="s">
        <v>247</v>
      </c>
      <c r="D1198" t="s">
        <v>503</v>
      </c>
      <c r="E1198" t="s">
        <v>1154</v>
      </c>
      <c r="F1198" t="s">
        <v>951</v>
      </c>
      <c r="G1198" t="s">
        <v>1907</v>
      </c>
      <c r="H1198" t="s">
        <v>918</v>
      </c>
      <c r="I1198" t="s">
        <v>179</v>
      </c>
      <c r="J1198" s="4" t="s">
        <v>865</v>
      </c>
      <c r="K1198">
        <v>280</v>
      </c>
      <c r="L1198">
        <v>500</v>
      </c>
      <c r="M1198" s="1">
        <v>7.3206018518518517E-2</v>
      </c>
      <c r="N1198" s="25">
        <v>525.37872803537903</v>
      </c>
      <c r="O1198" s="25">
        <v>1654.9429933114438</v>
      </c>
      <c r="P1198" s="25">
        <v>2.6469431514404098</v>
      </c>
      <c r="Q1198" s="25">
        <v>0.44131816563874499</v>
      </c>
      <c r="R1198" s="25">
        <v>649.89351059247599</v>
      </c>
      <c r="S1198" s="25">
        <v>5.7972807668561597</v>
      </c>
      <c r="T1198" s="25">
        <v>4.1788913041721897E-3</v>
      </c>
      <c r="U1198" s="25">
        <v>0</v>
      </c>
      <c r="V1198" s="25">
        <v>0</v>
      </c>
      <c r="W1198" s="25">
        <v>0</v>
      </c>
      <c r="X1198" s="25"/>
      <c r="Y1198" s="25"/>
      <c r="Z1198"/>
    </row>
    <row r="1199" spans="2:26" x14ac:dyDescent="0.25">
      <c r="B1199" t="s">
        <v>53</v>
      </c>
      <c r="C1199" t="s">
        <v>247</v>
      </c>
      <c r="D1199" t="s">
        <v>503</v>
      </c>
      <c r="E1199" t="s">
        <v>1154</v>
      </c>
      <c r="F1199" t="s">
        <v>951</v>
      </c>
      <c r="G1199" t="s">
        <v>1907</v>
      </c>
      <c r="H1199" t="s">
        <v>918</v>
      </c>
      <c r="I1199" t="s">
        <v>179</v>
      </c>
      <c r="J1199" s="4" t="s">
        <v>865</v>
      </c>
      <c r="K1199">
        <v>280</v>
      </c>
      <c r="L1199">
        <v>750</v>
      </c>
      <c r="M1199" s="1">
        <v>0.10827546296296296</v>
      </c>
      <c r="N1199" s="25">
        <v>763.88338804774298</v>
      </c>
      <c r="O1199" s="25">
        <v>2406.2326723503902</v>
      </c>
      <c r="P1199" s="25">
        <v>3.80148281161705</v>
      </c>
      <c r="Q1199" s="25">
        <v>0.64166208124032398</v>
      </c>
      <c r="R1199" s="25">
        <v>944.92372757175201</v>
      </c>
      <c r="S1199" s="25">
        <v>8.54363551844183</v>
      </c>
      <c r="T1199" s="25">
        <v>4.9890825158244801E-3</v>
      </c>
      <c r="U1199" s="25">
        <v>0</v>
      </c>
      <c r="V1199" s="25">
        <v>0</v>
      </c>
      <c r="W1199" s="25">
        <v>0</v>
      </c>
      <c r="X1199" s="25"/>
      <c r="Y1199" s="25"/>
      <c r="Z1199"/>
    </row>
    <row r="1200" spans="2:26" x14ac:dyDescent="0.25">
      <c r="B1200" t="s">
        <v>53</v>
      </c>
      <c r="C1200" t="s">
        <v>247</v>
      </c>
      <c r="D1200" t="s">
        <v>503</v>
      </c>
      <c r="E1200" t="s">
        <v>1154</v>
      </c>
      <c r="F1200" t="s">
        <v>951</v>
      </c>
      <c r="G1200" t="s">
        <v>1907</v>
      </c>
      <c r="H1200" t="s">
        <v>918</v>
      </c>
      <c r="I1200" t="s">
        <v>179</v>
      </c>
      <c r="J1200" s="4" t="s">
        <v>865</v>
      </c>
      <c r="K1200">
        <v>280</v>
      </c>
      <c r="L1200">
        <v>1000</v>
      </c>
      <c r="M1200" s="1">
        <v>0.14335648148148147</v>
      </c>
      <c r="N1200" s="25">
        <v>1002.52828083645</v>
      </c>
      <c r="O1200" s="25">
        <v>3157.9640846348175</v>
      </c>
      <c r="P1200" s="25">
        <v>4.9568619619338499</v>
      </c>
      <c r="Q1200" s="25">
        <v>0.84212376712615999</v>
      </c>
      <c r="R1200" s="25">
        <v>1240.1278741242099</v>
      </c>
      <c r="S1200" s="25">
        <v>11.2906021993777</v>
      </c>
      <c r="T1200" s="25">
        <v>5.8020837869514202E-3</v>
      </c>
      <c r="U1200" s="25">
        <v>0</v>
      </c>
      <c r="V1200" s="25">
        <v>0</v>
      </c>
      <c r="W1200" s="25">
        <v>0</v>
      </c>
      <c r="X1200" s="25"/>
      <c r="Y1200" s="25"/>
      <c r="Z1200"/>
    </row>
    <row r="1201" spans="2:26" x14ac:dyDescent="0.25">
      <c r="B1201" t="s">
        <v>53</v>
      </c>
      <c r="C1201" t="s">
        <v>247</v>
      </c>
      <c r="D1201" t="s">
        <v>503</v>
      </c>
      <c r="E1201" t="s">
        <v>1154</v>
      </c>
      <c r="F1201" t="s">
        <v>951</v>
      </c>
      <c r="G1201" t="s">
        <v>1907</v>
      </c>
      <c r="H1201" t="s">
        <v>918</v>
      </c>
      <c r="I1201" t="s">
        <v>179</v>
      </c>
      <c r="J1201" s="4" t="s">
        <v>865</v>
      </c>
      <c r="K1201">
        <v>280</v>
      </c>
      <c r="L1201">
        <v>1500</v>
      </c>
      <c r="M1201" s="1">
        <v>0.21351851851851852</v>
      </c>
      <c r="N1201" s="25">
        <v>1479.7024092914301</v>
      </c>
      <c r="O1201" s="25">
        <v>4661.0625892680046</v>
      </c>
      <c r="P1201" s="25">
        <v>7.2668259495081298</v>
      </c>
      <c r="Q1201" s="25">
        <v>1.2429495424874</v>
      </c>
      <c r="R1201" s="25">
        <v>1830.3915714848999</v>
      </c>
      <c r="S1201" s="25">
        <v>16.786859368031301</v>
      </c>
      <c r="T1201" s="25">
        <v>7.4560498649585E-3</v>
      </c>
      <c r="U1201" s="25">
        <v>0</v>
      </c>
      <c r="V1201" s="25">
        <v>0</v>
      </c>
      <c r="W1201" s="25">
        <v>0</v>
      </c>
      <c r="X1201" s="25"/>
      <c r="Y1201" s="25"/>
      <c r="Z1201"/>
    </row>
    <row r="1202" spans="2:26" x14ac:dyDescent="0.25">
      <c r="B1202" t="s">
        <v>53</v>
      </c>
      <c r="C1202" t="s">
        <v>247</v>
      </c>
      <c r="D1202" t="s">
        <v>503</v>
      </c>
      <c r="E1202" t="s">
        <v>1154</v>
      </c>
      <c r="F1202" t="s">
        <v>951</v>
      </c>
      <c r="G1202" t="s">
        <v>1907</v>
      </c>
      <c r="H1202" t="s">
        <v>918</v>
      </c>
      <c r="I1202" t="s">
        <v>179</v>
      </c>
      <c r="J1202" s="4" t="s">
        <v>832</v>
      </c>
      <c r="K1202">
        <v>140</v>
      </c>
      <c r="L1202">
        <v>125</v>
      </c>
      <c r="M1202" s="1">
        <v>2.2847222222222224E-2</v>
      </c>
      <c r="N1202" s="25">
        <v>85.864909999999995</v>
      </c>
      <c r="O1202" s="25">
        <v>270.47446649999995</v>
      </c>
      <c r="P1202" s="25">
        <v>0.31807800000000003</v>
      </c>
      <c r="Q1202" s="25">
        <v>7.2126525999999996E-2</v>
      </c>
      <c r="R1202" s="25">
        <v>106.21489</v>
      </c>
      <c r="S1202" s="25">
        <v>7.0642680000000002</v>
      </c>
      <c r="T1202" s="25">
        <v>1.1120203252</v>
      </c>
      <c r="U1202" s="25">
        <v>0</v>
      </c>
      <c r="V1202" s="25">
        <v>0</v>
      </c>
      <c r="W1202" s="25">
        <v>0</v>
      </c>
      <c r="X1202" s="25"/>
      <c r="Y1202" s="25"/>
      <c r="Z1202"/>
    </row>
    <row r="1203" spans="2:26" x14ac:dyDescent="0.25">
      <c r="B1203" t="s">
        <v>53</v>
      </c>
      <c r="C1203" t="s">
        <v>247</v>
      </c>
      <c r="D1203" t="s">
        <v>503</v>
      </c>
      <c r="E1203" t="s">
        <v>1154</v>
      </c>
      <c r="F1203" t="s">
        <v>951</v>
      </c>
      <c r="G1203" t="s">
        <v>1907</v>
      </c>
      <c r="H1203" t="s">
        <v>918</v>
      </c>
      <c r="I1203" t="s">
        <v>179</v>
      </c>
      <c r="J1203" s="4" t="s">
        <v>864</v>
      </c>
      <c r="K1203">
        <v>140</v>
      </c>
      <c r="L1203">
        <v>125</v>
      </c>
      <c r="M1203" s="1">
        <v>1.9259259259259261E-2</v>
      </c>
      <c r="N1203" s="25">
        <v>77.341318910256405</v>
      </c>
      <c r="O1203" s="25">
        <v>243.62515456730767</v>
      </c>
      <c r="P1203" s="25">
        <v>0.30077999999999999</v>
      </c>
      <c r="Q1203" s="25">
        <v>6.4966709166666595E-2</v>
      </c>
      <c r="R1203" s="25">
        <v>95.671207756410197</v>
      </c>
      <c r="S1203" s="25">
        <v>5.7538669999999996</v>
      </c>
      <c r="T1203" s="25">
        <v>0.89290240917435904</v>
      </c>
      <c r="U1203" s="25">
        <v>0</v>
      </c>
      <c r="V1203" s="25">
        <v>0</v>
      </c>
      <c r="W1203" s="25">
        <v>0</v>
      </c>
      <c r="X1203" s="25"/>
      <c r="Y1203" s="25"/>
      <c r="Z1203"/>
    </row>
    <row r="1204" spans="2:26" x14ac:dyDescent="0.25">
      <c r="B1204" t="s">
        <v>54</v>
      </c>
      <c r="C1204" t="s">
        <v>248</v>
      </c>
      <c r="D1204" t="s">
        <v>511</v>
      </c>
      <c r="E1204" t="s">
        <v>1162</v>
      </c>
      <c r="F1204" t="s">
        <v>951</v>
      </c>
      <c r="G1204" t="s">
        <v>952</v>
      </c>
      <c r="H1204" t="s">
        <v>918</v>
      </c>
      <c r="I1204" t="s">
        <v>349</v>
      </c>
      <c r="J1204" s="4" t="s">
        <v>865</v>
      </c>
      <c r="K1204">
        <v>240</v>
      </c>
      <c r="L1204">
        <v>125</v>
      </c>
      <c r="M1204" s="1">
        <v>1.699074074074074E-2</v>
      </c>
      <c r="N1204" s="25">
        <v>202.724395786955</v>
      </c>
      <c r="O1204" s="25">
        <v>638.5818467289082</v>
      </c>
      <c r="P1204" s="25">
        <v>1.6775635582773301</v>
      </c>
      <c r="Q1204" s="25">
        <v>0.17028851731628999</v>
      </c>
      <c r="R1204" s="25">
        <v>250.77013184907401</v>
      </c>
      <c r="S1204" s="25">
        <v>5.1602202475662899</v>
      </c>
      <c r="T1204" s="25">
        <v>5.1264539418218797</v>
      </c>
      <c r="U1204" s="25">
        <v>1.59714914311531E-2</v>
      </c>
      <c r="V1204" s="25">
        <v>5.7106578502695703E-2</v>
      </c>
      <c r="W1204" s="25">
        <v>7.3078069933848799E-2</v>
      </c>
      <c r="X1204" s="25"/>
      <c r="Y1204" s="25"/>
      <c r="Z1204"/>
    </row>
    <row r="1205" spans="2:26" x14ac:dyDescent="0.25">
      <c r="B1205" t="s">
        <v>54</v>
      </c>
      <c r="C1205" t="s">
        <v>248</v>
      </c>
      <c r="D1205" t="s">
        <v>511</v>
      </c>
      <c r="E1205" t="s">
        <v>1162</v>
      </c>
      <c r="F1205" t="s">
        <v>951</v>
      </c>
      <c r="G1205" t="s">
        <v>952</v>
      </c>
      <c r="H1205" t="s">
        <v>918</v>
      </c>
      <c r="I1205" t="s">
        <v>349</v>
      </c>
      <c r="J1205" s="4" t="s">
        <v>865</v>
      </c>
      <c r="K1205">
        <v>280</v>
      </c>
      <c r="L1205">
        <v>200</v>
      </c>
      <c r="M1205" s="1">
        <v>2.462962962962963E-2</v>
      </c>
      <c r="N1205" s="25">
        <v>306.30437827847197</v>
      </c>
      <c r="O1205" s="25">
        <v>964.85879157718671</v>
      </c>
      <c r="P1205" s="25">
        <v>2.4666700576235998</v>
      </c>
      <c r="Q1205" s="25">
        <v>0.25729567063241299</v>
      </c>
      <c r="R1205" s="25">
        <v>378.89847887886702</v>
      </c>
      <c r="S1205" s="25">
        <v>6.1856334287359296</v>
      </c>
      <c r="T1205" s="25">
        <v>6.1021798849901803</v>
      </c>
      <c r="U1205" s="25">
        <v>2.1321528121471998E-2</v>
      </c>
      <c r="V1205" s="25">
        <v>8.3060611789130698E-2</v>
      </c>
      <c r="W1205" s="25">
        <v>0.10438213991060269</v>
      </c>
      <c r="X1205" s="25"/>
      <c r="Y1205" s="25"/>
      <c r="Z1205"/>
    </row>
    <row r="1206" spans="2:26" x14ac:dyDescent="0.25">
      <c r="B1206" t="s">
        <v>54</v>
      </c>
      <c r="C1206" t="s">
        <v>248</v>
      </c>
      <c r="D1206" t="s">
        <v>511</v>
      </c>
      <c r="E1206" t="s">
        <v>1162</v>
      </c>
      <c r="F1206" t="s">
        <v>951</v>
      </c>
      <c r="G1206" t="s">
        <v>952</v>
      </c>
      <c r="H1206" t="s">
        <v>918</v>
      </c>
      <c r="I1206" t="s">
        <v>349</v>
      </c>
      <c r="J1206" s="4" t="s">
        <v>865</v>
      </c>
      <c r="K1206">
        <v>300</v>
      </c>
      <c r="L1206">
        <v>250</v>
      </c>
      <c r="M1206" s="1">
        <v>2.9386574074074075E-2</v>
      </c>
      <c r="N1206" s="25">
        <v>366.536729761527</v>
      </c>
      <c r="O1206" s="25">
        <v>1154.5906987488099</v>
      </c>
      <c r="P1206" s="25">
        <v>2.9302107112940701</v>
      </c>
      <c r="Q1206" s="25">
        <v>0.30789091492637299</v>
      </c>
      <c r="R1206" s="25">
        <v>453.405972645107</v>
      </c>
      <c r="S1206" s="25">
        <v>6.6294362046208599</v>
      </c>
      <c r="T1206" s="25">
        <v>6.6004231628829801</v>
      </c>
      <c r="U1206" s="25">
        <v>2.3786481274874201E-2</v>
      </c>
      <c r="V1206" s="25">
        <v>9.6899058108190494E-2</v>
      </c>
      <c r="W1206" s="25">
        <v>0.1206855393830647</v>
      </c>
      <c r="X1206" s="25"/>
      <c r="Y1206" s="25"/>
      <c r="Z1206"/>
    </row>
    <row r="1207" spans="2:26" x14ac:dyDescent="0.25">
      <c r="B1207" t="s">
        <v>54</v>
      </c>
      <c r="C1207" t="s">
        <v>248</v>
      </c>
      <c r="D1207" t="s">
        <v>511</v>
      </c>
      <c r="E1207" t="s">
        <v>1162</v>
      </c>
      <c r="F1207" t="s">
        <v>951</v>
      </c>
      <c r="G1207" t="s">
        <v>952</v>
      </c>
      <c r="H1207" t="s">
        <v>918</v>
      </c>
      <c r="I1207" t="s">
        <v>349</v>
      </c>
      <c r="J1207" s="4" t="s">
        <v>865</v>
      </c>
      <c r="K1207">
        <v>400</v>
      </c>
      <c r="L1207">
        <v>500</v>
      </c>
      <c r="M1207" s="1">
        <v>5.4456018518518522E-2</v>
      </c>
      <c r="N1207" s="25">
        <v>614.63940302201399</v>
      </c>
      <c r="O1207" s="25">
        <v>1936.1141195193441</v>
      </c>
      <c r="P1207" s="25">
        <v>4.3515185032784203</v>
      </c>
      <c r="Q1207" s="25">
        <v>0.51629710013302199</v>
      </c>
      <c r="R1207" s="25">
        <v>760.30897231266795</v>
      </c>
      <c r="S1207" s="25">
        <v>10.04121627852</v>
      </c>
      <c r="T1207" s="25">
        <v>9.6305275370046299</v>
      </c>
      <c r="U1207" s="25">
        <v>2.8756887147970801E-2</v>
      </c>
      <c r="V1207" s="25">
        <v>0.196666034481875</v>
      </c>
      <c r="W1207" s="25">
        <v>0.22542292162984581</v>
      </c>
      <c r="X1207" s="25"/>
      <c r="Y1207" s="25"/>
      <c r="Z1207"/>
    </row>
    <row r="1208" spans="2:26" x14ac:dyDescent="0.25">
      <c r="B1208" t="s">
        <v>54</v>
      </c>
      <c r="C1208" t="s">
        <v>248</v>
      </c>
      <c r="D1208" t="s">
        <v>511</v>
      </c>
      <c r="E1208" t="s">
        <v>1162</v>
      </c>
      <c r="F1208" t="s">
        <v>951</v>
      </c>
      <c r="G1208" t="s">
        <v>952</v>
      </c>
      <c r="H1208" t="s">
        <v>918</v>
      </c>
      <c r="I1208" t="s">
        <v>349</v>
      </c>
      <c r="J1208" s="4" t="s">
        <v>865</v>
      </c>
      <c r="K1208">
        <v>400</v>
      </c>
      <c r="L1208">
        <v>750</v>
      </c>
      <c r="M1208" s="1">
        <v>7.8356481481481485E-2</v>
      </c>
      <c r="N1208" s="25">
        <v>894.06789623203395</v>
      </c>
      <c r="O1208" s="25">
        <v>2816.3138731309068</v>
      </c>
      <c r="P1208" s="25">
        <v>6.1577321459355998</v>
      </c>
      <c r="Q1208" s="25">
        <v>0.75101702005732096</v>
      </c>
      <c r="R1208" s="25">
        <v>1105.96199533552</v>
      </c>
      <c r="S1208" s="25">
        <v>11.027872041985599</v>
      </c>
      <c r="T1208" s="25">
        <v>10.3498107212116</v>
      </c>
      <c r="U1208" s="25">
        <v>3.6942099306910899E-2</v>
      </c>
      <c r="V1208" s="25">
        <v>0.28330393896031703</v>
      </c>
      <c r="W1208" s="25">
        <v>0.32024603826722792</v>
      </c>
      <c r="X1208" s="25"/>
      <c r="Y1208" s="25"/>
      <c r="Z1208"/>
    </row>
    <row r="1209" spans="2:26" x14ac:dyDescent="0.25">
      <c r="B1209" t="s">
        <v>54</v>
      </c>
      <c r="C1209" t="s">
        <v>248</v>
      </c>
      <c r="D1209" t="s">
        <v>511</v>
      </c>
      <c r="E1209" t="s">
        <v>1162</v>
      </c>
      <c r="F1209" t="s">
        <v>951</v>
      </c>
      <c r="G1209" t="s">
        <v>952</v>
      </c>
      <c r="H1209" t="s">
        <v>918</v>
      </c>
      <c r="I1209" t="s">
        <v>349</v>
      </c>
      <c r="J1209" s="4" t="s">
        <v>865</v>
      </c>
      <c r="K1209">
        <v>420</v>
      </c>
      <c r="L1209">
        <v>1000</v>
      </c>
      <c r="M1209" s="1">
        <v>0.10268518518518517</v>
      </c>
      <c r="N1209" s="25">
        <v>1130.3753382017901</v>
      </c>
      <c r="O1209" s="25">
        <v>3560.6823153356386</v>
      </c>
      <c r="P1209" s="25">
        <v>7.5906191149317799</v>
      </c>
      <c r="Q1209" s="25">
        <v>0.94951526410795895</v>
      </c>
      <c r="R1209" s="25">
        <v>1398.27424115382</v>
      </c>
      <c r="S1209" s="25">
        <v>12.0016426749748</v>
      </c>
      <c r="T1209" s="25">
        <v>11.129494311837499</v>
      </c>
      <c r="U1209" s="25">
        <v>4.0724133895829899E-2</v>
      </c>
      <c r="V1209" s="25">
        <v>0.36533034513829099</v>
      </c>
      <c r="W1209" s="25">
        <v>0.4060544790341209</v>
      </c>
      <c r="X1209" s="25"/>
      <c r="Y1209" s="25"/>
      <c r="Z1209"/>
    </row>
    <row r="1210" spans="2:26" x14ac:dyDescent="0.25">
      <c r="B1210" t="s">
        <v>54</v>
      </c>
      <c r="C1210" t="s">
        <v>248</v>
      </c>
      <c r="D1210" t="s">
        <v>511</v>
      </c>
      <c r="E1210" t="s">
        <v>1162</v>
      </c>
      <c r="F1210" t="s">
        <v>951</v>
      </c>
      <c r="G1210" t="s">
        <v>952</v>
      </c>
      <c r="H1210" t="s">
        <v>918</v>
      </c>
      <c r="I1210" t="s">
        <v>349</v>
      </c>
      <c r="J1210" s="4" t="s">
        <v>865</v>
      </c>
      <c r="K1210">
        <v>420</v>
      </c>
      <c r="L1210">
        <v>1500</v>
      </c>
      <c r="M1210" s="1">
        <v>0.15048611111111113</v>
      </c>
      <c r="N1210" s="25">
        <v>1661.2769760962501</v>
      </c>
      <c r="O1210" s="25">
        <v>5233.022474703188</v>
      </c>
      <c r="P1210" s="25">
        <v>10.970042950278099</v>
      </c>
      <c r="Q1210" s="25">
        <v>1.39547246154226</v>
      </c>
      <c r="R1210" s="25">
        <v>2055.0002857391601</v>
      </c>
      <c r="S1210" s="25">
        <v>13.6902675554522</v>
      </c>
      <c r="T1210" s="25">
        <v>12.4243148762214</v>
      </c>
      <c r="U1210" s="25">
        <v>5.4246635739235403E-2</v>
      </c>
      <c r="V1210" s="25">
        <v>0.533206099753185</v>
      </c>
      <c r="W1210" s="25">
        <v>0.58745273549242039</v>
      </c>
      <c r="X1210" s="25"/>
      <c r="Y1210" s="25"/>
      <c r="Z1210"/>
    </row>
    <row r="1211" spans="2:26" x14ac:dyDescent="0.25">
      <c r="B1211" t="s">
        <v>54</v>
      </c>
      <c r="C1211" t="s">
        <v>248</v>
      </c>
      <c r="D1211" t="s">
        <v>511</v>
      </c>
      <c r="E1211" t="s">
        <v>1162</v>
      </c>
      <c r="F1211" t="s">
        <v>951</v>
      </c>
      <c r="G1211" t="s">
        <v>952</v>
      </c>
      <c r="H1211" t="s">
        <v>918</v>
      </c>
      <c r="I1211" t="s">
        <v>349</v>
      </c>
      <c r="J1211" s="4" t="s">
        <v>832</v>
      </c>
      <c r="K1211">
        <v>240</v>
      </c>
      <c r="L1211">
        <v>125</v>
      </c>
      <c r="M1211" s="1">
        <v>2.2847222222222224E-2</v>
      </c>
      <c r="N1211" s="25">
        <v>186.8784</v>
      </c>
      <c r="O1211" s="25">
        <v>588.66696000000002</v>
      </c>
      <c r="P1211" s="25">
        <v>0.96098240000000001</v>
      </c>
      <c r="Q1211" s="25">
        <v>0.15697785</v>
      </c>
      <c r="R1211" s="25">
        <v>231.16857999999999</v>
      </c>
      <c r="S1211" s="25">
        <v>12.283640441999999</v>
      </c>
      <c r="T1211" s="25">
        <v>11.429051361999999</v>
      </c>
      <c r="U1211" s="25">
        <v>1.8140400000000001E-2</v>
      </c>
      <c r="V1211" s="25">
        <v>0.10251883823999999</v>
      </c>
      <c r="W1211" s="25">
        <v>0.12065923823999999</v>
      </c>
      <c r="X1211" s="25"/>
      <c r="Y1211" s="25"/>
      <c r="Z1211"/>
    </row>
    <row r="1212" spans="2:26" x14ac:dyDescent="0.25">
      <c r="B1212" t="s">
        <v>54</v>
      </c>
      <c r="C1212" t="s">
        <v>248</v>
      </c>
      <c r="D1212" t="s">
        <v>511</v>
      </c>
      <c r="E1212" t="s">
        <v>1162</v>
      </c>
      <c r="F1212" t="s">
        <v>951</v>
      </c>
      <c r="G1212" t="s">
        <v>952</v>
      </c>
      <c r="H1212" t="s">
        <v>918</v>
      </c>
      <c r="I1212" t="s">
        <v>349</v>
      </c>
      <c r="J1212" s="4" t="s">
        <v>864</v>
      </c>
      <c r="K1212">
        <v>240</v>
      </c>
      <c r="L1212">
        <v>125</v>
      </c>
      <c r="M1212" s="1">
        <v>1.9259259259259261E-2</v>
      </c>
      <c r="N1212" s="25">
        <v>168.5264</v>
      </c>
      <c r="O1212" s="25">
        <v>530.85816</v>
      </c>
      <c r="P1212" s="25">
        <v>0.93054040000000005</v>
      </c>
      <c r="Q1212" s="25">
        <v>0.14156216999999999</v>
      </c>
      <c r="R1212" s="25">
        <v>208.467154807692</v>
      </c>
      <c r="S1212" s="25">
        <v>10.0960819227692</v>
      </c>
      <c r="T1212" s="25">
        <v>9.2433282017435801</v>
      </c>
      <c r="U1212" s="25">
        <v>1.64044E-2</v>
      </c>
      <c r="V1212" s="25">
        <v>8.8103838239999996E-2</v>
      </c>
      <c r="W1212" s="25">
        <v>0.10450823824</v>
      </c>
      <c r="X1212" s="25"/>
      <c r="Y1212" s="25"/>
      <c r="Z1212"/>
    </row>
    <row r="1213" spans="2:26" x14ac:dyDescent="0.25">
      <c r="B1213" t="s">
        <v>55</v>
      </c>
      <c r="C1213" t="s">
        <v>249</v>
      </c>
      <c r="D1213" t="s">
        <v>503</v>
      </c>
      <c r="E1213" t="s">
        <v>1167</v>
      </c>
      <c r="F1213" t="s">
        <v>951</v>
      </c>
      <c r="G1213" t="s">
        <v>950</v>
      </c>
      <c r="H1213" t="s">
        <v>918</v>
      </c>
      <c r="I1213" t="s">
        <v>1927</v>
      </c>
      <c r="J1213" s="4" t="s">
        <v>865</v>
      </c>
      <c r="K1213">
        <v>120</v>
      </c>
      <c r="L1213">
        <v>125</v>
      </c>
      <c r="M1213" s="1">
        <v>3.2083333333333332E-2</v>
      </c>
      <c r="N1213" s="25">
        <v>68.075095874779393</v>
      </c>
      <c r="O1213" s="25">
        <v>211.03279721181613</v>
      </c>
      <c r="P1213" s="25">
        <v>7.1648552500481896E-2</v>
      </c>
      <c r="Q1213" s="25">
        <v>5.7183080534814697E-2</v>
      </c>
      <c r="R1213" s="25">
        <v>84.208893597102104</v>
      </c>
      <c r="S1213" s="25">
        <v>102.502282268244</v>
      </c>
      <c r="T1213" s="25">
        <v>1.08892506594593</v>
      </c>
      <c r="U1213" s="25">
        <v>0</v>
      </c>
      <c r="V1213" s="25">
        <v>0</v>
      </c>
      <c r="W1213" s="25">
        <v>0</v>
      </c>
      <c r="X1213" s="25"/>
      <c r="Y1213" s="25"/>
      <c r="Z1213"/>
    </row>
    <row r="1214" spans="2:26" x14ac:dyDescent="0.25">
      <c r="B1214" t="s">
        <v>55</v>
      </c>
      <c r="C1214" t="s">
        <v>249</v>
      </c>
      <c r="D1214" t="s">
        <v>503</v>
      </c>
      <c r="E1214" t="s">
        <v>1167</v>
      </c>
      <c r="F1214" t="s">
        <v>951</v>
      </c>
      <c r="G1214" t="s">
        <v>950</v>
      </c>
      <c r="H1214" t="s">
        <v>918</v>
      </c>
      <c r="I1214" t="s">
        <v>1927</v>
      </c>
      <c r="J1214" s="4" t="s">
        <v>865</v>
      </c>
      <c r="K1214">
        <v>160</v>
      </c>
      <c r="L1214">
        <v>200</v>
      </c>
      <c r="M1214" s="1">
        <v>4.8506944444444443E-2</v>
      </c>
      <c r="N1214" s="25">
        <v>102.917381589966</v>
      </c>
      <c r="O1214" s="25">
        <v>319.04388292889462</v>
      </c>
      <c r="P1214" s="25">
        <v>0.107966535671342</v>
      </c>
      <c r="Q1214" s="25">
        <v>8.6450603266683398E-2</v>
      </c>
      <c r="R1214" s="25">
        <v>127.308801797352</v>
      </c>
      <c r="S1214" s="25">
        <v>162.93088410765799</v>
      </c>
      <c r="T1214" s="25">
        <v>1.7041751423176099</v>
      </c>
      <c r="U1214" s="25">
        <v>0</v>
      </c>
      <c r="V1214" s="25">
        <v>0</v>
      </c>
      <c r="W1214" s="25">
        <v>0</v>
      </c>
      <c r="X1214" s="25"/>
      <c r="Y1214" s="25"/>
      <c r="Z1214"/>
    </row>
    <row r="1215" spans="2:26" x14ac:dyDescent="0.25">
      <c r="B1215" t="s">
        <v>55</v>
      </c>
      <c r="C1215" t="s">
        <v>249</v>
      </c>
      <c r="D1215" t="s">
        <v>503</v>
      </c>
      <c r="E1215" t="s">
        <v>1167</v>
      </c>
      <c r="F1215" t="s">
        <v>951</v>
      </c>
      <c r="G1215" t="s">
        <v>950</v>
      </c>
      <c r="H1215" t="s">
        <v>918</v>
      </c>
      <c r="I1215" t="s">
        <v>1927</v>
      </c>
      <c r="J1215" s="4" t="s">
        <v>865</v>
      </c>
      <c r="K1215">
        <v>240</v>
      </c>
      <c r="L1215">
        <v>250</v>
      </c>
      <c r="M1215" s="1">
        <v>5.7824074074074076E-2</v>
      </c>
      <c r="N1215" s="25">
        <v>130.90654950063899</v>
      </c>
      <c r="O1215" s="25">
        <v>405.81030345198087</v>
      </c>
      <c r="P1215" s="25">
        <v>0.101650560926793</v>
      </c>
      <c r="Q1215" s="25">
        <v>0.109961501580536</v>
      </c>
      <c r="R1215" s="25">
        <v>161.931406634974</v>
      </c>
      <c r="S1215" s="25">
        <v>230.84148500868201</v>
      </c>
      <c r="T1215" s="25">
        <v>2.38676012305578</v>
      </c>
      <c r="U1215" s="25">
        <v>0</v>
      </c>
      <c r="V1215" s="25">
        <v>0</v>
      </c>
      <c r="W1215" s="25">
        <v>0</v>
      </c>
      <c r="X1215" s="25"/>
      <c r="Y1215" s="25"/>
      <c r="Z1215"/>
    </row>
    <row r="1216" spans="2:26" x14ac:dyDescent="0.25">
      <c r="B1216" t="s">
        <v>55</v>
      </c>
      <c r="C1216" t="s">
        <v>249</v>
      </c>
      <c r="D1216" t="s">
        <v>503</v>
      </c>
      <c r="E1216" t="s">
        <v>1167</v>
      </c>
      <c r="F1216" t="s">
        <v>951</v>
      </c>
      <c r="G1216" t="s">
        <v>950</v>
      </c>
      <c r="H1216" t="s">
        <v>918</v>
      </c>
      <c r="I1216" t="s">
        <v>1927</v>
      </c>
      <c r="J1216" s="4" t="s">
        <v>865</v>
      </c>
      <c r="K1216">
        <v>240</v>
      </c>
      <c r="L1216">
        <v>500</v>
      </c>
      <c r="M1216" s="1">
        <v>0.11185185185185186</v>
      </c>
      <c r="N1216" s="25">
        <v>232.54966142784099</v>
      </c>
      <c r="O1216" s="25">
        <v>720.90395042630712</v>
      </c>
      <c r="P1216" s="25">
        <v>0.19998100585067999</v>
      </c>
      <c r="Q1216" s="25">
        <v>0.19534169340162399</v>
      </c>
      <c r="R1216" s="25">
        <v>287.66388032958099</v>
      </c>
      <c r="S1216" s="25">
        <v>421.016014242464</v>
      </c>
      <c r="T1216" s="25">
        <v>4.3821421596687804</v>
      </c>
      <c r="U1216" s="25">
        <v>0</v>
      </c>
      <c r="V1216" s="25">
        <v>0</v>
      </c>
      <c r="W1216" s="25">
        <v>0</v>
      </c>
      <c r="X1216" s="25"/>
      <c r="Y1216" s="25"/>
      <c r="Z1216"/>
    </row>
    <row r="1217" spans="2:26" x14ac:dyDescent="0.25">
      <c r="B1217" t="s">
        <v>55</v>
      </c>
      <c r="C1217" t="s">
        <v>249</v>
      </c>
      <c r="D1217" t="s">
        <v>503</v>
      </c>
      <c r="E1217" t="s">
        <v>1167</v>
      </c>
      <c r="F1217" t="s">
        <v>951</v>
      </c>
      <c r="G1217" t="s">
        <v>950</v>
      </c>
      <c r="H1217" t="s">
        <v>918</v>
      </c>
      <c r="I1217" t="s">
        <v>1927</v>
      </c>
      <c r="J1217" s="4" t="s">
        <v>865</v>
      </c>
      <c r="K1217">
        <v>240</v>
      </c>
      <c r="L1217">
        <v>750</v>
      </c>
      <c r="M1217" s="1">
        <v>0.16574074074074074</v>
      </c>
      <c r="N1217" s="25">
        <v>333.69758233091699</v>
      </c>
      <c r="O1217" s="25">
        <v>1034.4625052258427</v>
      </c>
      <c r="P1217" s="25">
        <v>0.2978339458964</v>
      </c>
      <c r="Q1217" s="25">
        <v>0.280305999788245</v>
      </c>
      <c r="R1217" s="25">
        <v>412.78397765482401</v>
      </c>
      <c r="S1217" s="25">
        <v>610.50681799687902</v>
      </c>
      <c r="T1217" s="25">
        <v>6.3704147711565202</v>
      </c>
      <c r="U1217" s="25">
        <v>0</v>
      </c>
      <c r="V1217" s="25">
        <v>0</v>
      </c>
      <c r="W1217" s="25">
        <v>0</v>
      </c>
      <c r="X1217" s="25"/>
      <c r="Y1217" s="25"/>
      <c r="Z1217"/>
    </row>
    <row r="1218" spans="2:26" x14ac:dyDescent="0.25">
      <c r="B1218" t="s">
        <v>55</v>
      </c>
      <c r="C1218" t="s">
        <v>249</v>
      </c>
      <c r="D1218" t="s">
        <v>503</v>
      </c>
      <c r="E1218" t="s">
        <v>1167</v>
      </c>
      <c r="F1218" t="s">
        <v>951</v>
      </c>
      <c r="G1218" t="s">
        <v>950</v>
      </c>
      <c r="H1218" t="s">
        <v>918</v>
      </c>
      <c r="I1218" t="s">
        <v>1927</v>
      </c>
      <c r="J1218" s="4" t="s">
        <v>865</v>
      </c>
      <c r="K1218">
        <v>240</v>
      </c>
      <c r="L1218">
        <v>1000</v>
      </c>
      <c r="M1218" s="1">
        <v>0.21962962962962962</v>
      </c>
      <c r="N1218" s="25">
        <v>434.78357939001802</v>
      </c>
      <c r="O1218" s="25">
        <v>1347.8290961090559</v>
      </c>
      <c r="P1218" s="25">
        <v>0.39565729130892002</v>
      </c>
      <c r="Q1218" s="25">
        <v>0.36521820668761501</v>
      </c>
      <c r="R1218" s="25">
        <v>537.82724785543803</v>
      </c>
      <c r="S1218" s="25">
        <v>799.92955792698604</v>
      </c>
      <c r="T1218" s="25">
        <v>8.3580318822807698</v>
      </c>
      <c r="U1218" s="25">
        <v>0</v>
      </c>
      <c r="V1218" s="25">
        <v>0</v>
      </c>
      <c r="W1218" s="25">
        <v>0</v>
      </c>
      <c r="X1218" s="25"/>
      <c r="Y1218" s="25"/>
      <c r="Z1218"/>
    </row>
    <row r="1219" spans="2:26" x14ac:dyDescent="0.25">
      <c r="B1219" t="s">
        <v>55</v>
      </c>
      <c r="C1219" t="s">
        <v>249</v>
      </c>
      <c r="D1219" t="s">
        <v>503</v>
      </c>
      <c r="E1219" t="s">
        <v>1167</v>
      </c>
      <c r="F1219" t="s">
        <v>951</v>
      </c>
      <c r="G1219" t="s">
        <v>950</v>
      </c>
      <c r="H1219" t="s">
        <v>918</v>
      </c>
      <c r="I1219" t="s">
        <v>1927</v>
      </c>
      <c r="J1219" s="4" t="s">
        <v>832</v>
      </c>
      <c r="K1219">
        <v>120</v>
      </c>
      <c r="L1219">
        <v>125</v>
      </c>
      <c r="M1219" s="1">
        <v>2.2847222222222224E-2</v>
      </c>
      <c r="N1219" s="25">
        <v>25.541999999999899</v>
      </c>
      <c r="O1219" s="25">
        <v>79.180199999999687</v>
      </c>
      <c r="P1219" s="25">
        <v>1.1367359999999899E-2</v>
      </c>
      <c r="Q1219" s="25">
        <v>2.145528E-2</v>
      </c>
      <c r="R1219" s="25">
        <v>31.595454</v>
      </c>
      <c r="S1219" s="25">
        <v>34.465651000000001</v>
      </c>
      <c r="T1219" s="25">
        <v>0.90721144999999903</v>
      </c>
      <c r="U1219" s="25">
        <v>0</v>
      </c>
      <c r="V1219" s="25">
        <v>0</v>
      </c>
      <c r="W1219" s="25">
        <v>0</v>
      </c>
      <c r="X1219" s="25"/>
      <c r="Y1219" s="25"/>
      <c r="Z1219"/>
    </row>
    <row r="1220" spans="2:26" x14ac:dyDescent="0.25">
      <c r="B1220" t="s">
        <v>55</v>
      </c>
      <c r="C1220" t="s">
        <v>249</v>
      </c>
      <c r="D1220" t="s">
        <v>503</v>
      </c>
      <c r="E1220" t="s">
        <v>1167</v>
      </c>
      <c r="F1220" t="s">
        <v>951</v>
      </c>
      <c r="G1220" t="s">
        <v>950</v>
      </c>
      <c r="H1220" t="s">
        <v>918</v>
      </c>
      <c r="I1220" t="s">
        <v>1927</v>
      </c>
      <c r="J1220" s="4" t="s">
        <v>864</v>
      </c>
      <c r="K1220">
        <v>120</v>
      </c>
      <c r="L1220">
        <v>125</v>
      </c>
      <c r="M1220" s="1">
        <v>1.9259259259259261E-2</v>
      </c>
      <c r="N1220" s="25">
        <v>23.558</v>
      </c>
      <c r="O1220" s="25">
        <v>73.029799999999994</v>
      </c>
      <c r="P1220" s="25">
        <v>1.1289860000000001E-2</v>
      </c>
      <c r="Q1220" s="25">
        <v>1.9788719999999999E-2</v>
      </c>
      <c r="R1220" s="25">
        <v>29.141245999999999</v>
      </c>
      <c r="S1220" s="25">
        <v>31.898950160256401</v>
      </c>
      <c r="T1220" s="25">
        <v>0.77214073397435901</v>
      </c>
      <c r="U1220" s="25">
        <v>0</v>
      </c>
      <c r="V1220" s="25">
        <v>0</v>
      </c>
      <c r="W1220" s="25">
        <v>0</v>
      </c>
      <c r="X1220" s="25"/>
      <c r="Y1220" s="25"/>
      <c r="Z1220"/>
    </row>
    <row r="1221" spans="2:26" x14ac:dyDescent="0.25">
      <c r="B1221" t="s">
        <v>56</v>
      </c>
      <c r="C1221" t="s">
        <v>250</v>
      </c>
      <c r="D1221" t="s">
        <v>503</v>
      </c>
      <c r="E1221" t="s">
        <v>1174</v>
      </c>
      <c r="F1221" t="s">
        <v>951</v>
      </c>
      <c r="G1221" t="s">
        <v>950</v>
      </c>
      <c r="H1221" t="s">
        <v>918</v>
      </c>
      <c r="I1221" t="s">
        <v>1927</v>
      </c>
      <c r="J1221" s="4" t="s">
        <v>865</v>
      </c>
      <c r="K1221">
        <v>120</v>
      </c>
      <c r="L1221">
        <v>125</v>
      </c>
      <c r="M1221" s="1">
        <v>3.4386574074074076E-2</v>
      </c>
      <c r="N1221" s="25">
        <v>77.860470180903405</v>
      </c>
      <c r="O1221" s="25">
        <v>241.36745756080057</v>
      </c>
      <c r="P1221" s="25">
        <v>0.23412090255242399</v>
      </c>
      <c r="Q1221" s="25">
        <v>6.5402794951958804E-2</v>
      </c>
      <c r="R1221" s="25">
        <v>96.313401613777501</v>
      </c>
      <c r="S1221" s="25">
        <v>96.727277835327399</v>
      </c>
      <c r="T1221" s="25">
        <v>0.83893014520712605</v>
      </c>
      <c r="U1221" s="25">
        <v>0</v>
      </c>
      <c r="V1221" s="25">
        <v>0</v>
      </c>
      <c r="W1221" s="25">
        <v>0</v>
      </c>
      <c r="X1221" s="25"/>
      <c r="Y1221" s="25"/>
      <c r="Z1221"/>
    </row>
    <row r="1222" spans="2:26" x14ac:dyDescent="0.25">
      <c r="B1222" t="s">
        <v>56</v>
      </c>
      <c r="C1222" t="s">
        <v>250</v>
      </c>
      <c r="D1222" t="s">
        <v>503</v>
      </c>
      <c r="E1222" t="s">
        <v>1174</v>
      </c>
      <c r="F1222" t="s">
        <v>951</v>
      </c>
      <c r="G1222" t="s">
        <v>950</v>
      </c>
      <c r="H1222" t="s">
        <v>918</v>
      </c>
      <c r="I1222" t="s">
        <v>1927</v>
      </c>
      <c r="J1222" s="4" t="s">
        <v>865</v>
      </c>
      <c r="K1222">
        <v>120</v>
      </c>
      <c r="L1222">
        <v>200</v>
      </c>
      <c r="M1222" s="1">
        <v>5.3043981481481484E-2</v>
      </c>
      <c r="N1222" s="25">
        <v>126.221243938084</v>
      </c>
      <c r="O1222" s="25">
        <v>391.28585620806041</v>
      </c>
      <c r="P1222" s="25">
        <v>0.36738887447495999</v>
      </c>
      <c r="Q1222" s="25">
        <v>0.106025844907991</v>
      </c>
      <c r="R1222" s="25">
        <v>156.13565436648599</v>
      </c>
      <c r="S1222" s="25">
        <v>159.148665337756</v>
      </c>
      <c r="T1222" s="25">
        <v>1.36829963675778</v>
      </c>
      <c r="U1222" s="25">
        <v>0</v>
      </c>
      <c r="V1222" s="25">
        <v>0</v>
      </c>
      <c r="W1222" s="25">
        <v>0</v>
      </c>
      <c r="X1222" s="25"/>
      <c r="Y1222" s="25"/>
      <c r="Z1222"/>
    </row>
    <row r="1223" spans="2:26" x14ac:dyDescent="0.25">
      <c r="B1223" t="s">
        <v>56</v>
      </c>
      <c r="C1223" t="s">
        <v>250</v>
      </c>
      <c r="D1223" t="s">
        <v>503</v>
      </c>
      <c r="E1223" t="s">
        <v>1174</v>
      </c>
      <c r="F1223" t="s">
        <v>951</v>
      </c>
      <c r="G1223" t="s">
        <v>950</v>
      </c>
      <c r="H1223" t="s">
        <v>918</v>
      </c>
      <c r="I1223" t="s">
        <v>1927</v>
      </c>
      <c r="J1223" s="4" t="s">
        <v>865</v>
      </c>
      <c r="K1223">
        <v>120</v>
      </c>
      <c r="L1223">
        <v>250</v>
      </c>
      <c r="M1223" s="1">
        <v>6.5474537037037039E-2</v>
      </c>
      <c r="N1223" s="25">
        <v>158.456365650821</v>
      </c>
      <c r="O1223" s="25">
        <v>491.21473351754508</v>
      </c>
      <c r="P1223" s="25">
        <v>0.456126241023118</v>
      </c>
      <c r="Q1223" s="25">
        <v>0.13310334440118601</v>
      </c>
      <c r="R1223" s="25">
        <v>196.010557854225</v>
      </c>
      <c r="S1223" s="25">
        <v>200.773808958366</v>
      </c>
      <c r="T1223" s="25">
        <v>1.7212067383390799</v>
      </c>
      <c r="U1223" s="25">
        <v>0</v>
      </c>
      <c r="V1223" s="25">
        <v>0</v>
      </c>
      <c r="W1223" s="25">
        <v>0</v>
      </c>
      <c r="X1223" s="25"/>
      <c r="Y1223" s="25"/>
      <c r="Z1223"/>
    </row>
    <row r="1224" spans="2:26" x14ac:dyDescent="0.25">
      <c r="B1224" t="s">
        <v>56</v>
      </c>
      <c r="C1224" t="s">
        <v>250</v>
      </c>
      <c r="D1224" t="s">
        <v>503</v>
      </c>
      <c r="E1224" t="s">
        <v>1174</v>
      </c>
      <c r="F1224" t="s">
        <v>951</v>
      </c>
      <c r="G1224" t="s">
        <v>950</v>
      </c>
      <c r="H1224" t="s">
        <v>918</v>
      </c>
      <c r="I1224" t="s">
        <v>1927</v>
      </c>
      <c r="J1224" s="4" t="s">
        <v>865</v>
      </c>
      <c r="K1224">
        <v>120</v>
      </c>
      <c r="L1224">
        <v>500</v>
      </c>
      <c r="M1224" s="1">
        <v>0.12765046296296298</v>
      </c>
      <c r="N1224" s="25">
        <v>319.74357073929599</v>
      </c>
      <c r="O1224" s="25">
        <v>991.20506929181761</v>
      </c>
      <c r="P1224" s="25">
        <v>0.89972275351949005</v>
      </c>
      <c r="Q1224" s="25">
        <v>0.26858459664628898</v>
      </c>
      <c r="R1224" s="25">
        <v>395.52280613135798</v>
      </c>
      <c r="S1224" s="25">
        <v>409.11925249797298</v>
      </c>
      <c r="T1224" s="25">
        <v>3.4872873456377498</v>
      </c>
      <c r="U1224" s="25">
        <v>0</v>
      </c>
      <c r="V1224" s="25">
        <v>0</v>
      </c>
      <c r="W1224" s="25">
        <v>0</v>
      </c>
      <c r="X1224" s="25"/>
      <c r="Y1224" s="25"/>
      <c r="Z1224"/>
    </row>
    <row r="1225" spans="2:26" x14ac:dyDescent="0.25">
      <c r="B1225" t="s">
        <v>56</v>
      </c>
      <c r="C1225" t="s">
        <v>250</v>
      </c>
      <c r="D1225" t="s">
        <v>503</v>
      </c>
      <c r="E1225" t="s">
        <v>1174</v>
      </c>
      <c r="F1225" t="s">
        <v>951</v>
      </c>
      <c r="G1225" t="s">
        <v>950</v>
      </c>
      <c r="H1225" t="s">
        <v>918</v>
      </c>
      <c r="I1225" t="s">
        <v>1927</v>
      </c>
      <c r="J1225" s="4" t="s">
        <v>865</v>
      </c>
      <c r="K1225">
        <v>120</v>
      </c>
      <c r="L1225">
        <v>750</v>
      </c>
      <c r="M1225" s="1">
        <v>0.1898148148148148</v>
      </c>
      <c r="N1225" s="25">
        <v>481.03951833879302</v>
      </c>
      <c r="O1225" s="25">
        <v>1491.2225068502585</v>
      </c>
      <c r="P1225" s="25">
        <v>1.3431525254499299</v>
      </c>
      <c r="Q1225" s="25">
        <v>0.40407319540458603</v>
      </c>
      <c r="R1225" s="25">
        <v>595.04585932284999</v>
      </c>
      <c r="S1225" s="25">
        <v>617.50761677810499</v>
      </c>
      <c r="T1225" s="25">
        <v>5.2535646430041698</v>
      </c>
      <c r="U1225" s="25">
        <v>0</v>
      </c>
      <c r="V1225" s="25">
        <v>0</v>
      </c>
      <c r="W1225" s="25">
        <v>0</v>
      </c>
      <c r="X1225" s="25"/>
      <c r="Y1225" s="25"/>
      <c r="Z1225"/>
    </row>
    <row r="1226" spans="2:26" x14ac:dyDescent="0.25">
      <c r="B1226" t="s">
        <v>56</v>
      </c>
      <c r="C1226" t="s">
        <v>250</v>
      </c>
      <c r="D1226" t="s">
        <v>503</v>
      </c>
      <c r="E1226" t="s">
        <v>1174</v>
      </c>
      <c r="F1226" t="s">
        <v>951</v>
      </c>
      <c r="G1226" t="s">
        <v>950</v>
      </c>
      <c r="H1226" t="s">
        <v>918</v>
      </c>
      <c r="I1226" t="s">
        <v>1927</v>
      </c>
      <c r="J1226" s="4" t="s">
        <v>832</v>
      </c>
      <c r="K1226">
        <v>120</v>
      </c>
      <c r="L1226">
        <v>125</v>
      </c>
      <c r="M1226" s="1">
        <v>2.2847222222222224E-2</v>
      </c>
      <c r="N1226" s="25">
        <v>12.7752</v>
      </c>
      <c r="O1226" s="25">
        <v>39.603120000000004</v>
      </c>
      <c r="P1226" s="25">
        <v>4.0342320000000001E-2</v>
      </c>
      <c r="Q1226" s="25">
        <v>1.0731167999999999E-2</v>
      </c>
      <c r="R1226" s="25">
        <v>15.802921999999899</v>
      </c>
      <c r="S1226" s="25">
        <v>10.9621768</v>
      </c>
      <c r="T1226" s="25">
        <v>0.69017715999999996</v>
      </c>
      <c r="U1226" s="25">
        <v>0</v>
      </c>
      <c r="V1226" s="25">
        <v>0</v>
      </c>
      <c r="W1226" s="25">
        <v>0</v>
      </c>
      <c r="X1226" s="25"/>
      <c r="Y1226" s="25"/>
      <c r="Z1226"/>
    </row>
    <row r="1227" spans="2:26" x14ac:dyDescent="0.25">
      <c r="B1227" t="s">
        <v>56</v>
      </c>
      <c r="C1227" t="s">
        <v>250</v>
      </c>
      <c r="D1227" t="s">
        <v>503</v>
      </c>
      <c r="E1227" t="s">
        <v>1174</v>
      </c>
      <c r="F1227" t="s">
        <v>951</v>
      </c>
      <c r="G1227" t="s">
        <v>950</v>
      </c>
      <c r="H1227" t="s">
        <v>918</v>
      </c>
      <c r="I1227" t="s">
        <v>1927</v>
      </c>
      <c r="J1227" s="4" t="s">
        <v>864</v>
      </c>
      <c r="K1227">
        <v>120</v>
      </c>
      <c r="L1227">
        <v>125</v>
      </c>
      <c r="M1227" s="1">
        <v>1.9259259259259261E-2</v>
      </c>
      <c r="N1227" s="25">
        <v>11.9072</v>
      </c>
      <c r="O1227" s="25">
        <v>36.912320000000001</v>
      </c>
      <c r="P1227" s="25">
        <v>3.868692E-2</v>
      </c>
      <c r="Q1227" s="25">
        <v>1.0002047999999999E-2</v>
      </c>
      <c r="R1227" s="25">
        <v>14.7292059999999</v>
      </c>
      <c r="S1227" s="25">
        <v>10.448147279487101</v>
      </c>
      <c r="T1227" s="25">
        <v>0.570167476025641</v>
      </c>
      <c r="U1227" s="25">
        <v>0</v>
      </c>
      <c r="V1227" s="25">
        <v>0</v>
      </c>
      <c r="W1227" s="25">
        <v>0</v>
      </c>
      <c r="X1227" s="25"/>
      <c r="Y1227" s="25"/>
      <c r="Z1227"/>
    </row>
    <row r="1228" spans="2:26" x14ac:dyDescent="0.25">
      <c r="B1228" t="s">
        <v>57</v>
      </c>
      <c r="C1228" t="s">
        <v>251</v>
      </c>
      <c r="D1228" t="s">
        <v>241</v>
      </c>
      <c r="E1228" t="s">
        <v>1181</v>
      </c>
      <c r="F1228" t="s">
        <v>951</v>
      </c>
      <c r="G1228" t="s">
        <v>950</v>
      </c>
      <c r="H1228" t="s">
        <v>918</v>
      </c>
      <c r="I1228" t="s">
        <v>1927</v>
      </c>
      <c r="J1228" s="4" t="s">
        <v>865</v>
      </c>
      <c r="K1228">
        <v>120</v>
      </c>
      <c r="L1228">
        <v>125</v>
      </c>
      <c r="M1228" s="1">
        <v>3.0879629629629632E-2</v>
      </c>
      <c r="N1228" s="25">
        <v>56.900505027520097</v>
      </c>
      <c r="O1228" s="25">
        <v>176.39156558531229</v>
      </c>
      <c r="P1228" s="25">
        <v>8.7444069140159494E-2</v>
      </c>
      <c r="Q1228" s="25">
        <v>4.7796418845481997E-2</v>
      </c>
      <c r="R1228" s="25">
        <v>70.385923201781097</v>
      </c>
      <c r="S1228" s="25">
        <v>64.471139416659298</v>
      </c>
      <c r="T1228" s="25">
        <v>0.76308879071341995</v>
      </c>
      <c r="U1228" s="25">
        <v>0</v>
      </c>
      <c r="V1228" s="25">
        <v>0</v>
      </c>
      <c r="W1228" s="25">
        <v>0</v>
      </c>
      <c r="X1228" s="25"/>
      <c r="Y1228" s="25"/>
      <c r="Z1228"/>
    </row>
    <row r="1229" spans="2:26" x14ac:dyDescent="0.25">
      <c r="B1229" t="s">
        <v>57</v>
      </c>
      <c r="C1229" t="s">
        <v>251</v>
      </c>
      <c r="D1229" t="s">
        <v>241</v>
      </c>
      <c r="E1229" t="s">
        <v>1181</v>
      </c>
      <c r="F1229" t="s">
        <v>951</v>
      </c>
      <c r="G1229" t="s">
        <v>950</v>
      </c>
      <c r="H1229" t="s">
        <v>918</v>
      </c>
      <c r="I1229" t="s">
        <v>1927</v>
      </c>
      <c r="J1229" s="4" t="s">
        <v>865</v>
      </c>
      <c r="K1229">
        <v>120</v>
      </c>
      <c r="L1229">
        <v>200</v>
      </c>
      <c r="M1229" s="1">
        <v>4.8009259259259258E-2</v>
      </c>
      <c r="N1229" s="25">
        <v>86.634758213211796</v>
      </c>
      <c r="O1229" s="25">
        <v>268.56775046095657</v>
      </c>
      <c r="P1229" s="25">
        <v>0.12864739757287</v>
      </c>
      <c r="Q1229" s="25">
        <v>7.2773196899097906E-2</v>
      </c>
      <c r="R1229" s="25">
        <v>107.167195909743</v>
      </c>
      <c r="S1229" s="25">
        <v>98.690050170176704</v>
      </c>
      <c r="T1229" s="25">
        <v>1.14882673669197</v>
      </c>
      <c r="U1229" s="25">
        <v>0</v>
      </c>
      <c r="V1229" s="25">
        <v>0</v>
      </c>
      <c r="W1229" s="25">
        <v>0</v>
      </c>
      <c r="X1229" s="25"/>
      <c r="Y1229" s="25"/>
      <c r="Z1229"/>
    </row>
    <row r="1230" spans="2:26" x14ac:dyDescent="0.25">
      <c r="B1230" t="s">
        <v>57</v>
      </c>
      <c r="C1230" t="s">
        <v>251</v>
      </c>
      <c r="D1230" t="s">
        <v>241</v>
      </c>
      <c r="E1230" t="s">
        <v>1181</v>
      </c>
      <c r="F1230" t="s">
        <v>951</v>
      </c>
      <c r="G1230" t="s">
        <v>950</v>
      </c>
      <c r="H1230" t="s">
        <v>918</v>
      </c>
      <c r="I1230" t="s">
        <v>1927</v>
      </c>
      <c r="J1230" s="4" t="s">
        <v>865</v>
      </c>
      <c r="K1230">
        <v>120</v>
      </c>
      <c r="L1230">
        <v>250</v>
      </c>
      <c r="M1230" s="1">
        <v>5.9201388888888894E-2</v>
      </c>
      <c r="N1230" s="25">
        <v>106.07773348113901</v>
      </c>
      <c r="O1230" s="25">
        <v>328.84097379153093</v>
      </c>
      <c r="P1230" s="25">
        <v>0.15531849137575199</v>
      </c>
      <c r="Q1230" s="25">
        <v>8.9105290633151896E-2</v>
      </c>
      <c r="R1230" s="25">
        <v>131.218154766921</v>
      </c>
      <c r="S1230" s="25">
        <v>121.185881931601</v>
      </c>
      <c r="T1230" s="25">
        <v>1.4014533334313299</v>
      </c>
      <c r="U1230" s="25">
        <v>0</v>
      </c>
      <c r="V1230" s="25">
        <v>0</v>
      </c>
      <c r="W1230" s="25">
        <v>0</v>
      </c>
      <c r="X1230" s="25"/>
      <c r="Y1230" s="25"/>
      <c r="Z1230"/>
    </row>
    <row r="1231" spans="2:26" x14ac:dyDescent="0.25">
      <c r="B1231" t="s">
        <v>57</v>
      </c>
      <c r="C1231" t="s">
        <v>251</v>
      </c>
      <c r="D1231" t="s">
        <v>241</v>
      </c>
      <c r="E1231" t="s">
        <v>1181</v>
      </c>
      <c r="F1231" t="s">
        <v>951</v>
      </c>
      <c r="G1231" t="s">
        <v>950</v>
      </c>
      <c r="H1231" t="s">
        <v>918</v>
      </c>
      <c r="I1231" t="s">
        <v>1927</v>
      </c>
      <c r="J1231" s="4" t="s">
        <v>865</v>
      </c>
      <c r="K1231">
        <v>120</v>
      </c>
      <c r="L1231">
        <v>500</v>
      </c>
      <c r="M1231" s="1">
        <v>0.11604166666666667</v>
      </c>
      <c r="N1231" s="25">
        <v>204.46385421166201</v>
      </c>
      <c r="O1231" s="25">
        <v>633.8379480561523</v>
      </c>
      <c r="P1231" s="25">
        <v>0.29101035209085302</v>
      </c>
      <c r="Q1231" s="25">
        <v>0.171749634763076</v>
      </c>
      <c r="R1231" s="25">
        <v>252.921767057528</v>
      </c>
      <c r="S1231" s="25">
        <v>234.58199583475999</v>
      </c>
      <c r="T1231" s="25">
        <v>2.67726009542179</v>
      </c>
      <c r="U1231" s="25">
        <v>0</v>
      </c>
      <c r="V1231" s="25">
        <v>0</v>
      </c>
      <c r="W1231" s="25">
        <v>0</v>
      </c>
      <c r="X1231" s="25"/>
      <c r="Y1231" s="25"/>
      <c r="Z1231"/>
    </row>
    <row r="1232" spans="2:26" x14ac:dyDescent="0.25">
      <c r="B1232" t="s">
        <v>57</v>
      </c>
      <c r="C1232" t="s">
        <v>251</v>
      </c>
      <c r="D1232" t="s">
        <v>241</v>
      </c>
      <c r="E1232" t="s">
        <v>1181</v>
      </c>
      <c r="F1232" t="s">
        <v>951</v>
      </c>
      <c r="G1232" t="s">
        <v>950</v>
      </c>
      <c r="H1232" t="s">
        <v>918</v>
      </c>
      <c r="I1232" t="s">
        <v>1927</v>
      </c>
      <c r="J1232" s="4" t="s">
        <v>865</v>
      </c>
      <c r="K1232">
        <v>120</v>
      </c>
      <c r="L1232">
        <v>750</v>
      </c>
      <c r="M1232" s="1">
        <v>0.17274305555555555</v>
      </c>
      <c r="N1232" s="25">
        <v>302.59330427625201</v>
      </c>
      <c r="O1232" s="25">
        <v>938.03924325638127</v>
      </c>
      <c r="P1232" s="25">
        <v>0.42614969759266502</v>
      </c>
      <c r="Q1232" s="25">
        <v>0.25417837559205098</v>
      </c>
      <c r="R1232" s="25">
        <v>374.30787761014602</v>
      </c>
      <c r="S1232" s="25">
        <v>347.76386031048497</v>
      </c>
      <c r="T1232" s="25">
        <v>3.9499385481765401</v>
      </c>
      <c r="U1232" s="25">
        <v>0</v>
      </c>
      <c r="V1232" s="25">
        <v>0</v>
      </c>
      <c r="W1232" s="25">
        <v>0</v>
      </c>
      <c r="X1232" s="25"/>
      <c r="Y1232" s="25"/>
      <c r="Z1232"/>
    </row>
    <row r="1233" spans="2:26" x14ac:dyDescent="0.25">
      <c r="B1233" t="s">
        <v>57</v>
      </c>
      <c r="C1233" t="s">
        <v>251</v>
      </c>
      <c r="D1233" t="s">
        <v>241</v>
      </c>
      <c r="E1233" t="s">
        <v>1181</v>
      </c>
      <c r="F1233" t="s">
        <v>951</v>
      </c>
      <c r="G1233" t="s">
        <v>950</v>
      </c>
      <c r="H1233" t="s">
        <v>918</v>
      </c>
      <c r="I1233" t="s">
        <v>1927</v>
      </c>
      <c r="J1233" s="4" t="s">
        <v>865</v>
      </c>
      <c r="K1233">
        <v>160</v>
      </c>
      <c r="L1233">
        <v>1000</v>
      </c>
      <c r="M1233" s="1">
        <v>0.23034722222222223</v>
      </c>
      <c r="N1233" s="25">
        <v>403.91642591670802</v>
      </c>
      <c r="O1233" s="25">
        <v>1252.140920341795</v>
      </c>
      <c r="P1233" s="25">
        <v>0.55684468082095795</v>
      </c>
      <c r="Q1233" s="25">
        <v>0.33928979498053302</v>
      </c>
      <c r="R1233" s="25">
        <v>499.64457822191599</v>
      </c>
      <c r="S1233" s="25">
        <v>478.04612957738698</v>
      </c>
      <c r="T1233" s="25">
        <v>5.3815938776088004</v>
      </c>
      <c r="U1233" s="25">
        <v>0</v>
      </c>
      <c r="V1233" s="25">
        <v>0</v>
      </c>
      <c r="W1233" s="25">
        <v>0</v>
      </c>
      <c r="X1233" s="25"/>
      <c r="Y1233" s="25"/>
      <c r="Z1233"/>
    </row>
    <row r="1234" spans="2:26" x14ac:dyDescent="0.25">
      <c r="B1234" t="s">
        <v>57</v>
      </c>
      <c r="C1234" t="s">
        <v>251</v>
      </c>
      <c r="D1234" t="s">
        <v>241</v>
      </c>
      <c r="E1234" t="s">
        <v>1181</v>
      </c>
      <c r="F1234" t="s">
        <v>951</v>
      </c>
      <c r="G1234" t="s">
        <v>950</v>
      </c>
      <c r="H1234" t="s">
        <v>918</v>
      </c>
      <c r="I1234" t="s">
        <v>1927</v>
      </c>
      <c r="J1234" s="4" t="s">
        <v>832</v>
      </c>
      <c r="K1234">
        <v>120</v>
      </c>
      <c r="L1234">
        <v>125</v>
      </c>
      <c r="M1234" s="1">
        <v>2.2847222222222224E-2</v>
      </c>
      <c r="N1234" s="25">
        <v>33.78</v>
      </c>
      <c r="O1234" s="25">
        <v>104.718</v>
      </c>
      <c r="P1234" s="25">
        <v>7.9559999999999895E-2</v>
      </c>
      <c r="Q1234" s="25">
        <v>2.83752E-2</v>
      </c>
      <c r="R1234" s="25">
        <v>41.78586</v>
      </c>
      <c r="S1234" s="25">
        <v>26.43582</v>
      </c>
      <c r="T1234" s="25">
        <v>0.35505119999999901</v>
      </c>
      <c r="U1234" s="25">
        <v>0</v>
      </c>
      <c r="V1234" s="25">
        <v>0</v>
      </c>
      <c r="W1234" s="25">
        <v>0</v>
      </c>
      <c r="X1234" s="25"/>
      <c r="Y1234" s="25"/>
      <c r="Z1234"/>
    </row>
    <row r="1235" spans="2:26" x14ac:dyDescent="0.25">
      <c r="B1235" t="s">
        <v>57</v>
      </c>
      <c r="C1235" t="s">
        <v>251</v>
      </c>
      <c r="D1235" t="s">
        <v>241</v>
      </c>
      <c r="E1235" t="s">
        <v>1181</v>
      </c>
      <c r="F1235" t="s">
        <v>951</v>
      </c>
      <c r="G1235" t="s">
        <v>950</v>
      </c>
      <c r="H1235" t="s">
        <v>918</v>
      </c>
      <c r="I1235" t="s">
        <v>1927</v>
      </c>
      <c r="J1235" s="4" t="s">
        <v>864</v>
      </c>
      <c r="K1235">
        <v>120</v>
      </c>
      <c r="L1235">
        <v>125</v>
      </c>
      <c r="M1235" s="1">
        <v>1.9259259259259261E-2</v>
      </c>
      <c r="N1235" s="25">
        <v>30.06</v>
      </c>
      <c r="O1235" s="25">
        <v>93.185999999999993</v>
      </c>
      <c r="P1235" s="25">
        <v>6.8400000000000002E-2</v>
      </c>
      <c r="Q1235" s="25">
        <v>2.5250399999999999E-2</v>
      </c>
      <c r="R1235" s="25">
        <v>37.184220000000003</v>
      </c>
      <c r="S1235" s="25">
        <v>24.728339999999999</v>
      </c>
      <c r="T1235" s="25">
        <v>0.32454719999999998</v>
      </c>
      <c r="U1235" s="25">
        <v>0</v>
      </c>
      <c r="V1235" s="25">
        <v>0</v>
      </c>
      <c r="W1235" s="25">
        <v>0</v>
      </c>
      <c r="X1235" s="25"/>
      <c r="Y1235" s="25"/>
      <c r="Z1235"/>
    </row>
    <row r="1236" spans="2:26" x14ac:dyDescent="0.25">
      <c r="B1236" t="s">
        <v>58</v>
      </c>
      <c r="C1236" t="s">
        <v>252</v>
      </c>
      <c r="D1236" t="s">
        <v>503</v>
      </c>
      <c r="E1236" t="s">
        <v>1185</v>
      </c>
      <c r="F1236" t="s">
        <v>951</v>
      </c>
      <c r="G1236" t="s">
        <v>950</v>
      </c>
      <c r="H1236" t="s">
        <v>918</v>
      </c>
      <c r="I1236" t="s">
        <v>1927</v>
      </c>
      <c r="J1236" s="4" t="s">
        <v>865</v>
      </c>
      <c r="K1236">
        <v>120</v>
      </c>
      <c r="L1236">
        <v>125</v>
      </c>
      <c r="M1236" s="1">
        <v>3.1377314814814809E-2</v>
      </c>
      <c r="N1236" s="25">
        <v>63.345654685519001</v>
      </c>
      <c r="O1236" s="25">
        <v>196.37152952510891</v>
      </c>
      <c r="P1236" s="25">
        <v>6.6908912023115399E-2</v>
      </c>
      <c r="Q1236" s="25">
        <v>5.3210352355771602E-2</v>
      </c>
      <c r="R1236" s="25">
        <v>78.358583211090107</v>
      </c>
      <c r="S1236" s="25">
        <v>95.603640240869098</v>
      </c>
      <c r="T1236" s="25">
        <v>1.0604141820553199</v>
      </c>
      <c r="U1236" s="25">
        <v>0</v>
      </c>
      <c r="V1236" s="25">
        <v>0</v>
      </c>
      <c r="W1236" s="25">
        <v>0</v>
      </c>
      <c r="X1236" s="25"/>
      <c r="Y1236" s="25"/>
      <c r="Z1236"/>
    </row>
    <row r="1237" spans="2:26" x14ac:dyDescent="0.25">
      <c r="B1237" t="s">
        <v>58</v>
      </c>
      <c r="C1237" t="s">
        <v>252</v>
      </c>
      <c r="D1237" t="s">
        <v>503</v>
      </c>
      <c r="E1237" t="s">
        <v>1185</v>
      </c>
      <c r="F1237" t="s">
        <v>951</v>
      </c>
      <c r="G1237" t="s">
        <v>950</v>
      </c>
      <c r="H1237" t="s">
        <v>918</v>
      </c>
      <c r="I1237" t="s">
        <v>1927</v>
      </c>
      <c r="J1237" s="4" t="s">
        <v>865</v>
      </c>
      <c r="K1237">
        <v>120</v>
      </c>
      <c r="L1237">
        <v>200</v>
      </c>
      <c r="M1237" s="1">
        <v>4.9201388888888892E-2</v>
      </c>
      <c r="N1237" s="25">
        <v>96.868297864616096</v>
      </c>
      <c r="O1237" s="25">
        <v>300.29172338030992</v>
      </c>
      <c r="P1237" s="25">
        <v>0.112868628602216</v>
      </c>
      <c r="Q1237" s="25">
        <v>8.1369369933166305E-2</v>
      </c>
      <c r="R1237" s="25">
        <v>119.826092184649</v>
      </c>
      <c r="S1237" s="25">
        <v>146.12580814320199</v>
      </c>
      <c r="T1237" s="25">
        <v>1.61203718657984</v>
      </c>
      <c r="U1237" s="25">
        <v>0</v>
      </c>
      <c r="V1237" s="25">
        <v>0</v>
      </c>
      <c r="W1237" s="25">
        <v>0</v>
      </c>
      <c r="X1237" s="25"/>
      <c r="Y1237" s="25"/>
      <c r="Z1237"/>
    </row>
    <row r="1238" spans="2:26" x14ac:dyDescent="0.25">
      <c r="B1238" t="s">
        <v>58</v>
      </c>
      <c r="C1238" t="s">
        <v>252</v>
      </c>
      <c r="D1238" t="s">
        <v>503</v>
      </c>
      <c r="E1238" t="s">
        <v>1185</v>
      </c>
      <c r="F1238" t="s">
        <v>951</v>
      </c>
      <c r="G1238" t="s">
        <v>950</v>
      </c>
      <c r="H1238" t="s">
        <v>918</v>
      </c>
      <c r="I1238" t="s">
        <v>1927</v>
      </c>
      <c r="J1238" s="4" t="s">
        <v>865</v>
      </c>
      <c r="K1238">
        <v>220</v>
      </c>
      <c r="L1238">
        <v>250</v>
      </c>
      <c r="M1238" s="1">
        <v>5.4328703703703705E-2</v>
      </c>
      <c r="N1238" s="25">
        <v>112.34335308732901</v>
      </c>
      <c r="O1238" s="25">
        <v>348.26439457071996</v>
      </c>
      <c r="P1238" s="25">
        <v>9.4784863073974504E-2</v>
      </c>
      <c r="Q1238" s="25">
        <v>9.4368419338859796E-2</v>
      </c>
      <c r="R1238" s="25">
        <v>138.968738349017</v>
      </c>
      <c r="S1238" s="25">
        <v>193.99670219626901</v>
      </c>
      <c r="T1238" s="25">
        <v>2.08584038586958</v>
      </c>
      <c r="U1238" s="25">
        <v>0</v>
      </c>
      <c r="V1238" s="25">
        <v>0</v>
      </c>
      <c r="W1238" s="25">
        <v>0</v>
      </c>
      <c r="X1238" s="25"/>
      <c r="Y1238" s="25"/>
      <c r="Z1238"/>
    </row>
    <row r="1239" spans="2:26" x14ac:dyDescent="0.25">
      <c r="B1239" t="s">
        <v>58</v>
      </c>
      <c r="C1239" t="s">
        <v>252</v>
      </c>
      <c r="D1239" t="s">
        <v>503</v>
      </c>
      <c r="E1239" t="s">
        <v>1185</v>
      </c>
      <c r="F1239" t="s">
        <v>951</v>
      </c>
      <c r="G1239" t="s">
        <v>950</v>
      </c>
      <c r="H1239" t="s">
        <v>918</v>
      </c>
      <c r="I1239" t="s">
        <v>1927</v>
      </c>
      <c r="J1239" s="4" t="s">
        <v>865</v>
      </c>
      <c r="K1239">
        <v>220</v>
      </c>
      <c r="L1239">
        <v>500</v>
      </c>
      <c r="M1239" s="1">
        <v>0.10481481481481481</v>
      </c>
      <c r="N1239" s="25">
        <v>207.17247667291099</v>
      </c>
      <c r="O1239" s="25">
        <v>642.23467768602404</v>
      </c>
      <c r="P1239" s="25">
        <v>0.192794074470721</v>
      </c>
      <c r="Q1239" s="25">
        <v>0.174024905377728</v>
      </c>
      <c r="R1239" s="25">
        <v>256.27241023877502</v>
      </c>
      <c r="S1239" s="25">
        <v>364.95919386385202</v>
      </c>
      <c r="T1239" s="25">
        <v>3.8844382166684901</v>
      </c>
      <c r="U1239" s="25">
        <v>0</v>
      </c>
      <c r="V1239" s="25">
        <v>0</v>
      </c>
      <c r="W1239" s="25">
        <v>0</v>
      </c>
      <c r="X1239" s="25"/>
      <c r="Y1239" s="25"/>
      <c r="Z1239"/>
    </row>
    <row r="1240" spans="2:26" x14ac:dyDescent="0.25">
      <c r="B1240" t="s">
        <v>58</v>
      </c>
      <c r="C1240" t="s">
        <v>252</v>
      </c>
      <c r="D1240" t="s">
        <v>503</v>
      </c>
      <c r="E1240" t="s">
        <v>1185</v>
      </c>
      <c r="F1240" t="s">
        <v>951</v>
      </c>
      <c r="G1240" t="s">
        <v>950</v>
      </c>
      <c r="H1240" t="s">
        <v>918</v>
      </c>
      <c r="I1240" t="s">
        <v>1927</v>
      </c>
      <c r="J1240" s="4" t="s">
        <v>865</v>
      </c>
      <c r="K1240">
        <v>280</v>
      </c>
      <c r="L1240">
        <v>750</v>
      </c>
      <c r="M1240" s="1">
        <v>0.15733796296296296</v>
      </c>
      <c r="N1240" s="25">
        <v>310.638723908798</v>
      </c>
      <c r="O1240" s="25">
        <v>962.98004411727379</v>
      </c>
      <c r="P1240" s="25">
        <v>0.24096093457822099</v>
      </c>
      <c r="Q1240" s="25">
        <v>0.26093652808339002</v>
      </c>
      <c r="R1240" s="25">
        <v>384.26011142007798</v>
      </c>
      <c r="S1240" s="25">
        <v>609.29157259100305</v>
      </c>
      <c r="T1240" s="25">
        <v>6.4086996398748104</v>
      </c>
      <c r="U1240" s="25">
        <v>0</v>
      </c>
      <c r="V1240" s="25">
        <v>0</v>
      </c>
      <c r="W1240" s="25">
        <v>0</v>
      </c>
      <c r="X1240" s="25"/>
      <c r="Y1240" s="25"/>
      <c r="Z1240"/>
    </row>
    <row r="1241" spans="2:26" x14ac:dyDescent="0.25">
      <c r="B1241" t="s">
        <v>58</v>
      </c>
      <c r="C1241" t="s">
        <v>252</v>
      </c>
      <c r="D1241" t="s">
        <v>503</v>
      </c>
      <c r="E1241" t="s">
        <v>1185</v>
      </c>
      <c r="F1241" t="s">
        <v>951</v>
      </c>
      <c r="G1241" t="s">
        <v>950</v>
      </c>
      <c r="H1241" t="s">
        <v>918</v>
      </c>
      <c r="I1241" t="s">
        <v>1927</v>
      </c>
      <c r="J1241" s="4" t="s">
        <v>865</v>
      </c>
      <c r="K1241">
        <v>280</v>
      </c>
      <c r="L1241">
        <v>1000</v>
      </c>
      <c r="M1241" s="1">
        <v>0.20908564814814815</v>
      </c>
      <c r="N1241" s="25">
        <v>407.707188806472</v>
      </c>
      <c r="O1241" s="25">
        <v>1263.8922853000633</v>
      </c>
      <c r="P1241" s="25">
        <v>0.32145148440396198</v>
      </c>
      <c r="Q1241" s="25">
        <v>0.342474010702426</v>
      </c>
      <c r="R1241" s="25">
        <v>504.33370996445097</v>
      </c>
      <c r="S1241" s="25">
        <v>805.80270362779902</v>
      </c>
      <c r="T1241" s="25">
        <v>8.4614339104281502</v>
      </c>
      <c r="U1241" s="25">
        <v>0</v>
      </c>
      <c r="V1241" s="25">
        <v>0</v>
      </c>
      <c r="W1241" s="25">
        <v>0</v>
      </c>
      <c r="X1241" s="25"/>
      <c r="Y1241" s="25"/>
      <c r="Z1241"/>
    </row>
    <row r="1242" spans="2:26" x14ac:dyDescent="0.25">
      <c r="B1242" t="s">
        <v>58</v>
      </c>
      <c r="C1242" t="s">
        <v>252</v>
      </c>
      <c r="D1242" t="s">
        <v>503</v>
      </c>
      <c r="E1242" t="s">
        <v>1185</v>
      </c>
      <c r="F1242" t="s">
        <v>951</v>
      </c>
      <c r="G1242" t="s">
        <v>950</v>
      </c>
      <c r="H1242" t="s">
        <v>918</v>
      </c>
      <c r="I1242" t="s">
        <v>1927</v>
      </c>
      <c r="J1242" s="4" t="s">
        <v>832</v>
      </c>
      <c r="K1242">
        <v>120</v>
      </c>
      <c r="L1242">
        <v>125</v>
      </c>
      <c r="M1242" s="1">
        <v>2.2847222222222224E-2</v>
      </c>
      <c r="N1242" s="25">
        <v>25.541999999999899</v>
      </c>
      <c r="O1242" s="25">
        <v>79.180199999999687</v>
      </c>
      <c r="P1242" s="25">
        <v>1.487112E-2</v>
      </c>
      <c r="Q1242" s="25">
        <v>2.145528E-2</v>
      </c>
      <c r="R1242" s="25">
        <v>31.595454</v>
      </c>
      <c r="S1242" s="25">
        <v>34.465651000000001</v>
      </c>
      <c r="T1242" s="25">
        <v>0.90721144999999903</v>
      </c>
      <c r="U1242" s="25">
        <v>0</v>
      </c>
      <c r="V1242" s="25">
        <v>0</v>
      </c>
      <c r="W1242" s="25">
        <v>0</v>
      </c>
      <c r="X1242" s="25"/>
      <c r="Y1242" s="25"/>
      <c r="Z1242"/>
    </row>
    <row r="1243" spans="2:26" x14ac:dyDescent="0.25">
      <c r="B1243" t="s">
        <v>58</v>
      </c>
      <c r="C1243" t="s">
        <v>252</v>
      </c>
      <c r="D1243" t="s">
        <v>503</v>
      </c>
      <c r="E1243" t="s">
        <v>1185</v>
      </c>
      <c r="F1243" t="s">
        <v>951</v>
      </c>
      <c r="G1243" t="s">
        <v>950</v>
      </c>
      <c r="H1243" t="s">
        <v>918</v>
      </c>
      <c r="I1243" t="s">
        <v>1927</v>
      </c>
      <c r="J1243" s="4" t="s">
        <v>864</v>
      </c>
      <c r="K1243">
        <v>120</v>
      </c>
      <c r="L1243">
        <v>125</v>
      </c>
      <c r="M1243" s="1">
        <v>1.9259259259259261E-2</v>
      </c>
      <c r="N1243" s="25">
        <v>23.558</v>
      </c>
      <c r="O1243" s="25">
        <v>73.029799999999994</v>
      </c>
      <c r="P1243" s="25">
        <v>1.409736E-2</v>
      </c>
      <c r="Q1243" s="25">
        <v>1.9788719999999999E-2</v>
      </c>
      <c r="R1243" s="25">
        <v>29.141245999999999</v>
      </c>
      <c r="S1243" s="25">
        <v>31.898950160256401</v>
      </c>
      <c r="T1243" s="25">
        <v>0.77214073397435901</v>
      </c>
      <c r="U1243" s="25">
        <v>0</v>
      </c>
      <c r="V1243" s="25">
        <v>0</v>
      </c>
      <c r="W1243" s="25">
        <v>0</v>
      </c>
      <c r="X1243" s="25"/>
      <c r="Y1243" s="25"/>
      <c r="Z1243"/>
    </row>
    <row r="1244" spans="2:26" x14ac:dyDescent="0.25">
      <c r="B1244" t="s">
        <v>798</v>
      </c>
      <c r="C1244" t="s">
        <v>571</v>
      </c>
      <c r="D1244" t="s">
        <v>503</v>
      </c>
      <c r="E1244" t="s">
        <v>1187</v>
      </c>
      <c r="F1244" t="s">
        <v>951</v>
      </c>
      <c r="G1244" t="s">
        <v>950</v>
      </c>
      <c r="H1244" t="s">
        <v>918</v>
      </c>
      <c r="I1244" t="s">
        <v>1927</v>
      </c>
      <c r="J1244" s="4" t="s">
        <v>865</v>
      </c>
      <c r="K1244">
        <v>120</v>
      </c>
      <c r="L1244">
        <v>125</v>
      </c>
      <c r="M1244" s="1">
        <v>3.4432870370370371E-2</v>
      </c>
      <c r="N1244" s="25">
        <v>45.344878874230801</v>
      </c>
      <c r="O1244" s="25">
        <v>140.5691245101155</v>
      </c>
      <c r="P1244" s="25">
        <v>0.164209219595601</v>
      </c>
      <c r="Q1244" s="25">
        <v>3.8089698254353897E-2</v>
      </c>
      <c r="R1244" s="25">
        <v>56.091615167423498</v>
      </c>
      <c r="S1244" s="25">
        <v>54.798554094557502</v>
      </c>
      <c r="T1244" s="25">
        <v>0.74134566145770397</v>
      </c>
      <c r="U1244" s="25">
        <v>0</v>
      </c>
      <c r="V1244" s="25">
        <v>0</v>
      </c>
      <c r="W1244" s="25">
        <v>0</v>
      </c>
      <c r="X1244" s="25"/>
      <c r="Y1244" s="25"/>
      <c r="Z1244"/>
    </row>
    <row r="1245" spans="2:26" x14ac:dyDescent="0.25">
      <c r="B1245" t="s">
        <v>798</v>
      </c>
      <c r="C1245" t="s">
        <v>571</v>
      </c>
      <c r="D1245" t="s">
        <v>503</v>
      </c>
      <c r="E1245" t="s">
        <v>1187</v>
      </c>
      <c r="F1245" t="s">
        <v>951</v>
      </c>
      <c r="G1245" t="s">
        <v>950</v>
      </c>
      <c r="H1245" t="s">
        <v>918</v>
      </c>
      <c r="I1245" t="s">
        <v>1927</v>
      </c>
      <c r="J1245" s="4" t="s">
        <v>865</v>
      </c>
      <c r="K1245">
        <v>120</v>
      </c>
      <c r="L1245">
        <v>200</v>
      </c>
      <c r="M1245" s="1">
        <v>5.5034722222222221E-2</v>
      </c>
      <c r="N1245" s="25">
        <v>68.138571073012201</v>
      </c>
      <c r="O1245" s="25">
        <v>211.22957032633784</v>
      </c>
      <c r="P1245" s="25">
        <v>0.23844439181190699</v>
      </c>
      <c r="Q1245" s="25">
        <v>5.7236396909447103E-2</v>
      </c>
      <c r="R1245" s="25">
        <v>84.287411629606197</v>
      </c>
      <c r="S1245" s="25">
        <v>83.412664776757794</v>
      </c>
      <c r="T1245" s="25">
        <v>1.12734497558919</v>
      </c>
      <c r="U1245" s="25">
        <v>0</v>
      </c>
      <c r="V1245" s="25">
        <v>0</v>
      </c>
      <c r="W1245" s="25">
        <v>0</v>
      </c>
      <c r="X1245" s="25"/>
      <c r="Y1245" s="25"/>
      <c r="Z1245"/>
    </row>
    <row r="1246" spans="2:26" x14ac:dyDescent="0.25">
      <c r="B1246" t="s">
        <v>798</v>
      </c>
      <c r="C1246" t="s">
        <v>571</v>
      </c>
      <c r="D1246" t="s">
        <v>503</v>
      </c>
      <c r="E1246" t="s">
        <v>1187</v>
      </c>
      <c r="F1246" t="s">
        <v>951</v>
      </c>
      <c r="G1246" t="s">
        <v>950</v>
      </c>
      <c r="H1246" t="s">
        <v>918</v>
      </c>
      <c r="I1246" t="s">
        <v>1927</v>
      </c>
      <c r="J1246" s="4" t="s">
        <v>865</v>
      </c>
      <c r="K1246">
        <v>120</v>
      </c>
      <c r="L1246">
        <v>250</v>
      </c>
      <c r="M1246" s="1">
        <v>6.8819444444444447E-2</v>
      </c>
      <c r="N1246" s="25">
        <v>84.058837788236602</v>
      </c>
      <c r="O1246" s="25">
        <v>260.58239714353346</v>
      </c>
      <c r="P1246" s="25">
        <v>0.290541264149833</v>
      </c>
      <c r="Q1246" s="25">
        <v>7.0609420947698107E-2</v>
      </c>
      <c r="R1246" s="25">
        <v>103.980781555622</v>
      </c>
      <c r="S1246" s="25">
        <v>103.35953194507999</v>
      </c>
      <c r="T1246" s="25">
        <v>1.3964500422598201</v>
      </c>
      <c r="U1246" s="25">
        <v>0</v>
      </c>
      <c r="V1246" s="25">
        <v>0</v>
      </c>
      <c r="W1246" s="25">
        <v>0</v>
      </c>
      <c r="X1246" s="25"/>
      <c r="Y1246" s="25"/>
      <c r="Z1246"/>
    </row>
    <row r="1247" spans="2:26" x14ac:dyDescent="0.25">
      <c r="B1247" t="s">
        <v>798</v>
      </c>
      <c r="C1247" t="s">
        <v>571</v>
      </c>
      <c r="D1247" t="s">
        <v>503</v>
      </c>
      <c r="E1247" t="s">
        <v>1187</v>
      </c>
      <c r="F1247" t="s">
        <v>951</v>
      </c>
      <c r="G1247" t="s">
        <v>950</v>
      </c>
      <c r="H1247" t="s">
        <v>918</v>
      </c>
      <c r="I1247" t="s">
        <v>1927</v>
      </c>
      <c r="J1247" s="4" t="s">
        <v>865</v>
      </c>
      <c r="K1247">
        <v>120</v>
      </c>
      <c r="L1247">
        <v>500</v>
      </c>
      <c r="M1247" s="1">
        <v>0.13738425925925926</v>
      </c>
      <c r="N1247" s="25">
        <v>163.18324034166301</v>
      </c>
      <c r="O1247" s="25">
        <v>505.86804505915535</v>
      </c>
      <c r="P1247" s="25">
        <v>0.54935428454595203</v>
      </c>
      <c r="Q1247" s="25">
        <v>0.13707394988183999</v>
      </c>
      <c r="R1247" s="25">
        <v>201.857756186448</v>
      </c>
      <c r="S1247" s="25">
        <v>202.556567459821</v>
      </c>
      <c r="T1247" s="25">
        <v>2.7347457379571001</v>
      </c>
      <c r="U1247" s="25">
        <v>0</v>
      </c>
      <c r="V1247" s="25">
        <v>0</v>
      </c>
      <c r="W1247" s="25">
        <v>0</v>
      </c>
      <c r="X1247" s="25"/>
      <c r="Y1247" s="25"/>
      <c r="Z1247"/>
    </row>
    <row r="1248" spans="2:26" x14ac:dyDescent="0.25">
      <c r="B1248" t="s">
        <v>798</v>
      </c>
      <c r="C1248" t="s">
        <v>571</v>
      </c>
      <c r="D1248" t="s">
        <v>503</v>
      </c>
      <c r="E1248" t="s">
        <v>1187</v>
      </c>
      <c r="F1248" t="s">
        <v>951</v>
      </c>
      <c r="G1248" t="s">
        <v>950</v>
      </c>
      <c r="H1248" t="s">
        <v>918</v>
      </c>
      <c r="I1248" t="s">
        <v>1927</v>
      </c>
      <c r="J1248" s="4" t="s">
        <v>865</v>
      </c>
      <c r="K1248">
        <v>120</v>
      </c>
      <c r="L1248">
        <v>750</v>
      </c>
      <c r="M1248" s="1">
        <v>0.20594907407407406</v>
      </c>
      <c r="N1248" s="25">
        <v>242.29932560101</v>
      </c>
      <c r="O1248" s="25">
        <v>751.12790936313104</v>
      </c>
      <c r="P1248" s="25">
        <v>0.80810814723405699</v>
      </c>
      <c r="Q1248" s="25">
        <v>0.20353143350484901</v>
      </c>
      <c r="R1248" s="25">
        <v>299.72430578485398</v>
      </c>
      <c r="S1248" s="25">
        <v>301.74171277915798</v>
      </c>
      <c r="T1248" s="25">
        <v>4.0728717896174702</v>
      </c>
      <c r="U1248" s="25">
        <v>0</v>
      </c>
      <c r="V1248" s="25">
        <v>0</v>
      </c>
      <c r="W1248" s="25">
        <v>0</v>
      </c>
      <c r="X1248" s="25"/>
      <c r="Y1248" s="25"/>
      <c r="Z1248"/>
    </row>
    <row r="1249" spans="2:26" x14ac:dyDescent="0.25">
      <c r="B1249" t="s">
        <v>798</v>
      </c>
      <c r="C1249" t="s">
        <v>571</v>
      </c>
      <c r="D1249" t="s">
        <v>503</v>
      </c>
      <c r="E1249" t="s">
        <v>1187</v>
      </c>
      <c r="F1249" t="s">
        <v>951</v>
      </c>
      <c r="G1249" t="s">
        <v>950</v>
      </c>
      <c r="H1249" t="s">
        <v>918</v>
      </c>
      <c r="I1249" t="s">
        <v>1927</v>
      </c>
      <c r="J1249" s="4" t="s">
        <v>832</v>
      </c>
      <c r="K1249">
        <v>120</v>
      </c>
      <c r="L1249">
        <v>125</v>
      </c>
      <c r="M1249" s="1">
        <v>2.2847222222222224E-2</v>
      </c>
      <c r="N1249" s="25">
        <v>11.284800000000001</v>
      </c>
      <c r="O1249" s="25">
        <v>34.982880000000002</v>
      </c>
      <c r="P1249" s="25">
        <v>2.6664E-2</v>
      </c>
      <c r="Q1249" s="25">
        <v>9.4792320000000006E-3</v>
      </c>
      <c r="R1249" s="25">
        <v>13.959298</v>
      </c>
      <c r="S1249" s="25">
        <v>11.7058219999999</v>
      </c>
      <c r="T1249" s="25">
        <v>0.22934352</v>
      </c>
      <c r="U1249" s="25">
        <v>0</v>
      </c>
      <c r="V1249" s="25">
        <v>0</v>
      </c>
      <c r="W1249" s="25">
        <v>0</v>
      </c>
      <c r="X1249" s="25"/>
      <c r="Y1249" s="25"/>
      <c r="Z1249"/>
    </row>
    <row r="1250" spans="2:26" x14ac:dyDescent="0.25">
      <c r="B1250" t="s">
        <v>798</v>
      </c>
      <c r="C1250" t="s">
        <v>571</v>
      </c>
      <c r="D1250" t="s">
        <v>503</v>
      </c>
      <c r="E1250" t="s">
        <v>1187</v>
      </c>
      <c r="F1250" t="s">
        <v>951</v>
      </c>
      <c r="G1250" t="s">
        <v>950</v>
      </c>
      <c r="H1250" t="s">
        <v>918</v>
      </c>
      <c r="I1250" t="s">
        <v>1927</v>
      </c>
      <c r="J1250" s="4" t="s">
        <v>864</v>
      </c>
      <c r="K1250">
        <v>120</v>
      </c>
      <c r="L1250">
        <v>125</v>
      </c>
      <c r="M1250" s="1">
        <v>1.9259259259259261E-2</v>
      </c>
      <c r="N1250" s="25">
        <v>10.2928</v>
      </c>
      <c r="O1250" s="25">
        <v>31.907679999999999</v>
      </c>
      <c r="P1250" s="25">
        <v>2.5672E-2</v>
      </c>
      <c r="Q1250" s="25">
        <v>8.6459520000000002E-3</v>
      </c>
      <c r="R1250" s="25">
        <v>12.732194</v>
      </c>
      <c r="S1250" s="25">
        <v>10.656286</v>
      </c>
      <c r="T1250" s="25">
        <v>0.20218752000000001</v>
      </c>
      <c r="U1250" s="25">
        <v>0</v>
      </c>
      <c r="V1250" s="25">
        <v>0</v>
      </c>
      <c r="W1250" s="25">
        <v>0</v>
      </c>
      <c r="X1250" s="25"/>
      <c r="Y1250" s="25"/>
      <c r="Z1250"/>
    </row>
    <row r="1251" spans="2:26" x14ac:dyDescent="0.25">
      <c r="B1251" t="s">
        <v>60</v>
      </c>
      <c r="C1251" t="s">
        <v>254</v>
      </c>
      <c r="D1251" t="s">
        <v>503</v>
      </c>
      <c r="E1251" t="s">
        <v>1189</v>
      </c>
      <c r="F1251" t="s">
        <v>951</v>
      </c>
      <c r="G1251" t="s">
        <v>1907</v>
      </c>
      <c r="H1251" t="s">
        <v>918</v>
      </c>
      <c r="I1251" t="s">
        <v>179</v>
      </c>
      <c r="J1251" s="4" t="s">
        <v>865</v>
      </c>
      <c r="K1251">
        <v>120</v>
      </c>
      <c r="L1251">
        <v>125</v>
      </c>
      <c r="M1251" s="1">
        <v>2.3564814814814813E-2</v>
      </c>
      <c r="N1251" s="25">
        <v>148.061600400956</v>
      </c>
      <c r="O1251" s="25">
        <v>466.39404126301139</v>
      </c>
      <c r="P1251" s="25">
        <v>1.02581811987336</v>
      </c>
      <c r="Q1251" s="25">
        <v>0.124371745978318</v>
      </c>
      <c r="R1251" s="25">
        <v>183.15217777149601</v>
      </c>
      <c r="S1251" s="25">
        <v>0.27052954786803901</v>
      </c>
      <c r="T1251" s="25">
        <v>6.5040505279297398E-3</v>
      </c>
      <c r="U1251" s="25">
        <v>0</v>
      </c>
      <c r="V1251" s="25">
        <v>0</v>
      </c>
      <c r="W1251" s="25">
        <v>0</v>
      </c>
      <c r="X1251" s="25"/>
      <c r="Y1251" s="25"/>
      <c r="Z1251"/>
    </row>
    <row r="1252" spans="2:26" x14ac:dyDescent="0.25">
      <c r="B1252" t="s">
        <v>60</v>
      </c>
      <c r="C1252" t="s">
        <v>254</v>
      </c>
      <c r="D1252" t="s">
        <v>503</v>
      </c>
      <c r="E1252" t="s">
        <v>1189</v>
      </c>
      <c r="F1252" t="s">
        <v>951</v>
      </c>
      <c r="G1252" t="s">
        <v>1907</v>
      </c>
      <c r="H1252" t="s">
        <v>918</v>
      </c>
      <c r="I1252" t="s">
        <v>179</v>
      </c>
      <c r="J1252" s="4" t="s">
        <v>865</v>
      </c>
      <c r="K1252">
        <v>120</v>
      </c>
      <c r="L1252">
        <v>200</v>
      </c>
      <c r="M1252" s="1">
        <v>3.7048611111111109E-2</v>
      </c>
      <c r="N1252" s="25">
        <v>229.97202058655699</v>
      </c>
      <c r="O1252" s="25">
        <v>724.41186484765456</v>
      </c>
      <c r="P1252" s="25">
        <v>1.6132246947326001</v>
      </c>
      <c r="Q1252" s="25">
        <v>0.19317649768425199</v>
      </c>
      <c r="R1252" s="25">
        <v>284.47542834592099</v>
      </c>
      <c r="S1252" s="25">
        <v>0.38032626711531298</v>
      </c>
      <c r="T1252" s="25">
        <v>7.0609022362274699E-3</v>
      </c>
      <c r="U1252" s="25">
        <v>0</v>
      </c>
      <c r="V1252" s="25">
        <v>0</v>
      </c>
      <c r="W1252" s="25">
        <v>0</v>
      </c>
      <c r="X1252" s="25"/>
      <c r="Y1252" s="25"/>
      <c r="Z1252"/>
    </row>
    <row r="1253" spans="2:26" x14ac:dyDescent="0.25">
      <c r="B1253" t="s">
        <v>60</v>
      </c>
      <c r="C1253" t="s">
        <v>254</v>
      </c>
      <c r="D1253" t="s">
        <v>503</v>
      </c>
      <c r="E1253" t="s">
        <v>1189</v>
      </c>
      <c r="F1253" t="s">
        <v>951</v>
      </c>
      <c r="G1253" t="s">
        <v>1907</v>
      </c>
      <c r="H1253" t="s">
        <v>918</v>
      </c>
      <c r="I1253" t="s">
        <v>179</v>
      </c>
      <c r="J1253" s="4" t="s">
        <v>865</v>
      </c>
      <c r="K1253">
        <v>120</v>
      </c>
      <c r="L1253">
        <v>250</v>
      </c>
      <c r="M1253" s="1">
        <v>4.4791666666666667E-2</v>
      </c>
      <c r="N1253" s="25">
        <v>293.98732835607399</v>
      </c>
      <c r="O1253" s="25">
        <v>926.06008432163298</v>
      </c>
      <c r="P1253" s="25">
        <v>2.0795720555973798</v>
      </c>
      <c r="Q1253" s="25">
        <v>0.24694934853477099</v>
      </c>
      <c r="R1253" s="25">
        <v>363.66227690765402</v>
      </c>
      <c r="S1253" s="25">
        <v>0.454245602239015</v>
      </c>
      <c r="T1253" s="25">
        <v>6.5807212427647904E-3</v>
      </c>
      <c r="U1253" s="25">
        <v>0</v>
      </c>
      <c r="V1253" s="25">
        <v>0</v>
      </c>
      <c r="W1253" s="25">
        <v>0</v>
      </c>
      <c r="X1253" s="25"/>
      <c r="Y1253" s="25"/>
      <c r="Z1253"/>
    </row>
    <row r="1254" spans="2:26" x14ac:dyDescent="0.25">
      <c r="B1254" t="s">
        <v>60</v>
      </c>
      <c r="C1254" t="s">
        <v>254</v>
      </c>
      <c r="D1254" t="s">
        <v>503</v>
      </c>
      <c r="E1254" t="s">
        <v>1189</v>
      </c>
      <c r="F1254" t="s">
        <v>951</v>
      </c>
      <c r="G1254" t="s">
        <v>1907</v>
      </c>
      <c r="H1254" t="s">
        <v>918</v>
      </c>
      <c r="I1254" t="s">
        <v>179</v>
      </c>
      <c r="J1254" s="4" t="s">
        <v>865</v>
      </c>
      <c r="K1254">
        <v>120</v>
      </c>
      <c r="L1254">
        <v>500</v>
      </c>
      <c r="M1254" s="1">
        <v>8.6851851851851847E-2</v>
      </c>
      <c r="N1254" s="25">
        <v>583.15672744413905</v>
      </c>
      <c r="O1254" s="25">
        <v>1836.9436914490379</v>
      </c>
      <c r="P1254" s="25">
        <v>4.1699123096285202</v>
      </c>
      <c r="Q1254" s="25">
        <v>0.489851642631082</v>
      </c>
      <c r="R1254" s="25">
        <v>721.364850673099</v>
      </c>
      <c r="S1254" s="25">
        <v>0.81458224647824395</v>
      </c>
      <c r="T1254" s="25">
        <v>6.4438153415955803E-3</v>
      </c>
      <c r="U1254" s="25">
        <v>0</v>
      </c>
      <c r="V1254" s="25">
        <v>0</v>
      </c>
      <c r="W1254" s="25">
        <v>0</v>
      </c>
      <c r="X1254" s="25"/>
      <c r="Y1254" s="25"/>
      <c r="Z1254"/>
    </row>
    <row r="1255" spans="2:26" x14ac:dyDescent="0.25">
      <c r="B1255" t="s">
        <v>60</v>
      </c>
      <c r="C1255" t="s">
        <v>254</v>
      </c>
      <c r="D1255" t="s">
        <v>503</v>
      </c>
      <c r="E1255" t="s">
        <v>1189</v>
      </c>
      <c r="F1255" t="s">
        <v>951</v>
      </c>
      <c r="G1255" t="s">
        <v>1907</v>
      </c>
      <c r="H1255" t="s">
        <v>918</v>
      </c>
      <c r="I1255" t="s">
        <v>179</v>
      </c>
      <c r="J1255" s="4" t="s">
        <v>865</v>
      </c>
      <c r="K1255">
        <v>120</v>
      </c>
      <c r="L1255">
        <v>750</v>
      </c>
      <c r="M1255" s="1">
        <v>0.1290162037037037</v>
      </c>
      <c r="N1255" s="25">
        <v>875.04829364335501</v>
      </c>
      <c r="O1255" s="25">
        <v>2756.4021249765683</v>
      </c>
      <c r="P1255" s="25">
        <v>6.2786962912554598</v>
      </c>
      <c r="Q1255" s="25">
        <v>0.73504056425494801</v>
      </c>
      <c r="R1255" s="25">
        <v>1082.4349290985299</v>
      </c>
      <c r="S1255" s="25">
        <v>1.18075649253839</v>
      </c>
      <c r="T1255" s="25">
        <v>6.48808496394022E-3</v>
      </c>
      <c r="U1255" s="25">
        <v>0</v>
      </c>
      <c r="V1255" s="25">
        <v>0</v>
      </c>
      <c r="W1255" s="25">
        <v>0</v>
      </c>
      <c r="X1255" s="25"/>
      <c r="Y1255" s="25"/>
      <c r="Z1255"/>
    </row>
    <row r="1256" spans="2:26" x14ac:dyDescent="0.25">
      <c r="B1256" t="s">
        <v>60</v>
      </c>
      <c r="C1256" t="s">
        <v>254</v>
      </c>
      <c r="D1256" t="s">
        <v>503</v>
      </c>
      <c r="E1256" t="s">
        <v>1189</v>
      </c>
      <c r="F1256" t="s">
        <v>951</v>
      </c>
      <c r="G1256" t="s">
        <v>1907</v>
      </c>
      <c r="H1256" t="s">
        <v>918</v>
      </c>
      <c r="I1256" t="s">
        <v>179</v>
      </c>
      <c r="J1256" s="4" t="s">
        <v>832</v>
      </c>
      <c r="K1256">
        <v>120</v>
      </c>
      <c r="L1256">
        <v>125</v>
      </c>
      <c r="M1256" s="1">
        <v>2.2847222222222224E-2</v>
      </c>
      <c r="N1256" s="25">
        <v>57.319545999999903</v>
      </c>
      <c r="O1256" s="25">
        <v>180.55656989999969</v>
      </c>
      <c r="P1256" s="25">
        <v>0.25089143999999902</v>
      </c>
      <c r="Q1256" s="25">
        <v>4.8148411999999897E-2</v>
      </c>
      <c r="R1256" s="25">
        <v>70.904275999999996</v>
      </c>
      <c r="S1256" s="25">
        <v>1.6058207200000001</v>
      </c>
      <c r="T1256" s="25">
        <v>0.11185591739999901</v>
      </c>
      <c r="U1256" s="25">
        <v>0</v>
      </c>
      <c r="V1256" s="25">
        <v>0</v>
      </c>
      <c r="W1256" s="25">
        <v>0</v>
      </c>
      <c r="X1256" s="25"/>
      <c r="Y1256" s="25"/>
      <c r="Z1256"/>
    </row>
    <row r="1257" spans="2:26" x14ac:dyDescent="0.25">
      <c r="B1257" t="s">
        <v>60</v>
      </c>
      <c r="C1257" t="s">
        <v>254</v>
      </c>
      <c r="D1257" t="s">
        <v>503</v>
      </c>
      <c r="E1257" t="s">
        <v>1189</v>
      </c>
      <c r="F1257" t="s">
        <v>951</v>
      </c>
      <c r="G1257" t="s">
        <v>1907</v>
      </c>
      <c r="H1257" t="s">
        <v>918</v>
      </c>
      <c r="I1257" t="s">
        <v>179</v>
      </c>
      <c r="J1257" s="4" t="s">
        <v>864</v>
      </c>
      <c r="K1257">
        <v>120</v>
      </c>
      <c r="L1257">
        <v>125</v>
      </c>
      <c r="M1257" s="1">
        <v>1.9259259259259261E-2</v>
      </c>
      <c r="N1257" s="25">
        <v>51.2718541666666</v>
      </c>
      <c r="O1257" s="25">
        <v>161.50634062499978</v>
      </c>
      <c r="P1257" s="25">
        <v>0.23464743999999901</v>
      </c>
      <c r="Q1257" s="25">
        <v>4.3068352179487103E-2</v>
      </c>
      <c r="R1257" s="25">
        <v>63.423282474358899</v>
      </c>
      <c r="S1257" s="25">
        <v>1.2983311635897401</v>
      </c>
      <c r="T1257" s="25">
        <v>9.0093917400000001E-2</v>
      </c>
      <c r="U1257" s="25">
        <v>0</v>
      </c>
      <c r="V1257" s="25">
        <v>0</v>
      </c>
      <c r="W1257" s="25">
        <v>0</v>
      </c>
      <c r="X1257" s="25"/>
      <c r="Y1257" s="25"/>
      <c r="Z1257"/>
    </row>
    <row r="1258" spans="2:26" x14ac:dyDescent="0.25">
      <c r="B1258" t="s">
        <v>59</v>
      </c>
      <c r="C1258" t="s">
        <v>253</v>
      </c>
      <c r="D1258" t="s">
        <v>241</v>
      </c>
      <c r="E1258" t="s">
        <v>1197</v>
      </c>
      <c r="F1258" t="s">
        <v>951</v>
      </c>
      <c r="G1258" t="s">
        <v>1907</v>
      </c>
      <c r="H1258" t="s">
        <v>918</v>
      </c>
      <c r="I1258" t="s">
        <v>179</v>
      </c>
      <c r="J1258" s="4" t="s">
        <v>865</v>
      </c>
      <c r="K1258">
        <v>180</v>
      </c>
      <c r="L1258">
        <v>125</v>
      </c>
      <c r="M1258" s="1">
        <v>2.5717592592592594E-2</v>
      </c>
      <c r="N1258" s="25">
        <v>136.43758768463201</v>
      </c>
      <c r="O1258" s="25">
        <v>429.77840120659079</v>
      </c>
      <c r="P1258" s="25">
        <v>0.91651445213674998</v>
      </c>
      <c r="Q1258" s="25">
        <v>0.11460756650631999</v>
      </c>
      <c r="R1258" s="25">
        <v>168.77329277873</v>
      </c>
      <c r="S1258" s="25">
        <v>0.25002041768231398</v>
      </c>
      <c r="T1258" s="25">
        <v>9.4150252103767903E-4</v>
      </c>
      <c r="U1258" s="25">
        <v>0</v>
      </c>
      <c r="V1258" s="25">
        <v>0</v>
      </c>
      <c r="W1258" s="25">
        <v>0</v>
      </c>
      <c r="X1258" s="25"/>
      <c r="Y1258" s="25"/>
      <c r="Z1258"/>
    </row>
    <row r="1259" spans="2:26" x14ac:dyDescent="0.25">
      <c r="B1259" t="s">
        <v>59</v>
      </c>
      <c r="C1259" t="s">
        <v>253</v>
      </c>
      <c r="D1259" t="s">
        <v>241</v>
      </c>
      <c r="E1259" t="s">
        <v>1197</v>
      </c>
      <c r="F1259" t="s">
        <v>951</v>
      </c>
      <c r="G1259" t="s">
        <v>1907</v>
      </c>
      <c r="H1259" t="s">
        <v>918</v>
      </c>
      <c r="I1259" t="s">
        <v>179</v>
      </c>
      <c r="J1259" s="4" t="s">
        <v>865</v>
      </c>
      <c r="K1259">
        <v>220</v>
      </c>
      <c r="L1259">
        <v>200</v>
      </c>
      <c r="M1259" s="1">
        <v>3.9664351851851853E-2</v>
      </c>
      <c r="N1259" s="25">
        <v>194.536879290884</v>
      </c>
      <c r="O1259" s="25">
        <v>612.79116976628461</v>
      </c>
      <c r="P1259" s="25">
        <v>1.27329824224738</v>
      </c>
      <c r="Q1259" s="25">
        <v>0.16341098210278401</v>
      </c>
      <c r="R1259" s="25">
        <v>240.64211213202</v>
      </c>
      <c r="S1259" s="25">
        <v>0.39054308461277798</v>
      </c>
      <c r="T1259" s="25">
        <v>3.3181320442366401E-3</v>
      </c>
      <c r="U1259" s="25">
        <v>0</v>
      </c>
      <c r="V1259" s="25">
        <v>0</v>
      </c>
      <c r="W1259" s="25">
        <v>0</v>
      </c>
      <c r="X1259" s="25"/>
      <c r="Y1259" s="25"/>
      <c r="Z1259"/>
    </row>
    <row r="1260" spans="2:26" x14ac:dyDescent="0.25">
      <c r="B1260" t="s">
        <v>59</v>
      </c>
      <c r="C1260" t="s">
        <v>253</v>
      </c>
      <c r="D1260" t="s">
        <v>241</v>
      </c>
      <c r="E1260" t="s">
        <v>1197</v>
      </c>
      <c r="F1260" t="s">
        <v>951</v>
      </c>
      <c r="G1260" t="s">
        <v>1907</v>
      </c>
      <c r="H1260" t="s">
        <v>918</v>
      </c>
      <c r="I1260" t="s">
        <v>179</v>
      </c>
      <c r="J1260" s="4" t="s">
        <v>865</v>
      </c>
      <c r="K1260">
        <v>240</v>
      </c>
      <c r="L1260">
        <v>250</v>
      </c>
      <c r="M1260" s="1">
        <v>4.8958333333333333E-2</v>
      </c>
      <c r="N1260" s="25">
        <v>239.30749909327901</v>
      </c>
      <c r="O1260" s="25">
        <v>753.81862214382886</v>
      </c>
      <c r="P1260" s="25">
        <v>1.55066791402939</v>
      </c>
      <c r="Q1260" s="25">
        <v>0.20101830239528801</v>
      </c>
      <c r="R1260" s="25">
        <v>296.02339735227002</v>
      </c>
      <c r="S1260" s="25">
        <v>0.49124634723431898</v>
      </c>
      <c r="T1260" s="25">
        <v>5.0835499309434297E-3</v>
      </c>
      <c r="U1260" s="25">
        <v>0</v>
      </c>
      <c r="V1260" s="25">
        <v>0</v>
      </c>
      <c r="W1260" s="25">
        <v>0</v>
      </c>
      <c r="X1260" s="25"/>
      <c r="Y1260" s="25"/>
      <c r="Z1260"/>
    </row>
    <row r="1261" spans="2:26" x14ac:dyDescent="0.25">
      <c r="B1261" t="s">
        <v>59</v>
      </c>
      <c r="C1261" t="s">
        <v>253</v>
      </c>
      <c r="D1261" t="s">
        <v>241</v>
      </c>
      <c r="E1261" t="s">
        <v>1197</v>
      </c>
      <c r="F1261" t="s">
        <v>951</v>
      </c>
      <c r="G1261" t="s">
        <v>1907</v>
      </c>
      <c r="H1261" t="s">
        <v>918</v>
      </c>
      <c r="I1261" t="s">
        <v>179</v>
      </c>
      <c r="J1261" s="4" t="s">
        <v>865</v>
      </c>
      <c r="K1261">
        <v>240</v>
      </c>
      <c r="L1261">
        <v>500</v>
      </c>
      <c r="M1261" s="1">
        <v>9.2037037037037028E-2</v>
      </c>
      <c r="N1261" s="25">
        <v>457.07106403763498</v>
      </c>
      <c r="O1261" s="25">
        <v>1439.7738517185501</v>
      </c>
      <c r="P1261" s="25">
        <v>2.9597248038927502</v>
      </c>
      <c r="Q1261" s="25">
        <v>0.38393970015340001</v>
      </c>
      <c r="R1261" s="25">
        <v>565.396926115018</v>
      </c>
      <c r="S1261" s="25">
        <v>0.82721121356538996</v>
      </c>
      <c r="T1261" s="25">
        <v>5.10566699303163E-3</v>
      </c>
      <c r="U1261" s="25">
        <v>0</v>
      </c>
      <c r="V1261" s="25">
        <v>0</v>
      </c>
      <c r="W1261" s="25">
        <v>0</v>
      </c>
      <c r="X1261" s="25"/>
      <c r="Y1261" s="25"/>
      <c r="Z1261"/>
    </row>
    <row r="1262" spans="2:26" x14ac:dyDescent="0.25">
      <c r="B1262" t="s">
        <v>59</v>
      </c>
      <c r="C1262" t="s">
        <v>253</v>
      </c>
      <c r="D1262" t="s">
        <v>241</v>
      </c>
      <c r="E1262" t="s">
        <v>1197</v>
      </c>
      <c r="F1262" t="s">
        <v>951</v>
      </c>
      <c r="G1262" t="s">
        <v>1907</v>
      </c>
      <c r="H1262" t="s">
        <v>918</v>
      </c>
      <c r="I1262" t="s">
        <v>179</v>
      </c>
      <c r="J1262" s="4" t="s">
        <v>865</v>
      </c>
      <c r="K1262">
        <v>240</v>
      </c>
      <c r="L1262">
        <v>750</v>
      </c>
      <c r="M1262" s="1">
        <v>0.1351273148148148</v>
      </c>
      <c r="N1262" s="25">
        <v>674.63873769914596</v>
      </c>
      <c r="O1262" s="25">
        <v>2125.1120237523096</v>
      </c>
      <c r="P1262" s="25">
        <v>4.3671390451484298</v>
      </c>
      <c r="Q1262" s="25">
        <v>0.56669653209357695</v>
      </c>
      <c r="R1262" s="25">
        <v>834.52807774544999</v>
      </c>
      <c r="S1262" s="25">
        <v>1.16303278357814</v>
      </c>
      <c r="T1262" s="25">
        <v>5.1557062957104296E-3</v>
      </c>
      <c r="U1262" s="25">
        <v>0</v>
      </c>
      <c r="V1262" s="25">
        <v>0</v>
      </c>
      <c r="W1262" s="25">
        <v>0</v>
      </c>
      <c r="X1262" s="25"/>
      <c r="Y1262" s="25"/>
      <c r="Z1262"/>
    </row>
    <row r="1263" spans="2:26" x14ac:dyDescent="0.25">
      <c r="B1263" t="s">
        <v>59</v>
      </c>
      <c r="C1263" t="s">
        <v>253</v>
      </c>
      <c r="D1263" t="s">
        <v>241</v>
      </c>
      <c r="E1263" t="s">
        <v>1197</v>
      </c>
      <c r="F1263" t="s">
        <v>951</v>
      </c>
      <c r="G1263" t="s">
        <v>1907</v>
      </c>
      <c r="H1263" t="s">
        <v>918</v>
      </c>
      <c r="I1263" t="s">
        <v>179</v>
      </c>
      <c r="J1263" s="4" t="s">
        <v>865</v>
      </c>
      <c r="K1263">
        <v>240</v>
      </c>
      <c r="L1263">
        <v>1000</v>
      </c>
      <c r="M1263" s="1">
        <v>0.1782060185185185</v>
      </c>
      <c r="N1263" s="25">
        <v>892.16381897747101</v>
      </c>
      <c r="O1263" s="25">
        <v>2810.3160297790337</v>
      </c>
      <c r="P1263" s="25">
        <v>5.77442865179012</v>
      </c>
      <c r="Q1263" s="25">
        <v>0.74941758439315798</v>
      </c>
      <c r="R1263" s="25">
        <v>1103.60653583453</v>
      </c>
      <c r="S1263" s="25">
        <v>1.49843826662474</v>
      </c>
      <c r="T1263" s="25">
        <v>5.2062169697725301E-3</v>
      </c>
      <c r="U1263" s="25">
        <v>0</v>
      </c>
      <c r="V1263" s="25">
        <v>0</v>
      </c>
      <c r="W1263" s="25">
        <v>0</v>
      </c>
      <c r="X1263" s="25"/>
      <c r="Y1263" s="25"/>
      <c r="Z1263"/>
    </row>
    <row r="1264" spans="2:26" x14ac:dyDescent="0.25">
      <c r="B1264" t="s">
        <v>59</v>
      </c>
      <c r="C1264" t="s">
        <v>253</v>
      </c>
      <c r="D1264" t="s">
        <v>241</v>
      </c>
      <c r="E1264" t="s">
        <v>1197</v>
      </c>
      <c r="F1264" t="s">
        <v>951</v>
      </c>
      <c r="G1264" t="s">
        <v>1907</v>
      </c>
      <c r="H1264" t="s">
        <v>918</v>
      </c>
      <c r="I1264" t="s">
        <v>179</v>
      </c>
      <c r="J1264" s="4" t="s">
        <v>832</v>
      </c>
      <c r="K1264">
        <v>180</v>
      </c>
      <c r="L1264">
        <v>125</v>
      </c>
      <c r="M1264" s="1">
        <v>2.2847222222222224E-2</v>
      </c>
      <c r="N1264" s="25">
        <v>52.606264000000003</v>
      </c>
      <c r="O1264" s="25">
        <v>165.7097316</v>
      </c>
      <c r="P1264" s="25">
        <v>0.23197679999999901</v>
      </c>
      <c r="Q1264" s="25">
        <v>4.4189261000000001E-2</v>
      </c>
      <c r="R1264" s="25">
        <v>65.073950999999994</v>
      </c>
      <c r="S1264" s="25">
        <v>1.6039323000000001</v>
      </c>
      <c r="T1264" s="25">
        <v>0.13362861239999901</v>
      </c>
      <c r="U1264" s="25">
        <v>0</v>
      </c>
      <c r="V1264" s="25">
        <v>0</v>
      </c>
      <c r="W1264" s="25">
        <v>0</v>
      </c>
      <c r="X1264" s="25"/>
      <c r="Y1264" s="25"/>
      <c r="Z1264"/>
    </row>
    <row r="1265" spans="2:26" x14ac:dyDescent="0.25">
      <c r="B1265" t="s">
        <v>59</v>
      </c>
      <c r="C1265" t="s">
        <v>253</v>
      </c>
      <c r="D1265" t="s">
        <v>241</v>
      </c>
      <c r="E1265" t="s">
        <v>1197</v>
      </c>
      <c r="F1265" t="s">
        <v>951</v>
      </c>
      <c r="G1265" t="s">
        <v>1907</v>
      </c>
      <c r="H1265" t="s">
        <v>918</v>
      </c>
      <c r="I1265" t="s">
        <v>179</v>
      </c>
      <c r="J1265" s="4" t="s">
        <v>864</v>
      </c>
      <c r="K1265">
        <v>180</v>
      </c>
      <c r="L1265">
        <v>125</v>
      </c>
      <c r="M1265" s="1">
        <v>1.9259259259259261E-2</v>
      </c>
      <c r="N1265" s="25">
        <v>47.086224358974299</v>
      </c>
      <c r="O1265" s="25">
        <v>148.32160673076905</v>
      </c>
      <c r="P1265" s="25">
        <v>0.21715879999999901</v>
      </c>
      <c r="Q1265" s="25">
        <v>3.9552427852564097E-2</v>
      </c>
      <c r="R1265" s="25">
        <v>58.245662275641003</v>
      </c>
      <c r="S1265" s="25">
        <v>1.2988569480769201</v>
      </c>
      <c r="T1265" s="25">
        <v>0.1077126124</v>
      </c>
      <c r="U1265" s="25">
        <v>0</v>
      </c>
      <c r="V1265" s="25">
        <v>0</v>
      </c>
      <c r="W1265" s="25">
        <v>0</v>
      </c>
      <c r="X1265" s="25"/>
      <c r="Y1265" s="25"/>
      <c r="Z1265"/>
    </row>
    <row r="1266" spans="2:26" x14ac:dyDescent="0.25">
      <c r="B1266" t="s">
        <v>1964</v>
      </c>
      <c r="C1266" t="s">
        <v>573</v>
      </c>
      <c r="D1266" t="s">
        <v>503</v>
      </c>
      <c r="E1266" t="s">
        <v>1202</v>
      </c>
      <c r="F1266" t="s">
        <v>951</v>
      </c>
      <c r="G1266" t="s">
        <v>1907</v>
      </c>
      <c r="H1266" t="s">
        <v>918</v>
      </c>
      <c r="I1266" t="s">
        <v>179</v>
      </c>
      <c r="J1266" s="4" t="s">
        <v>865</v>
      </c>
      <c r="K1266">
        <v>140</v>
      </c>
      <c r="L1266">
        <v>125</v>
      </c>
      <c r="M1266" s="1">
        <v>2.5127314814814811E-2</v>
      </c>
      <c r="N1266" s="25">
        <v>145.22746743739</v>
      </c>
      <c r="O1266" s="25">
        <v>457.4665224277785</v>
      </c>
      <c r="P1266" s="25">
        <v>0.94628352032583596</v>
      </c>
      <c r="Q1266" s="25">
        <v>0.121991074633177</v>
      </c>
      <c r="R1266" s="25">
        <v>179.646383773092</v>
      </c>
      <c r="S1266" s="25">
        <v>0.229304075629923</v>
      </c>
      <c r="T1266" s="25">
        <v>5.2148022588970302E-5</v>
      </c>
      <c r="U1266" s="25">
        <v>0</v>
      </c>
      <c r="V1266" s="25">
        <v>0</v>
      </c>
      <c r="W1266" s="25">
        <v>0</v>
      </c>
      <c r="X1266" s="25"/>
      <c r="Y1266" s="25"/>
      <c r="Z1266"/>
    </row>
    <row r="1267" spans="2:26" x14ac:dyDescent="0.25">
      <c r="B1267" t="s">
        <v>1964</v>
      </c>
      <c r="C1267" t="s">
        <v>573</v>
      </c>
      <c r="D1267" t="s">
        <v>503</v>
      </c>
      <c r="E1267" t="s">
        <v>1202</v>
      </c>
      <c r="F1267" t="s">
        <v>951</v>
      </c>
      <c r="G1267" t="s">
        <v>1907</v>
      </c>
      <c r="H1267" t="s">
        <v>918</v>
      </c>
      <c r="I1267" t="s">
        <v>179</v>
      </c>
      <c r="J1267" s="4" t="s">
        <v>865</v>
      </c>
      <c r="K1267">
        <v>180</v>
      </c>
      <c r="L1267">
        <v>200</v>
      </c>
      <c r="M1267" s="1">
        <v>3.8402777777777779E-2</v>
      </c>
      <c r="N1267" s="25">
        <v>199.16421938935099</v>
      </c>
      <c r="O1267" s="25">
        <v>627.36729107645556</v>
      </c>
      <c r="P1267" s="25">
        <v>1.2407943186358099</v>
      </c>
      <c r="Q1267" s="25">
        <v>0.167297974218166</v>
      </c>
      <c r="R1267" s="25">
        <v>246.366165078737</v>
      </c>
      <c r="S1267" s="25">
        <v>0.36045582614257399</v>
      </c>
      <c r="T1267" s="25">
        <v>1.01493529901955E-4</v>
      </c>
      <c r="U1267" s="25">
        <v>0</v>
      </c>
      <c r="V1267" s="25">
        <v>0</v>
      </c>
      <c r="W1267" s="25">
        <v>0</v>
      </c>
      <c r="X1267" s="25"/>
      <c r="Y1267" s="25"/>
      <c r="Z1267"/>
    </row>
    <row r="1268" spans="2:26" x14ac:dyDescent="0.25">
      <c r="B1268" t="s">
        <v>1964</v>
      </c>
      <c r="C1268" t="s">
        <v>573</v>
      </c>
      <c r="D1268" t="s">
        <v>503</v>
      </c>
      <c r="E1268" t="s">
        <v>1202</v>
      </c>
      <c r="F1268" t="s">
        <v>951</v>
      </c>
      <c r="G1268" t="s">
        <v>1907</v>
      </c>
      <c r="H1268" t="s">
        <v>918</v>
      </c>
      <c r="I1268" t="s">
        <v>179</v>
      </c>
      <c r="J1268" s="4" t="s">
        <v>865</v>
      </c>
      <c r="K1268">
        <v>180</v>
      </c>
      <c r="L1268">
        <v>250</v>
      </c>
      <c r="M1268" s="1">
        <v>4.6805555555555552E-2</v>
      </c>
      <c r="N1268" s="25">
        <v>246.413551649933</v>
      </c>
      <c r="O1268" s="25">
        <v>776.20268769728887</v>
      </c>
      <c r="P1268" s="25">
        <v>1.5351338228315601</v>
      </c>
      <c r="Q1268" s="25">
        <v>0.20698735536814999</v>
      </c>
      <c r="R1268" s="25">
        <v>304.81354625473199</v>
      </c>
      <c r="S1268" s="25">
        <v>0.43000455904760598</v>
      </c>
      <c r="T1268" s="25">
        <v>1.0934325745445E-4</v>
      </c>
      <c r="U1268" s="25">
        <v>0</v>
      </c>
      <c r="V1268" s="25">
        <v>0</v>
      </c>
      <c r="W1268" s="25">
        <v>0</v>
      </c>
      <c r="X1268" s="25"/>
      <c r="Y1268" s="25"/>
      <c r="Z1268"/>
    </row>
    <row r="1269" spans="2:26" x14ac:dyDescent="0.25">
      <c r="B1269" t="s">
        <v>1964</v>
      </c>
      <c r="C1269" t="s">
        <v>573</v>
      </c>
      <c r="D1269" t="s">
        <v>503</v>
      </c>
      <c r="E1269" t="s">
        <v>1202</v>
      </c>
      <c r="F1269" t="s">
        <v>951</v>
      </c>
      <c r="G1269" t="s">
        <v>1907</v>
      </c>
      <c r="H1269" t="s">
        <v>918</v>
      </c>
      <c r="I1269" t="s">
        <v>179</v>
      </c>
      <c r="J1269" s="4" t="s">
        <v>865</v>
      </c>
      <c r="K1269">
        <v>230</v>
      </c>
      <c r="L1269">
        <v>500</v>
      </c>
      <c r="M1269" s="1">
        <v>9.1469907407407403E-2</v>
      </c>
      <c r="N1269" s="25">
        <v>456.64577858783798</v>
      </c>
      <c r="O1269" s="25">
        <v>1438.4342025516896</v>
      </c>
      <c r="P1269" s="25">
        <v>2.74554759612966</v>
      </c>
      <c r="Q1269" s="25">
        <v>0.38358246594213402</v>
      </c>
      <c r="R1269" s="25">
        <v>564.87084610508396</v>
      </c>
      <c r="S1269" s="25">
        <v>0.85933942990787604</v>
      </c>
      <c r="T1269" s="25">
        <v>3.1461771458310899E-4</v>
      </c>
      <c r="U1269" s="25">
        <v>0</v>
      </c>
      <c r="V1269" s="25">
        <v>0</v>
      </c>
      <c r="W1269" s="25">
        <v>0</v>
      </c>
      <c r="X1269" s="25"/>
      <c r="Y1269" s="25"/>
      <c r="Z1269"/>
    </row>
    <row r="1270" spans="2:26" x14ac:dyDescent="0.25">
      <c r="B1270" t="s">
        <v>1964</v>
      </c>
      <c r="C1270" t="s">
        <v>573</v>
      </c>
      <c r="D1270" t="s">
        <v>503</v>
      </c>
      <c r="E1270" t="s">
        <v>1202</v>
      </c>
      <c r="F1270" t="s">
        <v>951</v>
      </c>
      <c r="G1270" t="s">
        <v>1907</v>
      </c>
      <c r="H1270" t="s">
        <v>918</v>
      </c>
      <c r="I1270" t="s">
        <v>179</v>
      </c>
      <c r="J1270" s="4" t="s">
        <v>865</v>
      </c>
      <c r="K1270">
        <v>230</v>
      </c>
      <c r="L1270">
        <v>750</v>
      </c>
      <c r="M1270" s="1">
        <v>0.13437499999999999</v>
      </c>
      <c r="N1270" s="25">
        <v>673.27388607273599</v>
      </c>
      <c r="O1270" s="25">
        <v>2120.8127411291184</v>
      </c>
      <c r="P1270" s="25">
        <v>4.04667570200965</v>
      </c>
      <c r="Q1270" s="25">
        <v>0.56555006230801697</v>
      </c>
      <c r="R1270" s="25">
        <v>832.83978899999795</v>
      </c>
      <c r="S1270" s="25">
        <v>1.19817238894167</v>
      </c>
      <c r="T1270" s="25">
        <v>3.4618935978377997E-4</v>
      </c>
      <c r="U1270" s="25">
        <v>0</v>
      </c>
      <c r="V1270" s="25">
        <v>0</v>
      </c>
      <c r="W1270" s="25">
        <v>0</v>
      </c>
      <c r="X1270" s="25"/>
      <c r="Y1270" s="25"/>
      <c r="Z1270"/>
    </row>
    <row r="1271" spans="2:26" x14ac:dyDescent="0.25">
      <c r="B1271" t="s">
        <v>1964</v>
      </c>
      <c r="C1271" t="s">
        <v>573</v>
      </c>
      <c r="D1271" t="s">
        <v>503</v>
      </c>
      <c r="E1271" t="s">
        <v>1202</v>
      </c>
      <c r="F1271" t="s">
        <v>951</v>
      </c>
      <c r="G1271" t="s">
        <v>1907</v>
      </c>
      <c r="H1271" t="s">
        <v>918</v>
      </c>
      <c r="I1271" t="s">
        <v>179</v>
      </c>
      <c r="J1271" s="4" t="s">
        <v>865</v>
      </c>
      <c r="K1271">
        <v>230</v>
      </c>
      <c r="L1271">
        <v>1000</v>
      </c>
      <c r="M1271" s="1">
        <v>0.17728009259259259</v>
      </c>
      <c r="N1271" s="25">
        <v>889.93301201905899</v>
      </c>
      <c r="O1271" s="25">
        <v>2803.2889878600358</v>
      </c>
      <c r="P1271" s="25">
        <v>5.3482240937180903</v>
      </c>
      <c r="Q1271" s="25">
        <v>0.74754369816662802</v>
      </c>
      <c r="R1271" s="25">
        <v>1100.8470679178599</v>
      </c>
      <c r="S1271" s="25">
        <v>1.5364116783443</v>
      </c>
      <c r="T1271" s="25">
        <v>3.7635394818758997E-4</v>
      </c>
      <c r="U1271" s="25">
        <v>0</v>
      </c>
      <c r="V1271" s="25">
        <v>0</v>
      </c>
      <c r="W1271" s="25">
        <v>0</v>
      </c>
      <c r="X1271" s="25"/>
      <c r="Y1271" s="25"/>
      <c r="Z1271"/>
    </row>
    <row r="1272" spans="2:26" x14ac:dyDescent="0.25">
      <c r="B1272" t="s">
        <v>1964</v>
      </c>
      <c r="C1272" t="s">
        <v>573</v>
      </c>
      <c r="D1272" t="s">
        <v>503</v>
      </c>
      <c r="E1272" t="s">
        <v>1202</v>
      </c>
      <c r="F1272" t="s">
        <v>951</v>
      </c>
      <c r="G1272" t="s">
        <v>1907</v>
      </c>
      <c r="H1272" t="s">
        <v>918</v>
      </c>
      <c r="I1272" t="s">
        <v>179</v>
      </c>
      <c r="J1272" s="4" t="s">
        <v>832</v>
      </c>
      <c r="K1272">
        <v>140</v>
      </c>
      <c r="L1272">
        <v>125</v>
      </c>
      <c r="M1272" s="1">
        <v>2.2847222222222224E-2</v>
      </c>
      <c r="N1272" s="25">
        <v>66.658434</v>
      </c>
      <c r="O1272" s="25">
        <v>209.97406709999998</v>
      </c>
      <c r="P1272" s="25">
        <v>0.29933448000000001</v>
      </c>
      <c r="Q1272" s="25">
        <v>5.5993081E-2</v>
      </c>
      <c r="R1272" s="25">
        <v>82.456474</v>
      </c>
      <c r="S1272" s="25">
        <v>2.0569147000000001</v>
      </c>
      <c r="T1272" s="25">
        <v>0.15351980796</v>
      </c>
      <c r="U1272" s="25">
        <v>0</v>
      </c>
      <c r="V1272" s="25">
        <v>0</v>
      </c>
      <c r="W1272" s="25">
        <v>0</v>
      </c>
      <c r="X1272" s="25"/>
      <c r="Y1272" s="25"/>
      <c r="Z1272"/>
    </row>
    <row r="1273" spans="2:26" x14ac:dyDescent="0.25">
      <c r="B1273" t="s">
        <v>1964</v>
      </c>
      <c r="C1273" t="s">
        <v>573</v>
      </c>
      <c r="D1273" t="s">
        <v>503</v>
      </c>
      <c r="E1273" t="s">
        <v>1202</v>
      </c>
      <c r="F1273" t="s">
        <v>951</v>
      </c>
      <c r="G1273" t="s">
        <v>1907</v>
      </c>
      <c r="H1273" t="s">
        <v>918</v>
      </c>
      <c r="I1273" t="s">
        <v>179</v>
      </c>
      <c r="J1273" s="4" t="s">
        <v>864</v>
      </c>
      <c r="K1273">
        <v>140</v>
      </c>
      <c r="L1273">
        <v>125</v>
      </c>
      <c r="M1273" s="1">
        <v>1.9259259259259261E-2</v>
      </c>
      <c r="N1273" s="25">
        <v>59.758383653846103</v>
      </c>
      <c r="O1273" s="25">
        <v>188.23890850961521</v>
      </c>
      <c r="P1273" s="25">
        <v>0.28172648</v>
      </c>
      <c r="Q1273" s="25">
        <v>5.0197038621794803E-2</v>
      </c>
      <c r="R1273" s="25">
        <v>73.921112846153804</v>
      </c>
      <c r="S1273" s="25">
        <v>1.65915558782051</v>
      </c>
      <c r="T1273" s="25">
        <v>0.12301580796</v>
      </c>
      <c r="U1273" s="25">
        <v>0</v>
      </c>
      <c r="V1273" s="25">
        <v>0</v>
      </c>
      <c r="W1273" s="25">
        <v>0</v>
      </c>
      <c r="X1273" s="25"/>
      <c r="Y1273" s="25"/>
      <c r="Z1273"/>
    </row>
    <row r="1274" spans="2:26" x14ac:dyDescent="0.25">
      <c r="B1274" t="s">
        <v>61</v>
      </c>
      <c r="C1274" t="s">
        <v>255</v>
      </c>
      <c r="D1274" t="s">
        <v>575</v>
      </c>
      <c r="E1274" t="s">
        <v>1204</v>
      </c>
      <c r="F1274" t="s">
        <v>951</v>
      </c>
      <c r="G1274" t="s">
        <v>950</v>
      </c>
      <c r="H1274" t="s">
        <v>918</v>
      </c>
      <c r="I1274" t="s">
        <v>1927</v>
      </c>
      <c r="J1274" s="4" t="s">
        <v>865</v>
      </c>
      <c r="K1274">
        <v>120</v>
      </c>
      <c r="L1274">
        <v>125</v>
      </c>
      <c r="M1274" s="1">
        <v>3.1377314814814809E-2</v>
      </c>
      <c r="N1274" s="25">
        <v>63.345654685519001</v>
      </c>
      <c r="O1274" s="25">
        <v>196.37152952510891</v>
      </c>
      <c r="P1274" s="25">
        <v>2.6704959728851601E-2</v>
      </c>
      <c r="Q1274" s="25">
        <v>5.3210352355771602E-2</v>
      </c>
      <c r="R1274" s="25">
        <v>78.358583211090107</v>
      </c>
      <c r="S1274" s="25">
        <v>96.440784339104297</v>
      </c>
      <c r="T1274" s="25">
        <v>1.77284343802059</v>
      </c>
      <c r="U1274" s="25">
        <v>0</v>
      </c>
      <c r="V1274" s="25">
        <v>0</v>
      </c>
      <c r="W1274" s="25">
        <v>0</v>
      </c>
      <c r="X1274" s="25"/>
      <c r="Y1274" s="25"/>
      <c r="Z1274"/>
    </row>
    <row r="1275" spans="2:26" x14ac:dyDescent="0.25">
      <c r="B1275" t="s">
        <v>61</v>
      </c>
      <c r="C1275" t="s">
        <v>255</v>
      </c>
      <c r="D1275" t="s">
        <v>575</v>
      </c>
      <c r="E1275" t="s">
        <v>1204</v>
      </c>
      <c r="F1275" t="s">
        <v>951</v>
      </c>
      <c r="G1275" t="s">
        <v>950</v>
      </c>
      <c r="H1275" t="s">
        <v>918</v>
      </c>
      <c r="I1275" t="s">
        <v>1927</v>
      </c>
      <c r="J1275" s="4" t="s">
        <v>865</v>
      </c>
      <c r="K1275">
        <v>120</v>
      </c>
      <c r="L1275">
        <v>200</v>
      </c>
      <c r="M1275" s="1">
        <v>4.9201388888888892E-2</v>
      </c>
      <c r="N1275" s="25">
        <v>96.868297864616096</v>
      </c>
      <c r="O1275" s="25">
        <v>300.29172338030992</v>
      </c>
      <c r="P1275" s="25">
        <v>3.3841488650056602E-2</v>
      </c>
      <c r="Q1275" s="25">
        <v>8.1369369933166305E-2</v>
      </c>
      <c r="R1275" s="25">
        <v>119.826092184649</v>
      </c>
      <c r="S1275" s="25">
        <v>148.50449895019</v>
      </c>
      <c r="T1275" s="25">
        <v>2.7521640595834098</v>
      </c>
      <c r="U1275" s="25">
        <v>0</v>
      </c>
      <c r="V1275" s="25">
        <v>0</v>
      </c>
      <c r="W1275" s="25">
        <v>0</v>
      </c>
      <c r="X1275" s="25"/>
      <c r="Y1275" s="25"/>
      <c r="Z1275"/>
    </row>
    <row r="1276" spans="2:26" x14ac:dyDescent="0.25">
      <c r="B1276" t="s">
        <v>61</v>
      </c>
      <c r="C1276" t="s">
        <v>255</v>
      </c>
      <c r="D1276" t="s">
        <v>575</v>
      </c>
      <c r="E1276" t="s">
        <v>1204</v>
      </c>
      <c r="F1276" t="s">
        <v>951</v>
      </c>
      <c r="G1276" t="s">
        <v>950</v>
      </c>
      <c r="H1276" t="s">
        <v>918</v>
      </c>
      <c r="I1276" t="s">
        <v>1927</v>
      </c>
      <c r="J1276" s="4" t="s">
        <v>865</v>
      </c>
      <c r="K1276">
        <v>120</v>
      </c>
      <c r="L1276">
        <v>250</v>
      </c>
      <c r="M1276" s="1">
        <v>6.0949074074074072E-2</v>
      </c>
      <c r="N1276" s="25">
        <v>118.971787469145</v>
      </c>
      <c r="O1276" s="25">
        <v>368.8125411543495</v>
      </c>
      <c r="P1276" s="25">
        <v>3.8523422069876398E-2</v>
      </c>
      <c r="Q1276" s="25">
        <v>9.9936298454028905E-2</v>
      </c>
      <c r="R1276" s="25">
        <v>147.16814241032299</v>
      </c>
      <c r="S1276" s="25">
        <v>182.85246082250899</v>
      </c>
      <c r="T1276" s="25">
        <v>3.3965906308190501</v>
      </c>
      <c r="U1276" s="25">
        <v>0</v>
      </c>
      <c r="V1276" s="25">
        <v>0</v>
      </c>
      <c r="W1276" s="25">
        <v>0</v>
      </c>
      <c r="X1276" s="25"/>
      <c r="Y1276" s="25"/>
      <c r="Z1276"/>
    </row>
    <row r="1277" spans="2:26" x14ac:dyDescent="0.25">
      <c r="B1277" t="s">
        <v>61</v>
      </c>
      <c r="C1277" t="s">
        <v>255</v>
      </c>
      <c r="D1277" t="s">
        <v>575</v>
      </c>
      <c r="E1277" t="s">
        <v>1204</v>
      </c>
      <c r="F1277" t="s">
        <v>951</v>
      </c>
      <c r="G1277" t="s">
        <v>950</v>
      </c>
      <c r="H1277" t="s">
        <v>918</v>
      </c>
      <c r="I1277" t="s">
        <v>1927</v>
      </c>
      <c r="J1277" s="4" t="s">
        <v>865</v>
      </c>
      <c r="K1277">
        <v>120</v>
      </c>
      <c r="L1277">
        <v>500</v>
      </c>
      <c r="M1277" s="1">
        <v>0.12025462962962963</v>
      </c>
      <c r="N1277" s="25">
        <v>230.22907666299901</v>
      </c>
      <c r="O1277" s="25">
        <v>713.71013765529699</v>
      </c>
      <c r="P1277" s="25">
        <v>6.1680789708692597E-2</v>
      </c>
      <c r="Q1277" s="25">
        <v>0.193392452421594</v>
      </c>
      <c r="R1277" s="25">
        <v>284.79343222446897</v>
      </c>
      <c r="S1277" s="25">
        <v>355.73004745041101</v>
      </c>
      <c r="T1277" s="25">
        <v>6.6485063141771903</v>
      </c>
      <c r="U1277" s="25">
        <v>0</v>
      </c>
      <c r="V1277" s="25">
        <v>0</v>
      </c>
      <c r="W1277" s="25">
        <v>0</v>
      </c>
      <c r="X1277" s="25"/>
      <c r="Y1277" s="25"/>
      <c r="Z1277"/>
    </row>
    <row r="1278" spans="2:26" x14ac:dyDescent="0.25">
      <c r="B1278" t="s">
        <v>61</v>
      </c>
      <c r="C1278" t="s">
        <v>255</v>
      </c>
      <c r="D1278" t="s">
        <v>575</v>
      </c>
      <c r="E1278" t="s">
        <v>1204</v>
      </c>
      <c r="F1278" t="s">
        <v>951</v>
      </c>
      <c r="G1278" t="s">
        <v>950</v>
      </c>
      <c r="H1278" t="s">
        <v>918</v>
      </c>
      <c r="I1278" t="s">
        <v>1927</v>
      </c>
      <c r="J1278" s="4" t="s">
        <v>865</v>
      </c>
      <c r="K1278">
        <v>120</v>
      </c>
      <c r="L1278">
        <v>750</v>
      </c>
      <c r="M1278" s="1">
        <v>0.1794675925925926</v>
      </c>
      <c r="N1278" s="25">
        <v>341.28225797571702</v>
      </c>
      <c r="O1278" s="25">
        <v>1057.9749997247227</v>
      </c>
      <c r="P1278" s="25">
        <v>8.4725771544006706E-2</v>
      </c>
      <c r="Q1278" s="25">
        <v>0.28667709697805999</v>
      </c>
      <c r="R1278" s="25">
        <v>422.166150211059</v>
      </c>
      <c r="S1278" s="25">
        <v>528.31461224188195</v>
      </c>
      <c r="T1278" s="25">
        <v>9.8939643727417703</v>
      </c>
      <c r="U1278" s="25">
        <v>0</v>
      </c>
      <c r="V1278" s="25">
        <v>0</v>
      </c>
      <c r="W1278" s="25">
        <v>0</v>
      </c>
      <c r="X1278" s="25"/>
      <c r="Y1278" s="25"/>
      <c r="Z1278"/>
    </row>
    <row r="1279" spans="2:26" x14ac:dyDescent="0.25">
      <c r="B1279" t="s">
        <v>61</v>
      </c>
      <c r="C1279" t="s">
        <v>255</v>
      </c>
      <c r="D1279" t="s">
        <v>575</v>
      </c>
      <c r="E1279" t="s">
        <v>1204</v>
      </c>
      <c r="F1279" t="s">
        <v>951</v>
      </c>
      <c r="G1279" t="s">
        <v>950</v>
      </c>
      <c r="H1279" t="s">
        <v>918</v>
      </c>
      <c r="I1279" t="s">
        <v>1927</v>
      </c>
      <c r="J1279" s="4" t="s">
        <v>832</v>
      </c>
      <c r="K1279">
        <v>120</v>
      </c>
      <c r="L1279">
        <v>125</v>
      </c>
      <c r="M1279" s="1">
        <v>2.2847222222222224E-2</v>
      </c>
      <c r="N1279" s="25">
        <v>13.250400000000001</v>
      </c>
      <c r="O1279" s="25">
        <v>41.076240000000006</v>
      </c>
      <c r="P1279" s="25">
        <v>5.0912159999999904E-3</v>
      </c>
      <c r="Q1279" s="25">
        <v>1.1130335999999999E-2</v>
      </c>
      <c r="R1279" s="25">
        <v>16.390744999999999</v>
      </c>
      <c r="S1279" s="25">
        <v>16.940080999999999</v>
      </c>
      <c r="T1279" s="25">
        <v>0.43051200000000001</v>
      </c>
      <c r="U1279" s="25">
        <v>0</v>
      </c>
      <c r="V1279" s="25">
        <v>0</v>
      </c>
      <c r="W1279" s="25">
        <v>0</v>
      </c>
      <c r="X1279" s="25"/>
      <c r="Y1279" s="25"/>
      <c r="Z1279"/>
    </row>
    <row r="1280" spans="2:26" x14ac:dyDescent="0.25">
      <c r="B1280" t="s">
        <v>61</v>
      </c>
      <c r="C1280" t="s">
        <v>255</v>
      </c>
      <c r="D1280" t="s">
        <v>575</v>
      </c>
      <c r="E1280" t="s">
        <v>1204</v>
      </c>
      <c r="F1280" t="s">
        <v>951</v>
      </c>
      <c r="G1280" t="s">
        <v>950</v>
      </c>
      <c r="H1280" t="s">
        <v>918</v>
      </c>
      <c r="I1280" t="s">
        <v>1927</v>
      </c>
      <c r="J1280" s="4" t="s">
        <v>864</v>
      </c>
      <c r="K1280">
        <v>120</v>
      </c>
      <c r="L1280">
        <v>125</v>
      </c>
      <c r="M1280" s="1">
        <v>1.9259259259259261E-2</v>
      </c>
      <c r="N1280" s="25">
        <v>12.2584</v>
      </c>
      <c r="O1280" s="25">
        <v>38.001040000000003</v>
      </c>
      <c r="P1280" s="25">
        <v>5.0911168E-3</v>
      </c>
      <c r="Q1280" s="25">
        <v>1.0297056000000001E-2</v>
      </c>
      <c r="R1280" s="25">
        <v>15.163641</v>
      </c>
      <c r="S1280" s="25">
        <v>15.739761</v>
      </c>
      <c r="T1280" s="25">
        <v>0.39876800000000001</v>
      </c>
      <c r="U1280" s="25">
        <v>0</v>
      </c>
      <c r="V1280" s="25">
        <v>0</v>
      </c>
      <c r="W1280" s="25">
        <v>0</v>
      </c>
      <c r="X1280" s="25"/>
      <c r="Y1280" s="25"/>
      <c r="Z1280"/>
    </row>
    <row r="1281" spans="2:26" x14ac:dyDescent="0.25">
      <c r="B1281" t="s">
        <v>1965</v>
      </c>
      <c r="C1281" t="s">
        <v>579</v>
      </c>
      <c r="D1281" t="s">
        <v>575</v>
      </c>
      <c r="E1281" t="s">
        <v>1212</v>
      </c>
      <c r="F1281" t="s">
        <v>951</v>
      </c>
      <c r="G1281" t="s">
        <v>1907</v>
      </c>
      <c r="H1281" t="s">
        <v>918</v>
      </c>
      <c r="I1281" t="s">
        <v>179</v>
      </c>
      <c r="J1281" s="4" t="s">
        <v>865</v>
      </c>
      <c r="K1281">
        <v>120</v>
      </c>
      <c r="L1281">
        <v>125</v>
      </c>
      <c r="M1281" s="1">
        <v>2.6550925925925926E-2</v>
      </c>
      <c r="N1281" s="25">
        <v>149.33146154206</v>
      </c>
      <c r="O1281" s="25">
        <v>470.39410385748897</v>
      </c>
      <c r="P1281" s="25">
        <v>0.99696929265835998</v>
      </c>
      <c r="Q1281" s="25">
        <v>0.125438430202963</v>
      </c>
      <c r="R1281" s="25">
        <v>184.72302009036099</v>
      </c>
      <c r="S1281" s="25">
        <v>0.23700549684641001</v>
      </c>
      <c r="T1281" s="25">
        <v>1.0028070704490201E-4</v>
      </c>
      <c r="U1281" s="25">
        <v>0</v>
      </c>
      <c r="V1281" s="25">
        <v>0</v>
      </c>
      <c r="W1281" s="25">
        <v>0</v>
      </c>
      <c r="X1281" s="25"/>
      <c r="Y1281" s="25"/>
      <c r="Z1281"/>
    </row>
    <row r="1282" spans="2:26" x14ac:dyDescent="0.25">
      <c r="B1282" t="s">
        <v>1965</v>
      </c>
      <c r="C1282" t="s">
        <v>579</v>
      </c>
      <c r="D1282" t="s">
        <v>575</v>
      </c>
      <c r="E1282" t="s">
        <v>1212</v>
      </c>
      <c r="F1282" t="s">
        <v>951</v>
      </c>
      <c r="G1282" t="s">
        <v>1907</v>
      </c>
      <c r="H1282" t="s">
        <v>918</v>
      </c>
      <c r="I1282" t="s">
        <v>179</v>
      </c>
      <c r="J1282" s="4" t="s">
        <v>865</v>
      </c>
      <c r="K1282">
        <v>120</v>
      </c>
      <c r="L1282">
        <v>200</v>
      </c>
      <c r="M1282" s="1">
        <v>4.1817129629629628E-2</v>
      </c>
      <c r="N1282" s="25">
        <v>220.353535296525</v>
      </c>
      <c r="O1282" s="25">
        <v>694.11363618405369</v>
      </c>
      <c r="P1282" s="25">
        <v>1.4555385505635801</v>
      </c>
      <c r="Q1282" s="25">
        <v>0.18509700042500599</v>
      </c>
      <c r="R1282" s="25">
        <v>272.57738412647899</v>
      </c>
      <c r="S1282" s="25">
        <v>0.359167138888979</v>
      </c>
      <c r="T1282" s="25">
        <v>1.46509018274779E-4</v>
      </c>
      <c r="U1282" s="25">
        <v>0</v>
      </c>
      <c r="V1282" s="25">
        <v>0</v>
      </c>
      <c r="W1282" s="25">
        <v>0</v>
      </c>
      <c r="X1282" s="25"/>
      <c r="Y1282" s="25"/>
      <c r="Z1282"/>
    </row>
    <row r="1283" spans="2:26" x14ac:dyDescent="0.25">
      <c r="B1283" t="s">
        <v>1965</v>
      </c>
      <c r="C1283" t="s">
        <v>579</v>
      </c>
      <c r="D1283" t="s">
        <v>575</v>
      </c>
      <c r="E1283" t="s">
        <v>1212</v>
      </c>
      <c r="F1283" t="s">
        <v>951</v>
      </c>
      <c r="G1283" t="s">
        <v>1907</v>
      </c>
      <c r="H1283" t="s">
        <v>918</v>
      </c>
      <c r="I1283" t="s">
        <v>179</v>
      </c>
      <c r="J1283" s="4" t="s">
        <v>865</v>
      </c>
      <c r="K1283">
        <v>120</v>
      </c>
      <c r="L1283">
        <v>250</v>
      </c>
      <c r="M1283" s="1">
        <v>5.094907407407407E-2</v>
      </c>
      <c r="N1283" s="25">
        <v>267.56008162770001</v>
      </c>
      <c r="O1283" s="25">
        <v>842.81425712725502</v>
      </c>
      <c r="P1283" s="25">
        <v>1.7624098961785699</v>
      </c>
      <c r="Q1283" s="25">
        <v>0.224750465711264</v>
      </c>
      <c r="R1283" s="25">
        <v>330.97185102270998</v>
      </c>
      <c r="S1283" s="25">
        <v>0.43770283928310799</v>
      </c>
      <c r="T1283" s="25">
        <v>1.6796730865819399E-4</v>
      </c>
      <c r="U1283" s="25">
        <v>0</v>
      </c>
      <c r="V1283" s="25">
        <v>0</v>
      </c>
      <c r="W1283" s="25">
        <v>0</v>
      </c>
      <c r="X1283" s="25"/>
      <c r="Y1283" s="25"/>
      <c r="Z1283"/>
    </row>
    <row r="1284" spans="2:26" x14ac:dyDescent="0.25">
      <c r="B1284" t="s">
        <v>1965</v>
      </c>
      <c r="C1284" t="s">
        <v>579</v>
      </c>
      <c r="D1284" t="s">
        <v>575</v>
      </c>
      <c r="E1284" t="s">
        <v>1212</v>
      </c>
      <c r="F1284" t="s">
        <v>951</v>
      </c>
      <c r="G1284" t="s">
        <v>1907</v>
      </c>
      <c r="H1284" t="s">
        <v>918</v>
      </c>
      <c r="I1284" t="s">
        <v>179</v>
      </c>
      <c r="J1284" s="4" t="s">
        <v>865</v>
      </c>
      <c r="K1284">
        <v>120</v>
      </c>
      <c r="L1284">
        <v>500</v>
      </c>
      <c r="M1284" s="1">
        <v>9.9178240740740733E-2</v>
      </c>
      <c r="N1284" s="25">
        <v>501.96732091898599</v>
      </c>
      <c r="O1284" s="25">
        <v>1581.1970608948059</v>
      </c>
      <c r="P1284" s="25">
        <v>3.2817321855681398</v>
      </c>
      <c r="Q1284" s="25">
        <v>0.42165255037744698</v>
      </c>
      <c r="R1284" s="25">
        <v>620.93353488623904</v>
      </c>
      <c r="S1284" s="25">
        <v>0.833627043645778</v>
      </c>
      <c r="T1284" s="25">
        <v>2.9740000690031199E-4</v>
      </c>
      <c r="U1284" s="25">
        <v>0</v>
      </c>
      <c r="V1284" s="25">
        <v>0</v>
      </c>
      <c r="W1284" s="25">
        <v>0</v>
      </c>
      <c r="X1284" s="25"/>
      <c r="Y1284" s="25"/>
      <c r="Z1284"/>
    </row>
    <row r="1285" spans="2:26" x14ac:dyDescent="0.25">
      <c r="B1285" t="s">
        <v>1965</v>
      </c>
      <c r="C1285" t="s">
        <v>579</v>
      </c>
      <c r="D1285" t="s">
        <v>575</v>
      </c>
      <c r="E1285" t="s">
        <v>1212</v>
      </c>
      <c r="F1285" t="s">
        <v>951</v>
      </c>
      <c r="G1285" t="s">
        <v>1907</v>
      </c>
      <c r="H1285" t="s">
        <v>918</v>
      </c>
      <c r="I1285" t="s">
        <v>179</v>
      </c>
      <c r="J1285" s="4" t="s">
        <v>865</v>
      </c>
      <c r="K1285">
        <v>120</v>
      </c>
      <c r="L1285">
        <v>750</v>
      </c>
      <c r="M1285" s="1">
        <v>0.14759259259259258</v>
      </c>
      <c r="N1285" s="25">
        <v>739.39079843410195</v>
      </c>
      <c r="O1285" s="25">
        <v>2329.081015067421</v>
      </c>
      <c r="P1285" s="25">
        <v>4.8206745017121602</v>
      </c>
      <c r="Q1285" s="25">
        <v>0.62108826947851303</v>
      </c>
      <c r="R1285" s="25">
        <v>914.62641875855502</v>
      </c>
      <c r="S1285" s="25">
        <v>1.2348614258986499</v>
      </c>
      <c r="T1285" s="25">
        <v>4.3029884016022797E-4</v>
      </c>
      <c r="U1285" s="25">
        <v>0</v>
      </c>
      <c r="V1285" s="25">
        <v>0</v>
      </c>
      <c r="W1285" s="25">
        <v>0</v>
      </c>
      <c r="X1285" s="25"/>
      <c r="Y1285" s="25"/>
      <c r="Z1285"/>
    </row>
    <row r="1286" spans="2:26" x14ac:dyDescent="0.25">
      <c r="B1286" t="s">
        <v>1965</v>
      </c>
      <c r="C1286" t="s">
        <v>579</v>
      </c>
      <c r="D1286" t="s">
        <v>575</v>
      </c>
      <c r="E1286" t="s">
        <v>1212</v>
      </c>
      <c r="F1286" t="s">
        <v>951</v>
      </c>
      <c r="G1286" t="s">
        <v>1907</v>
      </c>
      <c r="H1286" t="s">
        <v>918</v>
      </c>
      <c r="I1286" t="s">
        <v>179</v>
      </c>
      <c r="J1286" s="4" t="s">
        <v>865</v>
      </c>
      <c r="K1286">
        <v>120</v>
      </c>
      <c r="L1286">
        <v>1000</v>
      </c>
      <c r="M1286" s="1">
        <v>0.19601851851851851</v>
      </c>
      <c r="N1286" s="25">
        <v>976.8784323223</v>
      </c>
      <c r="O1286" s="25">
        <v>3077.1670618152448</v>
      </c>
      <c r="P1286" s="25">
        <v>6.3600257423761297</v>
      </c>
      <c r="Q1286" s="25">
        <v>0.820577851015591</v>
      </c>
      <c r="R1286" s="25">
        <v>1208.3990012828201</v>
      </c>
      <c r="S1286" s="25">
        <v>1.63627107036235</v>
      </c>
      <c r="T1286" s="25">
        <v>5.6343240303445097E-4</v>
      </c>
      <c r="U1286" s="25">
        <v>0</v>
      </c>
      <c r="V1286" s="25">
        <v>0</v>
      </c>
      <c r="W1286" s="25">
        <v>0</v>
      </c>
      <c r="X1286" s="25"/>
      <c r="Y1286" s="25"/>
      <c r="Z1286"/>
    </row>
    <row r="1287" spans="2:26" x14ac:dyDescent="0.25">
      <c r="B1287" t="s">
        <v>1965</v>
      </c>
      <c r="C1287" t="s">
        <v>579</v>
      </c>
      <c r="D1287" t="s">
        <v>575</v>
      </c>
      <c r="E1287" t="s">
        <v>1212</v>
      </c>
      <c r="F1287" t="s">
        <v>951</v>
      </c>
      <c r="G1287" t="s">
        <v>1907</v>
      </c>
      <c r="H1287" t="s">
        <v>918</v>
      </c>
      <c r="I1287" t="s">
        <v>179</v>
      </c>
      <c r="J1287" s="4" t="s">
        <v>832</v>
      </c>
      <c r="K1287">
        <v>120</v>
      </c>
      <c r="L1287">
        <v>125</v>
      </c>
      <c r="M1287" s="1">
        <v>2.2847222222222224E-2</v>
      </c>
      <c r="N1287" s="25">
        <v>47.748741000000003</v>
      </c>
      <c r="O1287" s="25">
        <v>150.40853415000001</v>
      </c>
      <c r="P1287" s="25">
        <v>0.20264351999999899</v>
      </c>
      <c r="Q1287" s="25">
        <v>4.0108937999999997E-2</v>
      </c>
      <c r="R1287" s="25">
        <v>59.065187000000002</v>
      </c>
      <c r="S1287" s="25">
        <v>1.6674537</v>
      </c>
      <c r="T1287" s="25">
        <v>0.16935488460000001</v>
      </c>
      <c r="U1287" s="25">
        <v>0</v>
      </c>
      <c r="V1287" s="25">
        <v>0</v>
      </c>
      <c r="W1287" s="25">
        <v>0</v>
      </c>
      <c r="X1287" s="25"/>
      <c r="Y1287" s="25"/>
      <c r="Z1287"/>
    </row>
    <row r="1288" spans="2:26" x14ac:dyDescent="0.25">
      <c r="B1288" t="s">
        <v>1965</v>
      </c>
      <c r="C1288" t="s">
        <v>579</v>
      </c>
      <c r="D1288" t="s">
        <v>575</v>
      </c>
      <c r="E1288" t="s">
        <v>1212</v>
      </c>
      <c r="F1288" t="s">
        <v>951</v>
      </c>
      <c r="G1288" t="s">
        <v>1907</v>
      </c>
      <c r="H1288" t="s">
        <v>918</v>
      </c>
      <c r="I1288" t="s">
        <v>179</v>
      </c>
      <c r="J1288" s="4" t="s">
        <v>864</v>
      </c>
      <c r="K1288">
        <v>120</v>
      </c>
      <c r="L1288">
        <v>125</v>
      </c>
      <c r="M1288" s="1">
        <v>1.9259259259259261E-2</v>
      </c>
      <c r="N1288" s="25">
        <v>42.796939903846102</v>
      </c>
      <c r="O1288" s="25">
        <v>134.81036069711521</v>
      </c>
      <c r="P1288" s="25">
        <v>0.189995519999999</v>
      </c>
      <c r="Q1288" s="25">
        <v>3.5949425961538398E-2</v>
      </c>
      <c r="R1288" s="25">
        <v>52.939809961538401</v>
      </c>
      <c r="S1288" s="25">
        <v>1.35135105192307</v>
      </c>
      <c r="T1288" s="25">
        <v>0.1364948846</v>
      </c>
      <c r="U1288" s="25">
        <v>0</v>
      </c>
      <c r="V1288" s="25">
        <v>0</v>
      </c>
      <c r="W1288" s="25">
        <v>0</v>
      </c>
      <c r="X1288" s="25"/>
      <c r="Y1288" s="25"/>
      <c r="Z1288"/>
    </row>
    <row r="1289" spans="2:26" x14ac:dyDescent="0.25">
      <c r="B1289" t="s">
        <v>1966</v>
      </c>
      <c r="C1289" t="s">
        <v>582</v>
      </c>
      <c r="D1289" t="s">
        <v>344</v>
      </c>
      <c r="E1289" t="s">
        <v>1967</v>
      </c>
      <c r="F1289" t="s">
        <v>951</v>
      </c>
      <c r="G1289" t="s">
        <v>1907</v>
      </c>
      <c r="H1289" t="s">
        <v>919</v>
      </c>
      <c r="I1289" t="s">
        <v>179</v>
      </c>
      <c r="J1289" s="4" t="s">
        <v>865</v>
      </c>
      <c r="K1289">
        <v>160</v>
      </c>
      <c r="L1289">
        <v>125</v>
      </c>
      <c r="M1289" s="1">
        <v>2.0902777777777781E-2</v>
      </c>
      <c r="N1289" s="25">
        <v>1077.75583890807</v>
      </c>
      <c r="O1289" s="25">
        <v>3394.9308925604205</v>
      </c>
      <c r="P1289" s="25">
        <v>7.4053081296537799</v>
      </c>
      <c r="Q1289" s="25">
        <v>0.90531486827964303</v>
      </c>
      <c r="R1289" s="25">
        <v>1333.18393753958</v>
      </c>
      <c r="S1289" s="25">
        <v>1.27898481784357E-4</v>
      </c>
      <c r="T1289" s="25">
        <v>0.38865555531709201</v>
      </c>
      <c r="U1289" s="25">
        <v>0</v>
      </c>
      <c r="V1289" s="25">
        <v>0</v>
      </c>
      <c r="W1289" s="25">
        <v>0</v>
      </c>
      <c r="X1289" s="25"/>
      <c r="Y1289" s="25"/>
      <c r="Z1289"/>
    </row>
    <row r="1290" spans="2:26" x14ac:dyDescent="0.25">
      <c r="B1290" t="s">
        <v>1966</v>
      </c>
      <c r="C1290" t="s">
        <v>582</v>
      </c>
      <c r="D1290" t="s">
        <v>344</v>
      </c>
      <c r="E1290" t="s">
        <v>1967</v>
      </c>
      <c r="F1290" t="s">
        <v>951</v>
      </c>
      <c r="G1290" t="s">
        <v>1907</v>
      </c>
      <c r="H1290" t="s">
        <v>919</v>
      </c>
      <c r="I1290" t="s">
        <v>179</v>
      </c>
      <c r="J1290" s="4" t="s">
        <v>865</v>
      </c>
      <c r="K1290">
        <v>220</v>
      </c>
      <c r="L1290">
        <v>200</v>
      </c>
      <c r="M1290" s="1">
        <v>3.2106481481481479E-2</v>
      </c>
      <c r="N1290" s="25">
        <v>1573.2599227729499</v>
      </c>
      <c r="O1290" s="25">
        <v>4955.7687567347921</v>
      </c>
      <c r="P1290" s="25">
        <v>10.495683762139</v>
      </c>
      <c r="Q1290" s="25">
        <v>1.32153827537583</v>
      </c>
      <c r="R1290" s="25">
        <v>1946.1221206364401</v>
      </c>
      <c r="S1290" s="25">
        <v>2.0030758185727801E-4</v>
      </c>
      <c r="T1290" s="25">
        <v>0.60557776804139596</v>
      </c>
      <c r="U1290" s="25">
        <v>0</v>
      </c>
      <c r="V1290" s="25">
        <v>0</v>
      </c>
      <c r="W1290" s="25">
        <v>0</v>
      </c>
      <c r="X1290" s="25"/>
      <c r="Y1290" s="25"/>
      <c r="Z1290"/>
    </row>
    <row r="1291" spans="2:26" x14ac:dyDescent="0.25">
      <c r="B1291" t="s">
        <v>1966</v>
      </c>
      <c r="C1291" t="s">
        <v>582</v>
      </c>
      <c r="D1291" t="s">
        <v>344</v>
      </c>
      <c r="E1291" t="s">
        <v>1967</v>
      </c>
      <c r="F1291" t="s">
        <v>951</v>
      </c>
      <c r="G1291" t="s">
        <v>1907</v>
      </c>
      <c r="H1291" t="s">
        <v>919</v>
      </c>
      <c r="I1291" t="s">
        <v>179</v>
      </c>
      <c r="J1291" s="4" t="s">
        <v>865</v>
      </c>
      <c r="K1291">
        <v>240</v>
      </c>
      <c r="L1291">
        <v>250</v>
      </c>
      <c r="M1291" s="1">
        <v>3.9259259259259258E-2</v>
      </c>
      <c r="N1291" s="25">
        <v>1897.5487089604101</v>
      </c>
      <c r="O1291" s="25">
        <v>5977.2784332252913</v>
      </c>
      <c r="P1291" s="25">
        <v>12.3495074722565</v>
      </c>
      <c r="Q1291" s="25">
        <v>1.5939409474319299</v>
      </c>
      <c r="R1291" s="25">
        <v>2347.2675686318698</v>
      </c>
      <c r="S1291" s="25">
        <v>2.49495976817787E-4</v>
      </c>
      <c r="T1291" s="25">
        <v>0.74948354177131304</v>
      </c>
      <c r="U1291" s="25">
        <v>0</v>
      </c>
      <c r="V1291" s="25">
        <v>0</v>
      </c>
      <c r="W1291" s="25">
        <v>0</v>
      </c>
      <c r="X1291" s="25"/>
      <c r="Y1291" s="25"/>
      <c r="Z1291"/>
    </row>
    <row r="1292" spans="2:26" x14ac:dyDescent="0.25">
      <c r="B1292" t="s">
        <v>1966</v>
      </c>
      <c r="C1292" t="s">
        <v>582</v>
      </c>
      <c r="D1292" t="s">
        <v>344</v>
      </c>
      <c r="E1292" t="s">
        <v>1967</v>
      </c>
      <c r="F1292" t="s">
        <v>951</v>
      </c>
      <c r="G1292" t="s">
        <v>1907</v>
      </c>
      <c r="H1292" t="s">
        <v>919</v>
      </c>
      <c r="I1292" t="s">
        <v>179</v>
      </c>
      <c r="J1292" s="4" t="s">
        <v>865</v>
      </c>
      <c r="K1292">
        <v>260</v>
      </c>
      <c r="L1292">
        <v>500</v>
      </c>
      <c r="M1292" s="1">
        <v>7.1909722222222222E-2</v>
      </c>
      <c r="N1292" s="25">
        <v>3428.5301082252299</v>
      </c>
      <c r="O1292" s="25">
        <v>10799.869840909474</v>
      </c>
      <c r="P1292" s="25">
        <v>21.170769239326301</v>
      </c>
      <c r="Q1292" s="25">
        <v>2.8799658860010702</v>
      </c>
      <c r="R1292" s="25">
        <v>4241.0923612824299</v>
      </c>
      <c r="S1292" s="25">
        <v>4.8258009764092901E-4</v>
      </c>
      <c r="T1292" s="25">
        <v>1.4170068919335901</v>
      </c>
      <c r="U1292" s="25">
        <v>0</v>
      </c>
      <c r="V1292" s="25">
        <v>0</v>
      </c>
      <c r="W1292" s="25">
        <v>0</v>
      </c>
      <c r="X1292" s="25"/>
      <c r="Y1292" s="25"/>
      <c r="Z1292"/>
    </row>
    <row r="1293" spans="2:26" x14ac:dyDescent="0.25">
      <c r="B1293" t="s">
        <v>1966</v>
      </c>
      <c r="C1293" t="s">
        <v>582</v>
      </c>
      <c r="D1293" t="s">
        <v>344</v>
      </c>
      <c r="E1293" t="s">
        <v>1967</v>
      </c>
      <c r="F1293" t="s">
        <v>951</v>
      </c>
      <c r="G1293" t="s">
        <v>1907</v>
      </c>
      <c r="H1293" t="s">
        <v>919</v>
      </c>
      <c r="I1293" t="s">
        <v>179</v>
      </c>
      <c r="J1293" s="4" t="s">
        <v>865</v>
      </c>
      <c r="K1293">
        <v>240</v>
      </c>
      <c r="L1293">
        <v>750</v>
      </c>
      <c r="M1293" s="1">
        <v>0.10899305555555555</v>
      </c>
      <c r="N1293" s="25">
        <v>5616.9466120341604</v>
      </c>
      <c r="O1293" s="25">
        <v>17693.381827907604</v>
      </c>
      <c r="P1293" s="25">
        <v>35.811237575809699</v>
      </c>
      <c r="Q1293" s="25">
        <v>4.7182350153874903</v>
      </c>
      <c r="R1293" s="25">
        <v>6948.1626994794296</v>
      </c>
      <c r="S1293" s="25">
        <v>7.58916487053637E-4</v>
      </c>
      <c r="T1293" s="25">
        <v>2.1972787557133402</v>
      </c>
      <c r="U1293" s="25">
        <v>0</v>
      </c>
      <c r="V1293" s="25">
        <v>0</v>
      </c>
      <c r="W1293" s="25">
        <v>0</v>
      </c>
      <c r="X1293" s="25"/>
      <c r="Y1293" s="25"/>
      <c r="Z1293"/>
    </row>
    <row r="1294" spans="2:26" x14ac:dyDescent="0.25">
      <c r="B1294" t="s">
        <v>1966</v>
      </c>
      <c r="C1294" t="s">
        <v>582</v>
      </c>
      <c r="D1294" t="s">
        <v>344</v>
      </c>
      <c r="E1294" t="s">
        <v>1967</v>
      </c>
      <c r="F1294" t="s">
        <v>951</v>
      </c>
      <c r="G1294" t="s">
        <v>1907</v>
      </c>
      <c r="H1294" t="s">
        <v>919</v>
      </c>
      <c r="I1294" t="s">
        <v>179</v>
      </c>
      <c r="J1294" s="4" t="s">
        <v>865</v>
      </c>
      <c r="K1294">
        <v>240</v>
      </c>
      <c r="L1294">
        <v>1000</v>
      </c>
      <c r="M1294" s="1">
        <v>0.14299768518518519</v>
      </c>
      <c r="N1294" s="25">
        <v>7452.5120653927797</v>
      </c>
      <c r="O1294" s="25">
        <v>23475.413005987255</v>
      </c>
      <c r="P1294" s="25">
        <v>46.8935170157933</v>
      </c>
      <c r="Q1294" s="25">
        <v>6.2601103517037098</v>
      </c>
      <c r="R1294" s="25">
        <v>9218.7568290640502</v>
      </c>
      <c r="S1294" s="25">
        <v>1.01585359990045E-3</v>
      </c>
      <c r="T1294" s="25">
        <v>2.9303875061147</v>
      </c>
      <c r="U1294" s="25">
        <v>0</v>
      </c>
      <c r="V1294" s="25">
        <v>0</v>
      </c>
      <c r="W1294" s="25">
        <v>0</v>
      </c>
      <c r="X1294" s="25"/>
      <c r="Y1294" s="25"/>
      <c r="Z1294"/>
    </row>
    <row r="1295" spans="2:26" x14ac:dyDescent="0.25">
      <c r="B1295" t="s">
        <v>1966</v>
      </c>
      <c r="C1295" t="s">
        <v>582</v>
      </c>
      <c r="D1295" t="s">
        <v>344</v>
      </c>
      <c r="E1295" t="s">
        <v>1967</v>
      </c>
      <c r="F1295" t="s">
        <v>951</v>
      </c>
      <c r="G1295" t="s">
        <v>1907</v>
      </c>
      <c r="H1295" t="s">
        <v>919</v>
      </c>
      <c r="I1295" t="s">
        <v>179</v>
      </c>
      <c r="J1295" s="4" t="s">
        <v>865</v>
      </c>
      <c r="K1295">
        <v>220</v>
      </c>
      <c r="L1295">
        <v>1500</v>
      </c>
      <c r="M1295" s="1">
        <v>0.21100694444444446</v>
      </c>
      <c r="N1295" s="25">
        <v>10973.6401274496</v>
      </c>
      <c r="O1295" s="25">
        <v>34566.966401466241</v>
      </c>
      <c r="P1295" s="25">
        <v>68.116128433885095</v>
      </c>
      <c r="Q1295" s="25">
        <v>9.2178572096213394</v>
      </c>
      <c r="R1295" s="25">
        <v>13574.3969567487</v>
      </c>
      <c r="S1295" s="25">
        <v>1.5094599650815701E-3</v>
      </c>
      <c r="T1295" s="25">
        <v>4.3378495803924002</v>
      </c>
      <c r="U1295" s="25">
        <v>0</v>
      </c>
      <c r="V1295" s="25">
        <v>0</v>
      </c>
      <c r="W1295" s="25">
        <v>0</v>
      </c>
      <c r="X1295" s="25"/>
      <c r="Y1295" s="25"/>
      <c r="Z1295"/>
    </row>
    <row r="1296" spans="2:26" x14ac:dyDescent="0.25">
      <c r="B1296" t="s">
        <v>1966</v>
      </c>
      <c r="C1296" t="s">
        <v>582</v>
      </c>
      <c r="D1296" t="s">
        <v>344</v>
      </c>
      <c r="E1296" t="s">
        <v>1967</v>
      </c>
      <c r="F1296" t="s">
        <v>951</v>
      </c>
      <c r="G1296" t="s">
        <v>1907</v>
      </c>
      <c r="H1296" t="s">
        <v>919</v>
      </c>
      <c r="I1296" t="s">
        <v>179</v>
      </c>
      <c r="J1296" s="4" t="s">
        <v>865</v>
      </c>
      <c r="K1296">
        <v>260</v>
      </c>
      <c r="L1296">
        <v>2000</v>
      </c>
      <c r="M1296" s="1">
        <v>0.27901620370370367</v>
      </c>
      <c r="N1296" s="25">
        <v>14494.2776797427</v>
      </c>
      <c r="O1296" s="25">
        <v>45656.974691189505</v>
      </c>
      <c r="P1296" s="25">
        <v>89.332409864326394</v>
      </c>
      <c r="Q1296" s="25">
        <v>12.175191233877699</v>
      </c>
      <c r="R1296" s="25">
        <v>17929.417307654901</v>
      </c>
      <c r="S1296" s="25">
        <v>2.0029918124875902E-3</v>
      </c>
      <c r="T1296" s="25">
        <v>5.7451095962850198</v>
      </c>
      <c r="U1296" s="25">
        <v>0</v>
      </c>
      <c r="V1296" s="25">
        <v>0</v>
      </c>
      <c r="W1296" s="25">
        <v>0</v>
      </c>
      <c r="X1296" s="25"/>
      <c r="Y1296" s="25"/>
      <c r="Z1296"/>
    </row>
    <row r="1297" spans="2:26" x14ac:dyDescent="0.25">
      <c r="B1297" t="s">
        <v>1966</v>
      </c>
      <c r="C1297" t="s">
        <v>582</v>
      </c>
      <c r="D1297" t="s">
        <v>344</v>
      </c>
      <c r="E1297" t="s">
        <v>1967</v>
      </c>
      <c r="F1297" t="s">
        <v>951</v>
      </c>
      <c r="G1297" t="s">
        <v>1907</v>
      </c>
      <c r="H1297" t="s">
        <v>919</v>
      </c>
      <c r="I1297" t="s">
        <v>179</v>
      </c>
      <c r="J1297" s="4" t="s">
        <v>865</v>
      </c>
      <c r="K1297">
        <v>240</v>
      </c>
      <c r="L1297">
        <v>2500</v>
      </c>
      <c r="M1297" s="1">
        <v>0.34702546296296299</v>
      </c>
      <c r="N1297" s="25">
        <v>18015.6271818245</v>
      </c>
      <c r="O1297" s="25">
        <v>56749.225622747173</v>
      </c>
      <c r="P1297" s="25">
        <v>110.55938941140499</v>
      </c>
      <c r="Q1297" s="25">
        <v>15.133128340208501</v>
      </c>
      <c r="R1297" s="25">
        <v>22285.329124698899</v>
      </c>
      <c r="S1297" s="25">
        <v>2.4966184919471301E-3</v>
      </c>
      <c r="T1297" s="25">
        <v>7.1526010073208299</v>
      </c>
      <c r="U1297" s="25">
        <v>0</v>
      </c>
      <c r="V1297" s="25">
        <v>0</v>
      </c>
      <c r="W1297" s="25">
        <v>0</v>
      </c>
      <c r="X1297" s="25"/>
      <c r="Y1297" s="25"/>
      <c r="Z1297"/>
    </row>
    <row r="1298" spans="2:26" x14ac:dyDescent="0.25">
      <c r="B1298" t="s">
        <v>1966</v>
      </c>
      <c r="C1298" t="s">
        <v>582</v>
      </c>
      <c r="D1298" t="s">
        <v>344</v>
      </c>
      <c r="E1298" t="s">
        <v>1967</v>
      </c>
      <c r="F1298" t="s">
        <v>951</v>
      </c>
      <c r="G1298" t="s">
        <v>1907</v>
      </c>
      <c r="H1298" t="s">
        <v>919</v>
      </c>
      <c r="I1298" t="s">
        <v>179</v>
      </c>
      <c r="J1298" s="4" t="s">
        <v>865</v>
      </c>
      <c r="K1298">
        <v>220</v>
      </c>
      <c r="L1298">
        <v>3000</v>
      </c>
      <c r="M1298" s="1">
        <v>0.41503472222222221</v>
      </c>
      <c r="N1298" s="25">
        <v>21536.431237032801</v>
      </c>
      <c r="O1298" s="25">
        <v>67839.758396653328</v>
      </c>
      <c r="P1298" s="25">
        <v>131.779774265985</v>
      </c>
      <c r="Q1298" s="25">
        <v>18.090607702829299</v>
      </c>
      <c r="R1298" s="25">
        <v>26640.566796719799</v>
      </c>
      <c r="S1298" s="25">
        <v>2.99017144291519E-3</v>
      </c>
      <c r="T1298" s="25">
        <v>8.5598859909528304</v>
      </c>
      <c r="U1298" s="25">
        <v>0</v>
      </c>
      <c r="V1298" s="25">
        <v>0</v>
      </c>
      <c r="W1298" s="25">
        <v>0</v>
      </c>
      <c r="X1298" s="25"/>
      <c r="Y1298" s="25"/>
      <c r="Z1298"/>
    </row>
    <row r="1299" spans="2:26" x14ac:dyDescent="0.25">
      <c r="B1299" t="s">
        <v>1966</v>
      </c>
      <c r="C1299" t="s">
        <v>582</v>
      </c>
      <c r="D1299" t="s">
        <v>344</v>
      </c>
      <c r="E1299" t="s">
        <v>1967</v>
      </c>
      <c r="F1299" t="s">
        <v>951</v>
      </c>
      <c r="G1299" t="s">
        <v>1907</v>
      </c>
      <c r="H1299" t="s">
        <v>919</v>
      </c>
      <c r="I1299" t="s">
        <v>179</v>
      </c>
      <c r="J1299" s="4" t="s">
        <v>832</v>
      </c>
      <c r="K1299">
        <v>160</v>
      </c>
      <c r="L1299">
        <v>125</v>
      </c>
      <c r="M1299" s="1">
        <v>2.2847222222222224E-2</v>
      </c>
      <c r="N1299" s="25">
        <v>659.50300000000004</v>
      </c>
      <c r="O1299" s="25">
        <v>2077.4344500000002</v>
      </c>
      <c r="P1299" s="25">
        <v>2.3608603000000001</v>
      </c>
      <c r="Q1299" s="25">
        <v>0.55398248999999999</v>
      </c>
      <c r="R1299" s="25">
        <v>815.80516999999998</v>
      </c>
      <c r="S1299" s="25">
        <v>6.5906399999999895E-5</v>
      </c>
      <c r="T1299" s="25">
        <v>0.25616978000000001</v>
      </c>
      <c r="U1299" s="25">
        <v>0</v>
      </c>
      <c r="V1299" s="25">
        <v>0</v>
      </c>
      <c r="W1299" s="25">
        <v>0</v>
      </c>
      <c r="X1299" s="25"/>
      <c r="Y1299" s="25"/>
      <c r="Z1299"/>
    </row>
    <row r="1300" spans="2:26" x14ac:dyDescent="0.25">
      <c r="B1300" t="s">
        <v>1966</v>
      </c>
      <c r="C1300" t="s">
        <v>582</v>
      </c>
      <c r="D1300" t="s">
        <v>344</v>
      </c>
      <c r="E1300" t="s">
        <v>1967</v>
      </c>
      <c r="F1300" t="s">
        <v>951</v>
      </c>
      <c r="G1300" t="s">
        <v>1907</v>
      </c>
      <c r="H1300" t="s">
        <v>919</v>
      </c>
      <c r="I1300" t="s">
        <v>179</v>
      </c>
      <c r="J1300" s="4" t="s">
        <v>864</v>
      </c>
      <c r="K1300">
        <v>160</v>
      </c>
      <c r="L1300">
        <v>125</v>
      </c>
      <c r="M1300" s="1">
        <v>1.9259259259259261E-2</v>
      </c>
      <c r="N1300" s="25">
        <v>585.30716282051196</v>
      </c>
      <c r="O1300" s="25">
        <v>1843.7175628846126</v>
      </c>
      <c r="P1300" s="25">
        <v>2.2394642999999999</v>
      </c>
      <c r="Q1300" s="25">
        <v>0.49165799551282002</v>
      </c>
      <c r="R1300" s="25">
        <v>724.02494051281997</v>
      </c>
      <c r="S1300" s="25">
        <v>5.84912E-5</v>
      </c>
      <c r="T1300" s="25">
        <v>0.22206977999999999</v>
      </c>
      <c r="U1300" s="25">
        <v>0</v>
      </c>
      <c r="V1300" s="25">
        <v>0</v>
      </c>
      <c r="W1300" s="25">
        <v>0</v>
      </c>
      <c r="X1300" s="25"/>
      <c r="Y1300" s="25"/>
      <c r="Z1300"/>
    </row>
    <row r="1301" spans="2:26" x14ac:dyDescent="0.25">
      <c r="B1301" t="s">
        <v>62</v>
      </c>
      <c r="C1301" t="s">
        <v>256</v>
      </c>
      <c r="D1301" t="s">
        <v>257</v>
      </c>
      <c r="E1301" t="s">
        <v>1258</v>
      </c>
      <c r="F1301" t="s">
        <v>951</v>
      </c>
      <c r="G1301" t="s">
        <v>1907</v>
      </c>
      <c r="H1301" t="s">
        <v>921</v>
      </c>
      <c r="I1301" t="s">
        <v>179</v>
      </c>
      <c r="J1301" s="4" t="s">
        <v>865</v>
      </c>
      <c r="K1301">
        <v>120</v>
      </c>
      <c r="L1301">
        <v>125</v>
      </c>
      <c r="M1301" s="1">
        <v>3.1504629629629625E-2</v>
      </c>
      <c r="N1301" s="25">
        <v>104.81435908108401</v>
      </c>
      <c r="O1301" s="25">
        <v>330.16523110541459</v>
      </c>
      <c r="P1301" s="25">
        <v>0.70651907437989903</v>
      </c>
      <c r="Q1301" s="25">
        <v>8.8044049555510498E-2</v>
      </c>
      <c r="R1301" s="25">
        <v>129.655358145224</v>
      </c>
      <c r="S1301" s="25">
        <v>0.15267175016397699</v>
      </c>
      <c r="T1301" s="25">
        <v>3.4129028960861401E-4</v>
      </c>
      <c r="U1301" s="25">
        <v>0</v>
      </c>
      <c r="V1301" s="25">
        <v>0</v>
      </c>
      <c r="W1301" s="25">
        <v>0</v>
      </c>
      <c r="X1301" s="25"/>
      <c r="Y1301" s="25"/>
      <c r="Z1301"/>
    </row>
    <row r="1302" spans="2:26" x14ac:dyDescent="0.25">
      <c r="B1302" t="s">
        <v>62</v>
      </c>
      <c r="C1302" t="s">
        <v>256</v>
      </c>
      <c r="D1302" t="s">
        <v>257</v>
      </c>
      <c r="E1302" t="s">
        <v>1258</v>
      </c>
      <c r="F1302" t="s">
        <v>951</v>
      </c>
      <c r="G1302" t="s">
        <v>1907</v>
      </c>
      <c r="H1302" t="s">
        <v>921</v>
      </c>
      <c r="I1302" t="s">
        <v>179</v>
      </c>
      <c r="J1302" s="4" t="s">
        <v>865</v>
      </c>
      <c r="K1302">
        <v>120</v>
      </c>
      <c r="L1302">
        <v>200</v>
      </c>
      <c r="M1302" s="1">
        <v>5.0625000000000003E-2</v>
      </c>
      <c r="N1302" s="25">
        <v>160.429710357554</v>
      </c>
      <c r="O1302" s="25">
        <v>505.35358762629511</v>
      </c>
      <c r="P1302" s="25">
        <v>1.0690401750046901</v>
      </c>
      <c r="Q1302" s="25">
        <v>0.13476095467480401</v>
      </c>
      <c r="R1302" s="25">
        <v>198.45151970875099</v>
      </c>
      <c r="S1302" s="25">
        <v>0.22946093753619801</v>
      </c>
      <c r="T1302" s="25">
        <v>4.4207983835780099E-4</v>
      </c>
      <c r="U1302" s="25">
        <v>0</v>
      </c>
      <c r="V1302" s="25">
        <v>0</v>
      </c>
      <c r="W1302" s="25">
        <v>0</v>
      </c>
      <c r="X1302" s="25"/>
      <c r="Y1302" s="25"/>
      <c r="Z1302"/>
    </row>
    <row r="1303" spans="2:26" x14ac:dyDescent="0.25">
      <c r="B1303" t="s">
        <v>62</v>
      </c>
      <c r="C1303" t="s">
        <v>256</v>
      </c>
      <c r="D1303" t="s">
        <v>257</v>
      </c>
      <c r="E1303" t="s">
        <v>1258</v>
      </c>
      <c r="F1303" t="s">
        <v>951</v>
      </c>
      <c r="G1303" t="s">
        <v>1907</v>
      </c>
      <c r="H1303" t="s">
        <v>921</v>
      </c>
      <c r="I1303" t="s">
        <v>179</v>
      </c>
      <c r="J1303" s="4" t="s">
        <v>865</v>
      </c>
      <c r="K1303">
        <v>120</v>
      </c>
      <c r="L1303">
        <v>250</v>
      </c>
      <c r="M1303" s="1">
        <v>6.2048611111111117E-2</v>
      </c>
      <c r="N1303" s="25">
        <v>196.96368679375601</v>
      </c>
      <c r="O1303" s="25">
        <v>620.43561340033136</v>
      </c>
      <c r="P1303" s="25">
        <v>1.30918487828325</v>
      </c>
      <c r="Q1303" s="25">
        <v>0.165449492009172</v>
      </c>
      <c r="R1303" s="25">
        <v>243.644105929278</v>
      </c>
      <c r="S1303" s="25">
        <v>0.27821875982297001</v>
      </c>
      <c r="T1303" s="25">
        <v>4.8682521676275898E-4</v>
      </c>
      <c r="U1303" s="25">
        <v>0</v>
      </c>
      <c r="V1303" s="25">
        <v>0</v>
      </c>
      <c r="W1303" s="25">
        <v>0</v>
      </c>
      <c r="X1303" s="25"/>
      <c r="Y1303" s="25"/>
      <c r="Z1303"/>
    </row>
    <row r="1304" spans="2:26" x14ac:dyDescent="0.25">
      <c r="B1304" t="s">
        <v>62</v>
      </c>
      <c r="C1304" t="s">
        <v>256</v>
      </c>
      <c r="D1304" t="s">
        <v>257</v>
      </c>
      <c r="E1304" t="s">
        <v>1258</v>
      </c>
      <c r="F1304" t="s">
        <v>951</v>
      </c>
      <c r="G1304" t="s">
        <v>1907</v>
      </c>
      <c r="H1304" t="s">
        <v>921</v>
      </c>
      <c r="I1304" t="s">
        <v>179</v>
      </c>
      <c r="J1304" s="4" t="s">
        <v>865</v>
      </c>
      <c r="K1304">
        <v>120</v>
      </c>
      <c r="L1304">
        <v>500</v>
      </c>
      <c r="M1304" s="1">
        <v>0.12291666666666667</v>
      </c>
      <c r="N1304" s="25">
        <v>379.25976038530501</v>
      </c>
      <c r="O1304" s="25">
        <v>1194.6682452137109</v>
      </c>
      <c r="P1304" s="25">
        <v>2.5023075195562701</v>
      </c>
      <c r="Q1304" s="25">
        <v>0.31857819631012702</v>
      </c>
      <c r="R1304" s="25">
        <v>469.14426846760199</v>
      </c>
      <c r="S1304" s="25">
        <v>0.52630741040041396</v>
      </c>
      <c r="T1304" s="25">
        <v>7.7132850416929903E-4</v>
      </c>
      <c r="U1304" s="25">
        <v>0</v>
      </c>
      <c r="V1304" s="25">
        <v>0</v>
      </c>
      <c r="W1304" s="25">
        <v>0</v>
      </c>
      <c r="X1304" s="25"/>
      <c r="Y1304" s="25"/>
      <c r="Z1304"/>
    </row>
    <row r="1305" spans="2:26" x14ac:dyDescent="0.25">
      <c r="B1305" t="s">
        <v>62</v>
      </c>
      <c r="C1305" t="s">
        <v>256</v>
      </c>
      <c r="D1305" t="s">
        <v>257</v>
      </c>
      <c r="E1305" t="s">
        <v>1258</v>
      </c>
      <c r="F1305" t="s">
        <v>951</v>
      </c>
      <c r="G1305" t="s">
        <v>1907</v>
      </c>
      <c r="H1305" t="s">
        <v>921</v>
      </c>
      <c r="I1305" t="s">
        <v>179</v>
      </c>
      <c r="J1305" s="4" t="s">
        <v>865</v>
      </c>
      <c r="K1305">
        <v>120</v>
      </c>
      <c r="L1305">
        <v>750</v>
      </c>
      <c r="M1305" s="1">
        <v>0.18381944444444445</v>
      </c>
      <c r="N1305" s="25">
        <v>563.71808682145002</v>
      </c>
      <c r="O1305" s="25">
        <v>1775.7119734875675</v>
      </c>
      <c r="P1305" s="25">
        <v>3.7097908604845302</v>
      </c>
      <c r="Q1305" s="25">
        <v>0.47352319493859402</v>
      </c>
      <c r="R1305" s="25">
        <v>697.31926897926701</v>
      </c>
      <c r="S1305" s="25">
        <v>0.77758566954015096</v>
      </c>
      <c r="T1305" s="25">
        <v>1.06428020487667E-3</v>
      </c>
      <c r="U1305" s="25">
        <v>0</v>
      </c>
      <c r="V1305" s="25">
        <v>0</v>
      </c>
      <c r="W1305" s="25">
        <v>0</v>
      </c>
      <c r="X1305" s="25"/>
      <c r="Y1305" s="25"/>
      <c r="Z1305"/>
    </row>
    <row r="1306" spans="2:26" x14ac:dyDescent="0.25">
      <c r="B1306" t="s">
        <v>62</v>
      </c>
      <c r="C1306" t="s">
        <v>256</v>
      </c>
      <c r="D1306" t="s">
        <v>257</v>
      </c>
      <c r="E1306" t="s">
        <v>1258</v>
      </c>
      <c r="F1306" t="s">
        <v>951</v>
      </c>
      <c r="G1306" t="s">
        <v>1907</v>
      </c>
      <c r="H1306" t="s">
        <v>921</v>
      </c>
      <c r="I1306" t="s">
        <v>179</v>
      </c>
      <c r="J1306" s="4" t="s">
        <v>865</v>
      </c>
      <c r="K1306">
        <v>120</v>
      </c>
      <c r="L1306">
        <v>1000</v>
      </c>
      <c r="M1306" s="1">
        <v>0.2447222222222222</v>
      </c>
      <c r="N1306" s="25">
        <v>748.19646629980298</v>
      </c>
      <c r="O1306" s="25">
        <v>2356.8188688443793</v>
      </c>
      <c r="P1306" s="25">
        <v>4.9174636642356697</v>
      </c>
      <c r="Q1306" s="25">
        <v>0.62848502687452001</v>
      </c>
      <c r="R1306" s="25">
        <v>925.519057776963</v>
      </c>
      <c r="S1306" s="25">
        <v>1.0287587627647901</v>
      </c>
      <c r="T1306" s="25">
        <v>1.35418905448949E-3</v>
      </c>
      <c r="U1306" s="25">
        <v>0</v>
      </c>
      <c r="V1306" s="25">
        <v>0</v>
      </c>
      <c r="W1306" s="25">
        <v>0</v>
      </c>
      <c r="X1306" s="25"/>
      <c r="Y1306" s="25"/>
      <c r="Z1306"/>
    </row>
    <row r="1307" spans="2:26" x14ac:dyDescent="0.25">
      <c r="B1307" t="s">
        <v>62</v>
      </c>
      <c r="C1307" t="s">
        <v>256</v>
      </c>
      <c r="D1307" t="s">
        <v>257</v>
      </c>
      <c r="E1307" t="s">
        <v>1258</v>
      </c>
      <c r="F1307" t="s">
        <v>951</v>
      </c>
      <c r="G1307" t="s">
        <v>1907</v>
      </c>
      <c r="H1307" t="s">
        <v>921</v>
      </c>
      <c r="I1307" t="s">
        <v>179</v>
      </c>
      <c r="J1307" s="4" t="s">
        <v>832</v>
      </c>
      <c r="K1307">
        <v>120</v>
      </c>
      <c r="L1307">
        <v>125</v>
      </c>
      <c r="M1307" s="1">
        <v>2.2847222222222224E-2</v>
      </c>
      <c r="N1307" s="25">
        <v>31.093274000000001</v>
      </c>
      <c r="O1307" s="25">
        <v>97.9438131</v>
      </c>
      <c r="P1307" s="25">
        <v>0.138523439999999</v>
      </c>
      <c r="Q1307" s="25">
        <v>2.6118349999999999E-2</v>
      </c>
      <c r="R1307" s="25">
        <v>38.462383000000003</v>
      </c>
      <c r="S1307" s="25">
        <v>1.1019230999999901</v>
      </c>
      <c r="T1307" s="25">
        <v>0.11299766999999999</v>
      </c>
      <c r="U1307" s="25">
        <v>0</v>
      </c>
      <c r="V1307" s="25">
        <v>0</v>
      </c>
      <c r="W1307" s="25">
        <v>0</v>
      </c>
      <c r="X1307" s="25"/>
      <c r="Y1307" s="25"/>
      <c r="Z1307"/>
    </row>
    <row r="1308" spans="2:26" x14ac:dyDescent="0.25">
      <c r="B1308" t="s">
        <v>62</v>
      </c>
      <c r="C1308" t="s">
        <v>256</v>
      </c>
      <c r="D1308" t="s">
        <v>257</v>
      </c>
      <c r="E1308" t="s">
        <v>1258</v>
      </c>
      <c r="F1308" t="s">
        <v>951</v>
      </c>
      <c r="G1308" t="s">
        <v>1907</v>
      </c>
      <c r="H1308" t="s">
        <v>921</v>
      </c>
      <c r="I1308" t="s">
        <v>179</v>
      </c>
      <c r="J1308" s="4" t="s">
        <v>864</v>
      </c>
      <c r="K1308">
        <v>120</v>
      </c>
      <c r="L1308">
        <v>125</v>
      </c>
      <c r="M1308" s="1">
        <v>1.9259259259259261E-2</v>
      </c>
      <c r="N1308" s="25">
        <v>27.988251602564102</v>
      </c>
      <c r="O1308" s="25">
        <v>88.162992548076915</v>
      </c>
      <c r="P1308" s="25">
        <v>0.13080443999999999</v>
      </c>
      <c r="Q1308" s="25">
        <v>2.3510131217948701E-2</v>
      </c>
      <c r="R1308" s="25">
        <v>34.621469685897402</v>
      </c>
      <c r="S1308" s="25">
        <v>0.88912020192307595</v>
      </c>
      <c r="T1308" s="25">
        <v>9.0677670000000002E-2</v>
      </c>
      <c r="U1308" s="25">
        <v>0</v>
      </c>
      <c r="V1308" s="25">
        <v>0</v>
      </c>
      <c r="W1308" s="25">
        <v>0</v>
      </c>
      <c r="X1308" s="25"/>
      <c r="Y1308" s="25"/>
      <c r="Z1308"/>
    </row>
    <row r="1309" spans="2:26" x14ac:dyDescent="0.25">
      <c r="B1309" t="s">
        <v>1968</v>
      </c>
      <c r="C1309" t="s">
        <v>588</v>
      </c>
      <c r="D1309" t="s">
        <v>412</v>
      </c>
      <c r="E1309" t="s">
        <v>902</v>
      </c>
      <c r="F1309" t="s">
        <v>951</v>
      </c>
      <c r="G1309" t="s">
        <v>1907</v>
      </c>
      <c r="H1309" t="s">
        <v>918</v>
      </c>
      <c r="I1309" t="s">
        <v>179</v>
      </c>
      <c r="J1309" s="4" t="s">
        <v>865</v>
      </c>
      <c r="K1309">
        <v>120</v>
      </c>
      <c r="L1309">
        <v>125</v>
      </c>
      <c r="M1309" s="1">
        <v>2.2210648148148149E-2</v>
      </c>
      <c r="N1309" s="25">
        <v>138.32598713252</v>
      </c>
      <c r="O1309" s="25">
        <v>435.72685946743798</v>
      </c>
      <c r="P1309" s="25">
        <v>1.50055970666589</v>
      </c>
      <c r="Q1309" s="25">
        <v>0.116193829191316</v>
      </c>
      <c r="R1309" s="25">
        <v>171.10925192760499</v>
      </c>
      <c r="S1309" s="25">
        <v>0.60117643299096302</v>
      </c>
      <c r="T1309" s="25">
        <v>3.92629723180613E-2</v>
      </c>
      <c r="U1309" s="25">
        <v>0</v>
      </c>
      <c r="V1309" s="25">
        <v>0</v>
      </c>
      <c r="W1309" s="25">
        <v>0</v>
      </c>
      <c r="X1309" s="25"/>
      <c r="Y1309" s="25"/>
      <c r="Z1309"/>
    </row>
    <row r="1310" spans="2:26" x14ac:dyDescent="0.25">
      <c r="B1310" t="s">
        <v>1968</v>
      </c>
      <c r="C1310" t="s">
        <v>588</v>
      </c>
      <c r="D1310" t="s">
        <v>412</v>
      </c>
      <c r="E1310" t="s">
        <v>902</v>
      </c>
      <c r="F1310" t="s">
        <v>951</v>
      </c>
      <c r="G1310" t="s">
        <v>1907</v>
      </c>
      <c r="H1310" t="s">
        <v>918</v>
      </c>
      <c r="I1310" t="s">
        <v>179</v>
      </c>
      <c r="J1310" s="4" t="s">
        <v>865</v>
      </c>
      <c r="K1310">
        <v>120</v>
      </c>
      <c r="L1310">
        <v>200</v>
      </c>
      <c r="M1310" s="1">
        <v>3.5335648148148151E-2</v>
      </c>
      <c r="N1310" s="25">
        <v>211.74043544861701</v>
      </c>
      <c r="O1310" s="25">
        <v>666.98237166314357</v>
      </c>
      <c r="P1310" s="25">
        <v>2.2920281774973201</v>
      </c>
      <c r="Q1310" s="25">
        <v>0.17786196335407001</v>
      </c>
      <c r="R1310" s="25">
        <v>261.92289384685301</v>
      </c>
      <c r="S1310" s="25">
        <v>0.94317708305861603</v>
      </c>
      <c r="T1310" s="25">
        <v>6.2598620975653094E-2</v>
      </c>
      <c r="U1310" s="25">
        <v>0</v>
      </c>
      <c r="V1310" s="25">
        <v>0</v>
      </c>
      <c r="W1310" s="25">
        <v>0</v>
      </c>
      <c r="X1310" s="25"/>
      <c r="Y1310" s="25"/>
      <c r="Z1310"/>
    </row>
    <row r="1311" spans="2:26" x14ac:dyDescent="0.25">
      <c r="B1311" t="s">
        <v>1968</v>
      </c>
      <c r="C1311" t="s">
        <v>588</v>
      </c>
      <c r="D1311" t="s">
        <v>412</v>
      </c>
      <c r="E1311" t="s">
        <v>902</v>
      </c>
      <c r="F1311" t="s">
        <v>951</v>
      </c>
      <c r="G1311" t="s">
        <v>1907</v>
      </c>
      <c r="H1311" t="s">
        <v>918</v>
      </c>
      <c r="I1311" t="s">
        <v>179</v>
      </c>
      <c r="J1311" s="4" t="s">
        <v>865</v>
      </c>
      <c r="K1311">
        <v>120</v>
      </c>
      <c r="L1311">
        <v>250</v>
      </c>
      <c r="M1311" s="1">
        <v>4.3912037037037034E-2</v>
      </c>
      <c r="N1311" s="25">
        <v>252.137185407869</v>
      </c>
      <c r="O1311" s="25">
        <v>794.23213403478735</v>
      </c>
      <c r="P1311" s="25">
        <v>2.72865774696798</v>
      </c>
      <c r="Q1311" s="25">
        <v>0.211795234960858</v>
      </c>
      <c r="R1311" s="25">
        <v>311.893726746683</v>
      </c>
      <c r="S1311" s="25">
        <v>1.13052702120973</v>
      </c>
      <c r="T1311" s="25">
        <v>7.5401984402886799E-2</v>
      </c>
      <c r="U1311" s="25">
        <v>0</v>
      </c>
      <c r="V1311" s="25">
        <v>0</v>
      </c>
      <c r="W1311" s="25">
        <v>0</v>
      </c>
      <c r="X1311" s="25"/>
      <c r="Y1311" s="25"/>
      <c r="Z1311"/>
    </row>
    <row r="1312" spans="2:26" x14ac:dyDescent="0.25">
      <c r="B1312" t="s">
        <v>1968</v>
      </c>
      <c r="C1312" t="s">
        <v>588</v>
      </c>
      <c r="D1312" t="s">
        <v>412</v>
      </c>
      <c r="E1312" t="s">
        <v>902</v>
      </c>
      <c r="F1312" t="s">
        <v>951</v>
      </c>
      <c r="G1312" t="s">
        <v>1907</v>
      </c>
      <c r="H1312" t="s">
        <v>918</v>
      </c>
      <c r="I1312" t="s">
        <v>179</v>
      </c>
      <c r="J1312" s="4" t="s">
        <v>865</v>
      </c>
      <c r="K1312">
        <v>210</v>
      </c>
      <c r="L1312">
        <v>500</v>
      </c>
      <c r="M1312" s="1">
        <v>8.3171296296296285E-2</v>
      </c>
      <c r="N1312" s="25">
        <v>483.451867382643</v>
      </c>
      <c r="O1312" s="25">
        <v>1522.8733822553254</v>
      </c>
      <c r="P1312" s="25">
        <v>5.0385917600602701</v>
      </c>
      <c r="Q1312" s="25">
        <v>0.40609954140047499</v>
      </c>
      <c r="R1312" s="25">
        <v>598.02995599219105</v>
      </c>
      <c r="S1312" s="25">
        <v>2.0307277149891698</v>
      </c>
      <c r="T1312" s="25">
        <v>0.131161714459372</v>
      </c>
      <c r="U1312" s="25">
        <v>0</v>
      </c>
      <c r="V1312" s="25">
        <v>0</v>
      </c>
      <c r="W1312" s="25">
        <v>0</v>
      </c>
      <c r="X1312" s="25"/>
      <c r="Y1312" s="25"/>
      <c r="Z1312"/>
    </row>
    <row r="1313" spans="2:26" x14ac:dyDescent="0.25">
      <c r="B1313" t="s">
        <v>1968</v>
      </c>
      <c r="C1313" t="s">
        <v>588</v>
      </c>
      <c r="D1313" t="s">
        <v>412</v>
      </c>
      <c r="E1313" t="s">
        <v>902</v>
      </c>
      <c r="F1313" t="s">
        <v>951</v>
      </c>
      <c r="G1313" t="s">
        <v>1907</v>
      </c>
      <c r="H1313" t="s">
        <v>918</v>
      </c>
      <c r="I1313" t="s">
        <v>179</v>
      </c>
      <c r="J1313" s="4" t="s">
        <v>865</v>
      </c>
      <c r="K1313">
        <v>230</v>
      </c>
      <c r="L1313">
        <v>750</v>
      </c>
      <c r="M1313" s="1">
        <v>0.12607638888888889</v>
      </c>
      <c r="N1313" s="25">
        <v>708.40571234554204</v>
      </c>
      <c r="O1313" s="25">
        <v>2231.4779938884571</v>
      </c>
      <c r="P1313" s="25">
        <v>7.2603064978976803</v>
      </c>
      <c r="Q1313" s="25">
        <v>0.59506079556869795</v>
      </c>
      <c r="R1313" s="25">
        <v>876.29781110082297</v>
      </c>
      <c r="S1313" s="25">
        <v>3.0979557081414701</v>
      </c>
      <c r="T1313" s="25">
        <v>0.20159397313295299</v>
      </c>
      <c r="U1313" s="25">
        <v>0</v>
      </c>
      <c r="V1313" s="25">
        <v>0</v>
      </c>
      <c r="W1313" s="25">
        <v>0</v>
      </c>
      <c r="X1313" s="25"/>
      <c r="Y1313" s="25"/>
      <c r="Z1313"/>
    </row>
    <row r="1314" spans="2:26" x14ac:dyDescent="0.25">
      <c r="B1314" t="s">
        <v>1968</v>
      </c>
      <c r="C1314" t="s">
        <v>588</v>
      </c>
      <c r="D1314" t="s">
        <v>412</v>
      </c>
      <c r="E1314" t="s">
        <v>902</v>
      </c>
      <c r="F1314" t="s">
        <v>951</v>
      </c>
      <c r="G1314" t="s">
        <v>1907</v>
      </c>
      <c r="H1314" t="s">
        <v>918</v>
      </c>
      <c r="I1314" t="s">
        <v>179</v>
      </c>
      <c r="J1314" s="4" t="s">
        <v>832</v>
      </c>
      <c r="K1314">
        <v>120</v>
      </c>
      <c r="L1314">
        <v>125</v>
      </c>
      <c r="M1314" s="1">
        <v>2.2847222222222224E-2</v>
      </c>
      <c r="N1314" s="25">
        <v>68.813318999999893</v>
      </c>
      <c r="O1314" s="25">
        <v>216.76195484999965</v>
      </c>
      <c r="P1314" s="25">
        <v>0.48645480000000002</v>
      </c>
      <c r="Q1314" s="25">
        <v>5.7803186999999999E-2</v>
      </c>
      <c r="R1314" s="25">
        <v>85.122082000000006</v>
      </c>
      <c r="S1314" s="25">
        <v>1.9963498</v>
      </c>
      <c r="T1314" s="25">
        <v>0.18750720000000001</v>
      </c>
      <c r="U1314" s="25">
        <v>0</v>
      </c>
      <c r="V1314" s="25">
        <v>0</v>
      </c>
      <c r="W1314" s="25">
        <v>0</v>
      </c>
      <c r="X1314" s="25"/>
      <c r="Y1314" s="25"/>
      <c r="Z1314"/>
    </row>
    <row r="1315" spans="2:26" x14ac:dyDescent="0.25">
      <c r="B1315" t="s">
        <v>1968</v>
      </c>
      <c r="C1315" t="s">
        <v>588</v>
      </c>
      <c r="D1315" t="s">
        <v>412</v>
      </c>
      <c r="E1315" t="s">
        <v>902</v>
      </c>
      <c r="F1315" t="s">
        <v>951</v>
      </c>
      <c r="G1315" t="s">
        <v>1907</v>
      </c>
      <c r="H1315" t="s">
        <v>918</v>
      </c>
      <c r="I1315" t="s">
        <v>179</v>
      </c>
      <c r="J1315" s="4" t="s">
        <v>864</v>
      </c>
      <c r="K1315">
        <v>120</v>
      </c>
      <c r="L1315">
        <v>125</v>
      </c>
      <c r="M1315" s="1">
        <v>1.9259259259259261E-2</v>
      </c>
      <c r="N1315" s="25">
        <v>62.156800480769199</v>
      </c>
      <c r="O1315" s="25">
        <v>195.79392151442298</v>
      </c>
      <c r="P1315" s="25">
        <v>0.46599479999999999</v>
      </c>
      <c r="Q1315" s="25">
        <v>5.2211711634615299E-2</v>
      </c>
      <c r="R1315" s="25">
        <v>76.8879673205128</v>
      </c>
      <c r="S1315" s="25">
        <v>1.6247348358974301</v>
      </c>
      <c r="T1315" s="25">
        <v>0.15179519999999999</v>
      </c>
      <c r="U1315" s="25">
        <v>0</v>
      </c>
      <c r="V1315" s="25">
        <v>0</v>
      </c>
      <c r="W1315" s="25">
        <v>0</v>
      </c>
      <c r="X1315" s="25"/>
      <c r="Y1315" s="25"/>
      <c r="Z1315"/>
    </row>
    <row r="1316" spans="2:26" x14ac:dyDescent="0.25">
      <c r="B1316" t="s">
        <v>799</v>
      </c>
      <c r="C1316" t="s">
        <v>590</v>
      </c>
      <c r="D1316" t="s">
        <v>257</v>
      </c>
      <c r="E1316" t="s">
        <v>1275</v>
      </c>
      <c r="F1316" t="s">
        <v>951</v>
      </c>
      <c r="G1316" t="s">
        <v>952</v>
      </c>
      <c r="H1316" t="s">
        <v>918</v>
      </c>
      <c r="I1316" t="s">
        <v>351</v>
      </c>
      <c r="J1316" s="4" t="s">
        <v>865</v>
      </c>
      <c r="K1316">
        <v>230</v>
      </c>
      <c r="L1316">
        <v>125</v>
      </c>
      <c r="M1316" s="1">
        <v>1.7627314814814814E-2</v>
      </c>
      <c r="N1316" s="25">
        <v>212.72407183172001</v>
      </c>
      <c r="O1316" s="25">
        <v>670.08082626991802</v>
      </c>
      <c r="P1316" s="25">
        <v>1.8447063830581101</v>
      </c>
      <c r="Q1316" s="25">
        <v>0.17868828567171199</v>
      </c>
      <c r="R1316" s="25">
        <v>263.13970932439202</v>
      </c>
      <c r="S1316" s="25">
        <v>3.1302278332741902</v>
      </c>
      <c r="T1316" s="25">
        <v>0.68011741088712097</v>
      </c>
      <c r="U1316" s="25">
        <v>1.4765733556830999E-2</v>
      </c>
      <c r="V1316" s="25">
        <v>3.01614847724378E-2</v>
      </c>
      <c r="W1316" s="25">
        <v>4.4927218329268798E-2</v>
      </c>
      <c r="X1316" s="25"/>
      <c r="Y1316" s="25"/>
      <c r="Z1316"/>
    </row>
    <row r="1317" spans="2:26" x14ac:dyDescent="0.25">
      <c r="B1317" t="s">
        <v>799</v>
      </c>
      <c r="C1317" t="s">
        <v>590</v>
      </c>
      <c r="D1317" t="s">
        <v>257</v>
      </c>
      <c r="E1317" t="s">
        <v>1275</v>
      </c>
      <c r="F1317" t="s">
        <v>951</v>
      </c>
      <c r="G1317" t="s">
        <v>952</v>
      </c>
      <c r="H1317" t="s">
        <v>918</v>
      </c>
      <c r="I1317" t="s">
        <v>351</v>
      </c>
      <c r="J1317" s="4" t="s">
        <v>865</v>
      </c>
      <c r="K1317">
        <v>240</v>
      </c>
      <c r="L1317">
        <v>200</v>
      </c>
      <c r="M1317" s="1">
        <v>2.5706018518518517E-2</v>
      </c>
      <c r="N1317" s="25">
        <v>316.11378487693997</v>
      </c>
      <c r="O1317" s="25">
        <v>995.75842236236088</v>
      </c>
      <c r="P1317" s="25">
        <v>2.75930298577912</v>
      </c>
      <c r="Q1317" s="25">
        <v>0.26553557165137498</v>
      </c>
      <c r="R1317" s="25">
        <v>391.03273000823401</v>
      </c>
      <c r="S1317" s="25">
        <v>3.8602162883590001</v>
      </c>
      <c r="T1317" s="25">
        <v>0.75885275674187302</v>
      </c>
      <c r="U1317" s="25">
        <v>2.0287487467337301E-2</v>
      </c>
      <c r="V1317" s="25">
        <v>4.3387150875929398E-2</v>
      </c>
      <c r="W1317" s="25">
        <v>6.3674638343266698E-2</v>
      </c>
      <c r="X1317" s="25"/>
      <c r="Y1317" s="25"/>
      <c r="Z1317"/>
    </row>
    <row r="1318" spans="2:26" x14ac:dyDescent="0.25">
      <c r="B1318" t="s">
        <v>799</v>
      </c>
      <c r="C1318" t="s">
        <v>590</v>
      </c>
      <c r="D1318" t="s">
        <v>257</v>
      </c>
      <c r="E1318" t="s">
        <v>1275</v>
      </c>
      <c r="F1318" t="s">
        <v>951</v>
      </c>
      <c r="G1318" t="s">
        <v>952</v>
      </c>
      <c r="H1318" t="s">
        <v>918</v>
      </c>
      <c r="I1318" t="s">
        <v>351</v>
      </c>
      <c r="J1318" s="4" t="s">
        <v>865</v>
      </c>
      <c r="K1318">
        <v>300</v>
      </c>
      <c r="L1318">
        <v>250</v>
      </c>
      <c r="M1318" s="1">
        <v>3.1122685185185187E-2</v>
      </c>
      <c r="N1318" s="25">
        <v>375.01290953183201</v>
      </c>
      <c r="O1318" s="25">
        <v>1181.2906650252708</v>
      </c>
      <c r="P1318" s="25">
        <v>3.1952108209179402</v>
      </c>
      <c r="Q1318" s="25">
        <v>0.31501095012055502</v>
      </c>
      <c r="R1318" s="25">
        <v>463.891081492919</v>
      </c>
      <c r="S1318" s="25">
        <v>4.8378542758133998</v>
      </c>
      <c r="T1318" s="25">
        <v>0.96049227755912803</v>
      </c>
      <c r="U1318" s="25">
        <v>2.1872353811258901E-2</v>
      </c>
      <c r="V1318" s="25">
        <v>5.3983675977074597E-2</v>
      </c>
      <c r="W1318" s="25">
        <v>7.5856029788333501E-2</v>
      </c>
      <c r="X1318" s="25"/>
      <c r="Y1318" s="25"/>
      <c r="Z1318"/>
    </row>
    <row r="1319" spans="2:26" x14ac:dyDescent="0.25">
      <c r="B1319" t="s">
        <v>799</v>
      </c>
      <c r="C1319" t="s">
        <v>590</v>
      </c>
      <c r="D1319" t="s">
        <v>257</v>
      </c>
      <c r="E1319" t="s">
        <v>1275</v>
      </c>
      <c r="F1319" t="s">
        <v>951</v>
      </c>
      <c r="G1319" t="s">
        <v>952</v>
      </c>
      <c r="H1319" t="s">
        <v>918</v>
      </c>
      <c r="I1319" t="s">
        <v>351</v>
      </c>
      <c r="J1319" s="4" t="s">
        <v>865</v>
      </c>
      <c r="K1319">
        <v>370</v>
      </c>
      <c r="L1319">
        <v>500</v>
      </c>
      <c r="M1319" s="1">
        <v>5.8877314814814813E-2</v>
      </c>
      <c r="N1319" s="25">
        <v>637.89051817182303</v>
      </c>
      <c r="O1319" s="25">
        <v>2009.3551322412425</v>
      </c>
      <c r="P1319" s="25">
        <v>4.8775992112612796</v>
      </c>
      <c r="Q1319" s="25">
        <v>0.53582805314794102</v>
      </c>
      <c r="R1319" s="25">
        <v>789.07058503705002</v>
      </c>
      <c r="S1319" s="25">
        <v>9.1294604628266196</v>
      </c>
      <c r="T1319" s="25">
        <v>1.59938614311565</v>
      </c>
      <c r="U1319" s="25">
        <v>2.9355413510681501E-2</v>
      </c>
      <c r="V1319" s="25">
        <v>0.11264093402038899</v>
      </c>
      <c r="W1319" s="25">
        <v>0.14199634753107049</v>
      </c>
      <c r="X1319" s="25"/>
      <c r="Y1319" s="25"/>
      <c r="Z1319"/>
    </row>
    <row r="1320" spans="2:26" x14ac:dyDescent="0.25">
      <c r="B1320" t="s">
        <v>799</v>
      </c>
      <c r="C1320" t="s">
        <v>590</v>
      </c>
      <c r="D1320" t="s">
        <v>257</v>
      </c>
      <c r="E1320" t="s">
        <v>1275</v>
      </c>
      <c r="F1320" t="s">
        <v>951</v>
      </c>
      <c r="G1320" t="s">
        <v>952</v>
      </c>
      <c r="H1320" t="s">
        <v>918</v>
      </c>
      <c r="I1320" t="s">
        <v>351</v>
      </c>
      <c r="J1320" s="4" t="s">
        <v>865</v>
      </c>
      <c r="K1320">
        <v>400</v>
      </c>
      <c r="L1320">
        <v>750</v>
      </c>
      <c r="M1320" s="1">
        <v>8.4456018518518527E-2</v>
      </c>
      <c r="N1320" s="25">
        <v>914.97877878959605</v>
      </c>
      <c r="O1320" s="25">
        <v>2882.1831531872276</v>
      </c>
      <c r="P1320" s="25">
        <v>6.8791835861088204</v>
      </c>
      <c r="Q1320" s="25">
        <v>0.76858214589094298</v>
      </c>
      <c r="R1320" s="25">
        <v>1131.82870092708</v>
      </c>
      <c r="S1320" s="25">
        <v>12.359160064540401</v>
      </c>
      <c r="T1320" s="25">
        <v>1.9748960901224999</v>
      </c>
      <c r="U1320" s="25">
        <v>3.8240255579032698E-2</v>
      </c>
      <c r="V1320" s="25">
        <v>0.165402491107183</v>
      </c>
      <c r="W1320" s="25">
        <v>0.20364274668621568</v>
      </c>
      <c r="X1320" s="25"/>
      <c r="Y1320" s="25"/>
      <c r="Z1320"/>
    </row>
    <row r="1321" spans="2:26" x14ac:dyDescent="0.25">
      <c r="B1321" t="s">
        <v>799</v>
      </c>
      <c r="C1321" t="s">
        <v>590</v>
      </c>
      <c r="D1321" t="s">
        <v>257</v>
      </c>
      <c r="E1321" t="s">
        <v>1275</v>
      </c>
      <c r="F1321" t="s">
        <v>951</v>
      </c>
      <c r="G1321" t="s">
        <v>952</v>
      </c>
      <c r="H1321" t="s">
        <v>918</v>
      </c>
      <c r="I1321" t="s">
        <v>351</v>
      </c>
      <c r="J1321" s="4" t="s">
        <v>865</v>
      </c>
      <c r="K1321">
        <v>410</v>
      </c>
      <c r="L1321">
        <v>1000</v>
      </c>
      <c r="M1321" s="1">
        <v>0.1103587962962963</v>
      </c>
      <c r="N1321" s="25">
        <v>1191.5152213843101</v>
      </c>
      <c r="O1321" s="25">
        <v>3753.2729473605764</v>
      </c>
      <c r="P1321" s="25">
        <v>8.8558805763689303</v>
      </c>
      <c r="Q1321" s="25">
        <v>1.00087275882963</v>
      </c>
      <c r="R1321" s="25">
        <v>1473.90480646626</v>
      </c>
      <c r="S1321" s="25">
        <v>15.7618763479693</v>
      </c>
      <c r="T1321" s="25">
        <v>2.40333029434351</v>
      </c>
      <c r="U1321" s="25">
        <v>4.7411447216406701E-2</v>
      </c>
      <c r="V1321" s="25">
        <v>0.218532837450711</v>
      </c>
      <c r="W1321" s="25">
        <v>0.26594428466711773</v>
      </c>
      <c r="X1321" s="25"/>
      <c r="Y1321" s="25"/>
      <c r="Z1321"/>
    </row>
    <row r="1322" spans="2:26" x14ac:dyDescent="0.25">
      <c r="B1322" t="s">
        <v>799</v>
      </c>
      <c r="C1322" t="s">
        <v>590</v>
      </c>
      <c r="D1322" t="s">
        <v>257</v>
      </c>
      <c r="E1322" t="s">
        <v>1275</v>
      </c>
      <c r="F1322" t="s">
        <v>951</v>
      </c>
      <c r="G1322" t="s">
        <v>952</v>
      </c>
      <c r="H1322" t="s">
        <v>918</v>
      </c>
      <c r="I1322" t="s">
        <v>351</v>
      </c>
      <c r="J1322" s="4" t="s">
        <v>865</v>
      </c>
      <c r="K1322">
        <v>410</v>
      </c>
      <c r="L1322">
        <v>1500</v>
      </c>
      <c r="M1322" s="1">
        <v>0.16122685185185184</v>
      </c>
      <c r="N1322" s="25">
        <v>1685.6092429571399</v>
      </c>
      <c r="O1322" s="25">
        <v>5309.6691153149904</v>
      </c>
      <c r="P1322" s="25">
        <v>12.312344651818201</v>
      </c>
      <c r="Q1322" s="25">
        <v>1.41591163702806</v>
      </c>
      <c r="R1322" s="25">
        <v>2085.09861609776</v>
      </c>
      <c r="S1322" s="25">
        <v>21.771731714090599</v>
      </c>
      <c r="T1322" s="25">
        <v>3.1048579560257399</v>
      </c>
      <c r="U1322" s="25">
        <v>6.0262709230150799E-2</v>
      </c>
      <c r="V1322" s="25">
        <v>0.32002131813372198</v>
      </c>
      <c r="W1322" s="25">
        <v>0.38028402736387279</v>
      </c>
      <c r="X1322" s="25"/>
      <c r="Y1322" s="25"/>
      <c r="Z1322"/>
    </row>
    <row r="1323" spans="2:26" x14ac:dyDescent="0.25">
      <c r="B1323" t="s">
        <v>799</v>
      </c>
      <c r="C1323" t="s">
        <v>590</v>
      </c>
      <c r="D1323" t="s">
        <v>257</v>
      </c>
      <c r="E1323" t="s">
        <v>1275</v>
      </c>
      <c r="F1323" t="s">
        <v>951</v>
      </c>
      <c r="G1323" t="s">
        <v>952</v>
      </c>
      <c r="H1323" t="s">
        <v>918</v>
      </c>
      <c r="I1323" t="s">
        <v>351</v>
      </c>
      <c r="J1323" s="4" t="s">
        <v>832</v>
      </c>
      <c r="K1323">
        <v>230</v>
      </c>
      <c r="L1323">
        <v>125</v>
      </c>
      <c r="M1323" s="1">
        <v>2.2847222222222224E-2</v>
      </c>
      <c r="N1323" s="25">
        <v>169.93199999999999</v>
      </c>
      <c r="O1323" s="25">
        <v>535.28579999999999</v>
      </c>
      <c r="P1323" s="25">
        <v>1.2609627999999999</v>
      </c>
      <c r="Q1323" s="25">
        <v>0.14274287999999999</v>
      </c>
      <c r="R1323" s="25">
        <v>210.20588000000001</v>
      </c>
      <c r="S1323" s="25">
        <v>5.22442764</v>
      </c>
      <c r="T1323" s="25">
        <v>1.645397</v>
      </c>
      <c r="U1323" s="25">
        <v>1.5178799999999999E-2</v>
      </c>
      <c r="V1323" s="25">
        <v>2.5995959999999999E-2</v>
      </c>
      <c r="W1323" s="25">
        <v>4.1174759999999998E-2</v>
      </c>
      <c r="X1323" s="25"/>
      <c r="Y1323" s="25"/>
      <c r="Z1323"/>
    </row>
    <row r="1324" spans="2:26" x14ac:dyDescent="0.25">
      <c r="B1324" t="s">
        <v>799</v>
      </c>
      <c r="C1324" t="s">
        <v>590</v>
      </c>
      <c r="D1324" t="s">
        <v>257</v>
      </c>
      <c r="E1324" t="s">
        <v>1275</v>
      </c>
      <c r="F1324" t="s">
        <v>951</v>
      </c>
      <c r="G1324" t="s">
        <v>952</v>
      </c>
      <c r="H1324" t="s">
        <v>918</v>
      </c>
      <c r="I1324" t="s">
        <v>351</v>
      </c>
      <c r="J1324" s="4" t="s">
        <v>864</v>
      </c>
      <c r="K1324">
        <v>230</v>
      </c>
      <c r="L1324">
        <v>125</v>
      </c>
      <c r="M1324" s="1">
        <v>1.9259259259259261E-2</v>
      </c>
      <c r="N1324" s="25">
        <v>155.05199999999999</v>
      </c>
      <c r="O1324" s="25">
        <v>488.41379999999998</v>
      </c>
      <c r="P1324" s="25">
        <v>1.2189888</v>
      </c>
      <c r="Q1324" s="25">
        <v>0.13024368</v>
      </c>
      <c r="R1324" s="25">
        <v>191.79931999999999</v>
      </c>
      <c r="S1324" s="25">
        <v>4.3524596400000002</v>
      </c>
      <c r="T1324" s="25">
        <v>1.3472017602564099</v>
      </c>
      <c r="U1324" s="25">
        <v>1.3858199999999999E-2</v>
      </c>
      <c r="V1324" s="25">
        <v>2.342296E-2</v>
      </c>
      <c r="W1324" s="25">
        <v>3.7281160000000001E-2</v>
      </c>
      <c r="X1324" s="25"/>
      <c r="Y1324" s="25"/>
      <c r="Z1324"/>
    </row>
    <row r="1325" spans="2:26" x14ac:dyDescent="0.25">
      <c r="B1325" t="s">
        <v>800</v>
      </c>
      <c r="C1325" t="s">
        <v>591</v>
      </c>
      <c r="D1325" t="s">
        <v>257</v>
      </c>
      <c r="E1325" t="s">
        <v>1277</v>
      </c>
      <c r="F1325" t="s">
        <v>951</v>
      </c>
      <c r="G1325" t="s">
        <v>952</v>
      </c>
      <c r="H1325" t="s">
        <v>918</v>
      </c>
      <c r="I1325" t="s">
        <v>351</v>
      </c>
      <c r="J1325" s="4" t="s">
        <v>865</v>
      </c>
      <c r="K1325">
        <v>240</v>
      </c>
      <c r="L1325">
        <v>125</v>
      </c>
      <c r="M1325" s="1">
        <v>1.741898148148148E-2</v>
      </c>
      <c r="N1325" s="25">
        <v>222.90349829196299</v>
      </c>
      <c r="O1325" s="25">
        <v>702.14601961968344</v>
      </c>
      <c r="P1325" s="25">
        <v>2.0804449188232201</v>
      </c>
      <c r="Q1325" s="25">
        <v>0.187238978557006</v>
      </c>
      <c r="R1325" s="25">
        <v>275.73165829167999</v>
      </c>
      <c r="S1325" s="25">
        <v>3.0560393634186598</v>
      </c>
      <c r="T1325" s="25">
        <v>0.66136701849275803</v>
      </c>
      <c r="U1325" s="25">
        <v>1.5304476960725301E-2</v>
      </c>
      <c r="V1325" s="25">
        <v>3.08891328016472E-2</v>
      </c>
      <c r="W1325" s="25">
        <v>4.6193609762372502E-2</v>
      </c>
      <c r="X1325" s="25"/>
      <c r="Y1325" s="25"/>
      <c r="Z1325"/>
    </row>
    <row r="1326" spans="2:26" x14ac:dyDescent="0.25">
      <c r="B1326" t="s">
        <v>800</v>
      </c>
      <c r="C1326" t="s">
        <v>591</v>
      </c>
      <c r="D1326" t="s">
        <v>257</v>
      </c>
      <c r="E1326" t="s">
        <v>1277</v>
      </c>
      <c r="F1326" t="s">
        <v>951</v>
      </c>
      <c r="G1326" t="s">
        <v>952</v>
      </c>
      <c r="H1326" t="s">
        <v>918</v>
      </c>
      <c r="I1326" t="s">
        <v>351</v>
      </c>
      <c r="J1326" s="4" t="s">
        <v>865</v>
      </c>
      <c r="K1326">
        <v>240</v>
      </c>
      <c r="L1326">
        <v>200</v>
      </c>
      <c r="M1326" s="1">
        <v>2.5405092592592594E-2</v>
      </c>
      <c r="N1326" s="25">
        <v>337.16744916881697</v>
      </c>
      <c r="O1326" s="25">
        <v>1062.0774648817735</v>
      </c>
      <c r="P1326" s="25">
        <v>3.1706572418390202</v>
      </c>
      <c r="Q1326" s="25">
        <v>0.28322063169020301</v>
      </c>
      <c r="R1326" s="25">
        <v>417.076107872992</v>
      </c>
      <c r="S1326" s="25">
        <v>3.62352446528504</v>
      </c>
      <c r="T1326" s="25">
        <v>0.70294084127396095</v>
      </c>
      <c r="U1326" s="25">
        <v>2.1482854544412601E-2</v>
      </c>
      <c r="V1326" s="25">
        <v>4.3686932772586999E-2</v>
      </c>
      <c r="W1326" s="25">
        <v>6.51697873169996E-2</v>
      </c>
      <c r="X1326" s="25"/>
      <c r="Y1326" s="25"/>
      <c r="Z1326"/>
    </row>
    <row r="1327" spans="2:26" x14ac:dyDescent="0.25">
      <c r="B1327" t="s">
        <v>800</v>
      </c>
      <c r="C1327" t="s">
        <v>591</v>
      </c>
      <c r="D1327" t="s">
        <v>257</v>
      </c>
      <c r="E1327" t="s">
        <v>1277</v>
      </c>
      <c r="F1327" t="s">
        <v>951</v>
      </c>
      <c r="G1327" t="s">
        <v>952</v>
      </c>
      <c r="H1327" t="s">
        <v>918</v>
      </c>
      <c r="I1327" t="s">
        <v>351</v>
      </c>
      <c r="J1327" s="4" t="s">
        <v>865</v>
      </c>
      <c r="K1327">
        <v>320</v>
      </c>
      <c r="L1327">
        <v>250</v>
      </c>
      <c r="M1327" s="1">
        <v>3.0856481481481481E-2</v>
      </c>
      <c r="N1327" s="25">
        <v>385.54769123355402</v>
      </c>
      <c r="O1327" s="25">
        <v>1214.4752273856952</v>
      </c>
      <c r="P1327" s="25">
        <v>3.4626351145749101</v>
      </c>
      <c r="Q1327" s="25">
        <v>0.32386002565792699</v>
      </c>
      <c r="R1327" s="25">
        <v>476.92249495983901</v>
      </c>
      <c r="S1327" s="25">
        <v>4.7246224632534197</v>
      </c>
      <c r="T1327" s="25">
        <v>0.94206941199484995</v>
      </c>
      <c r="U1327" s="25">
        <v>2.18008870525521E-2</v>
      </c>
      <c r="V1327" s="25">
        <v>5.4542582148060001E-2</v>
      </c>
      <c r="W1327" s="25">
        <v>7.6343469200612107E-2</v>
      </c>
      <c r="X1327" s="25"/>
      <c r="Y1327" s="25"/>
      <c r="Z1327"/>
    </row>
    <row r="1328" spans="2:26" x14ac:dyDescent="0.25">
      <c r="B1328" t="s">
        <v>800</v>
      </c>
      <c r="C1328" t="s">
        <v>591</v>
      </c>
      <c r="D1328" t="s">
        <v>257</v>
      </c>
      <c r="E1328" t="s">
        <v>1277</v>
      </c>
      <c r="F1328" t="s">
        <v>951</v>
      </c>
      <c r="G1328" t="s">
        <v>952</v>
      </c>
      <c r="H1328" t="s">
        <v>918</v>
      </c>
      <c r="I1328" t="s">
        <v>351</v>
      </c>
      <c r="J1328" s="4" t="s">
        <v>865</v>
      </c>
      <c r="K1328">
        <v>400</v>
      </c>
      <c r="L1328">
        <v>500</v>
      </c>
      <c r="M1328" s="1">
        <v>5.873842592592593E-2</v>
      </c>
      <c r="N1328" s="25">
        <v>646.52253908070395</v>
      </c>
      <c r="O1328" s="25">
        <v>2036.5459981042175</v>
      </c>
      <c r="P1328" s="25">
        <v>5.2285271947406402</v>
      </c>
      <c r="Q1328" s="25">
        <v>0.54307895269846895</v>
      </c>
      <c r="R1328" s="25">
        <v>799.74846107069004</v>
      </c>
      <c r="S1328" s="25">
        <v>8.2654416871031593</v>
      </c>
      <c r="T1328" s="25">
        <v>1.4558497098016701</v>
      </c>
      <c r="U1328" s="25">
        <v>2.7468595338446401E-2</v>
      </c>
      <c r="V1328" s="25">
        <v>0.108864117374024</v>
      </c>
      <c r="W1328" s="25">
        <v>0.13633271271247041</v>
      </c>
      <c r="X1328" s="25"/>
      <c r="Y1328" s="25"/>
      <c r="Z1328"/>
    </row>
    <row r="1329" spans="2:26" x14ac:dyDescent="0.25">
      <c r="B1329" t="s">
        <v>800</v>
      </c>
      <c r="C1329" t="s">
        <v>591</v>
      </c>
      <c r="D1329" t="s">
        <v>257</v>
      </c>
      <c r="E1329" t="s">
        <v>1277</v>
      </c>
      <c r="F1329" t="s">
        <v>951</v>
      </c>
      <c r="G1329" t="s">
        <v>952</v>
      </c>
      <c r="H1329" t="s">
        <v>918</v>
      </c>
      <c r="I1329" t="s">
        <v>351</v>
      </c>
      <c r="J1329" s="4" t="s">
        <v>865</v>
      </c>
      <c r="K1329">
        <v>400</v>
      </c>
      <c r="L1329">
        <v>750</v>
      </c>
      <c r="M1329" s="1">
        <v>8.4317129629629631E-2</v>
      </c>
      <c r="N1329" s="25">
        <v>923.48218538646302</v>
      </c>
      <c r="O1329" s="25">
        <v>2908.9688839673586</v>
      </c>
      <c r="P1329" s="25">
        <v>7.32751162409778</v>
      </c>
      <c r="Q1329" s="25">
        <v>0.775725020582262</v>
      </c>
      <c r="R1329" s="25">
        <v>1142.34743731205</v>
      </c>
      <c r="S1329" s="25">
        <v>10.793653519993599</v>
      </c>
      <c r="T1329" s="25">
        <v>1.7090852892199599</v>
      </c>
      <c r="U1329" s="25">
        <v>3.4765499819156297E-2</v>
      </c>
      <c r="V1329" s="25">
        <v>0.15821382693946501</v>
      </c>
      <c r="W1329" s="25">
        <v>0.19297932675862131</v>
      </c>
      <c r="X1329" s="25"/>
      <c r="Y1329" s="25"/>
      <c r="Z1329"/>
    </row>
    <row r="1330" spans="2:26" x14ac:dyDescent="0.25">
      <c r="B1330" t="s">
        <v>800</v>
      </c>
      <c r="C1330" t="s">
        <v>591</v>
      </c>
      <c r="D1330" t="s">
        <v>257</v>
      </c>
      <c r="E1330" t="s">
        <v>1277</v>
      </c>
      <c r="F1330" t="s">
        <v>951</v>
      </c>
      <c r="G1330" t="s">
        <v>952</v>
      </c>
      <c r="H1330" t="s">
        <v>918</v>
      </c>
      <c r="I1330" t="s">
        <v>351</v>
      </c>
      <c r="J1330" s="4" t="s">
        <v>865</v>
      </c>
      <c r="K1330">
        <v>440</v>
      </c>
      <c r="L1330">
        <v>1000</v>
      </c>
      <c r="M1330" s="1">
        <v>0.10990740740740741</v>
      </c>
      <c r="N1330" s="25">
        <v>1200.5407272585801</v>
      </c>
      <c r="O1330" s="25">
        <v>3781.7032908645274</v>
      </c>
      <c r="P1330" s="25">
        <v>9.4272105845084297</v>
      </c>
      <c r="Q1330" s="25">
        <v>1.0084542404245</v>
      </c>
      <c r="R1330" s="25">
        <v>1485.0689163085201</v>
      </c>
      <c r="S1330" s="25">
        <v>13.319277266412101</v>
      </c>
      <c r="T1330" s="25">
        <v>1.9613610464617199</v>
      </c>
      <c r="U1330" s="25">
        <v>4.1953833642700999E-2</v>
      </c>
      <c r="V1330" s="25">
        <v>0.20757649766691799</v>
      </c>
      <c r="W1330" s="25">
        <v>0.24953033130961899</v>
      </c>
      <c r="X1330" s="25"/>
      <c r="Y1330" s="25"/>
      <c r="Z1330"/>
    </row>
    <row r="1331" spans="2:26" x14ac:dyDescent="0.25">
      <c r="B1331" t="s">
        <v>800</v>
      </c>
      <c r="C1331" t="s">
        <v>591</v>
      </c>
      <c r="D1331" t="s">
        <v>257</v>
      </c>
      <c r="E1331" t="s">
        <v>1277</v>
      </c>
      <c r="F1331" t="s">
        <v>951</v>
      </c>
      <c r="G1331" t="s">
        <v>952</v>
      </c>
      <c r="H1331" t="s">
        <v>918</v>
      </c>
      <c r="I1331" t="s">
        <v>351</v>
      </c>
      <c r="J1331" s="4" t="s">
        <v>865</v>
      </c>
      <c r="K1331">
        <v>440</v>
      </c>
      <c r="L1331">
        <v>1500</v>
      </c>
      <c r="M1331" s="1">
        <v>0.16107638888888889</v>
      </c>
      <c r="N1331" s="25">
        <v>1717.9684104225501</v>
      </c>
      <c r="O1331" s="25">
        <v>5411.6004928310322</v>
      </c>
      <c r="P1331" s="25">
        <v>13.2679418860988</v>
      </c>
      <c r="Q1331" s="25">
        <v>1.4430929657208</v>
      </c>
      <c r="R1331" s="25">
        <v>2125.12688745378</v>
      </c>
      <c r="S1331" s="25">
        <v>18.220326704318499</v>
      </c>
      <c r="T1331" s="25">
        <v>2.47023726173876</v>
      </c>
      <c r="U1331" s="25">
        <v>5.3932349318100398E-2</v>
      </c>
      <c r="V1331" s="25">
        <v>0.30525959966280097</v>
      </c>
      <c r="W1331" s="25">
        <v>0.35919194898090134</v>
      </c>
      <c r="X1331" s="25"/>
      <c r="Y1331" s="25"/>
      <c r="Z1331"/>
    </row>
    <row r="1332" spans="2:26" x14ac:dyDescent="0.25">
      <c r="B1332" t="s">
        <v>800</v>
      </c>
      <c r="C1332" t="s">
        <v>591</v>
      </c>
      <c r="D1332" t="s">
        <v>257</v>
      </c>
      <c r="E1332" t="s">
        <v>1277</v>
      </c>
      <c r="F1332" t="s">
        <v>951</v>
      </c>
      <c r="G1332" t="s">
        <v>952</v>
      </c>
      <c r="H1332" t="s">
        <v>918</v>
      </c>
      <c r="I1332" t="s">
        <v>351</v>
      </c>
      <c r="J1332" s="4" t="s">
        <v>832</v>
      </c>
      <c r="K1332">
        <v>240</v>
      </c>
      <c r="L1332">
        <v>125</v>
      </c>
      <c r="M1332" s="1">
        <v>2.2847222222222224E-2</v>
      </c>
      <c r="N1332" s="25">
        <v>169.93199999999999</v>
      </c>
      <c r="O1332" s="25">
        <v>535.28579999999999</v>
      </c>
      <c r="P1332" s="25">
        <v>1.2609627999999999</v>
      </c>
      <c r="Q1332" s="25">
        <v>0.14274287999999999</v>
      </c>
      <c r="R1332" s="25">
        <v>210.20588000000001</v>
      </c>
      <c r="S1332" s="25">
        <v>5.22442764</v>
      </c>
      <c r="T1332" s="25">
        <v>1.645397</v>
      </c>
      <c r="U1332" s="25">
        <v>1.5178799999999999E-2</v>
      </c>
      <c r="V1332" s="25">
        <v>2.5995959999999999E-2</v>
      </c>
      <c r="W1332" s="25">
        <v>4.1174759999999998E-2</v>
      </c>
      <c r="X1332" s="25"/>
      <c r="Y1332" s="25"/>
      <c r="Z1332"/>
    </row>
    <row r="1333" spans="2:26" x14ac:dyDescent="0.25">
      <c r="B1333" t="s">
        <v>800</v>
      </c>
      <c r="C1333" t="s">
        <v>591</v>
      </c>
      <c r="D1333" t="s">
        <v>257</v>
      </c>
      <c r="E1333" t="s">
        <v>1277</v>
      </c>
      <c r="F1333" t="s">
        <v>951</v>
      </c>
      <c r="G1333" t="s">
        <v>952</v>
      </c>
      <c r="H1333" t="s">
        <v>918</v>
      </c>
      <c r="I1333" t="s">
        <v>351</v>
      </c>
      <c r="J1333" s="4" t="s">
        <v>864</v>
      </c>
      <c r="K1333">
        <v>240</v>
      </c>
      <c r="L1333">
        <v>125</v>
      </c>
      <c r="M1333" s="1">
        <v>1.9259259259259261E-2</v>
      </c>
      <c r="N1333" s="25">
        <v>155.05199999999999</v>
      </c>
      <c r="O1333" s="25">
        <v>488.41379999999998</v>
      </c>
      <c r="P1333" s="25">
        <v>1.2189888</v>
      </c>
      <c r="Q1333" s="25">
        <v>0.13024368</v>
      </c>
      <c r="R1333" s="25">
        <v>191.79931999999999</v>
      </c>
      <c r="S1333" s="25">
        <v>4.3524596400000002</v>
      </c>
      <c r="T1333" s="25">
        <v>1.3472017602564099</v>
      </c>
      <c r="U1333" s="25">
        <v>1.3858199999999999E-2</v>
      </c>
      <c r="V1333" s="25">
        <v>2.342296E-2</v>
      </c>
      <c r="W1333" s="25">
        <v>3.7281160000000001E-2</v>
      </c>
      <c r="X1333" s="25"/>
      <c r="Y1333" s="25"/>
      <c r="Z1333"/>
    </row>
    <row r="1334" spans="2:26" x14ac:dyDescent="0.25">
      <c r="B1334" t="s">
        <v>801</v>
      </c>
      <c r="C1334" t="s">
        <v>592</v>
      </c>
      <c r="D1334" t="s">
        <v>257</v>
      </c>
      <c r="E1334" t="s">
        <v>1279</v>
      </c>
      <c r="F1334" t="s">
        <v>951</v>
      </c>
      <c r="G1334" t="s">
        <v>952</v>
      </c>
      <c r="H1334" t="s">
        <v>918</v>
      </c>
      <c r="I1334" t="s">
        <v>351</v>
      </c>
      <c r="J1334" s="4" t="s">
        <v>865</v>
      </c>
      <c r="K1334">
        <v>240</v>
      </c>
      <c r="L1334">
        <v>125</v>
      </c>
      <c r="M1334" s="1">
        <v>1.6238425925925924E-2</v>
      </c>
      <c r="N1334" s="25">
        <v>231.501935644583</v>
      </c>
      <c r="O1334" s="25">
        <v>729.23109728043642</v>
      </c>
      <c r="P1334" s="25">
        <v>2.55808470068779</v>
      </c>
      <c r="Q1334" s="25">
        <v>0.19446157050733201</v>
      </c>
      <c r="R1334" s="25">
        <v>286.36786415105797</v>
      </c>
      <c r="S1334" s="25">
        <v>2.7690395349242101</v>
      </c>
      <c r="T1334" s="25">
        <v>0.627625244025938</v>
      </c>
      <c r="U1334" s="25">
        <v>1.5951615969090099E-2</v>
      </c>
      <c r="V1334" s="25">
        <v>2.8719045499239301E-2</v>
      </c>
      <c r="W1334" s="25">
        <v>4.4670661468329403E-2</v>
      </c>
      <c r="X1334" s="25"/>
      <c r="Y1334" s="25"/>
      <c r="Z1334"/>
    </row>
    <row r="1335" spans="2:26" x14ac:dyDescent="0.25">
      <c r="B1335" t="s">
        <v>801</v>
      </c>
      <c r="C1335" t="s">
        <v>592</v>
      </c>
      <c r="D1335" t="s">
        <v>257</v>
      </c>
      <c r="E1335" t="s">
        <v>1279</v>
      </c>
      <c r="F1335" t="s">
        <v>951</v>
      </c>
      <c r="G1335" t="s">
        <v>952</v>
      </c>
      <c r="H1335" t="s">
        <v>918</v>
      </c>
      <c r="I1335" t="s">
        <v>351</v>
      </c>
      <c r="J1335" s="4" t="s">
        <v>865</v>
      </c>
      <c r="K1335">
        <v>240</v>
      </c>
      <c r="L1335">
        <v>200</v>
      </c>
      <c r="M1335" s="1">
        <v>2.3483796296296298E-2</v>
      </c>
      <c r="N1335" s="25">
        <v>373.02801232237198</v>
      </c>
      <c r="O1335" s="25">
        <v>1175.0382388154717</v>
      </c>
      <c r="P1335" s="25">
        <v>4.3404165389809597</v>
      </c>
      <c r="Q1335" s="25">
        <v>0.31334354602356401</v>
      </c>
      <c r="R1335" s="25">
        <v>461.43557552608502</v>
      </c>
      <c r="S1335" s="25">
        <v>3.0445688377257398</v>
      </c>
      <c r="T1335" s="25">
        <v>0.63216750672324795</v>
      </c>
      <c r="U1335" s="25">
        <v>2.39345997407522E-2</v>
      </c>
      <c r="V1335" s="25">
        <v>4.0799352641898198E-2</v>
      </c>
      <c r="W1335" s="25">
        <v>6.4733952382650395E-2</v>
      </c>
      <c r="X1335" s="25"/>
      <c r="Y1335" s="25"/>
      <c r="Z1335"/>
    </row>
    <row r="1336" spans="2:26" x14ac:dyDescent="0.25">
      <c r="B1336" t="s">
        <v>801</v>
      </c>
      <c r="C1336" t="s">
        <v>592</v>
      </c>
      <c r="D1336" t="s">
        <v>257</v>
      </c>
      <c r="E1336" t="s">
        <v>1279</v>
      </c>
      <c r="F1336" t="s">
        <v>951</v>
      </c>
      <c r="G1336" t="s">
        <v>952</v>
      </c>
      <c r="H1336" t="s">
        <v>918</v>
      </c>
      <c r="I1336" t="s">
        <v>351</v>
      </c>
      <c r="J1336" s="4" t="s">
        <v>865</v>
      </c>
      <c r="K1336">
        <v>340</v>
      </c>
      <c r="L1336">
        <v>250</v>
      </c>
      <c r="M1336" s="1">
        <v>2.8645833333333332E-2</v>
      </c>
      <c r="N1336" s="25">
        <v>398.35455946349799</v>
      </c>
      <c r="O1336" s="25">
        <v>1254.8168623100187</v>
      </c>
      <c r="P1336" s="25">
        <v>4.1428328484075996</v>
      </c>
      <c r="Q1336" s="25">
        <v>0.334617884971317</v>
      </c>
      <c r="R1336" s="25">
        <v>492.76461172125198</v>
      </c>
      <c r="S1336" s="25">
        <v>4.1538158249452701</v>
      </c>
      <c r="T1336" s="25">
        <v>0.85767045532031705</v>
      </c>
      <c r="U1336" s="25">
        <v>2.1981302242435601E-2</v>
      </c>
      <c r="V1336" s="25">
        <v>5.2036982638058102E-2</v>
      </c>
      <c r="W1336" s="25">
        <v>7.4018284880493695E-2</v>
      </c>
      <c r="X1336" s="25"/>
      <c r="Y1336" s="25"/>
      <c r="Z1336"/>
    </row>
    <row r="1337" spans="2:26" x14ac:dyDescent="0.25">
      <c r="B1337" t="s">
        <v>801</v>
      </c>
      <c r="C1337" t="s">
        <v>592</v>
      </c>
      <c r="D1337" t="s">
        <v>257</v>
      </c>
      <c r="E1337" t="s">
        <v>1279</v>
      </c>
      <c r="F1337" t="s">
        <v>951</v>
      </c>
      <c r="G1337" t="s">
        <v>952</v>
      </c>
      <c r="H1337" t="s">
        <v>918</v>
      </c>
      <c r="I1337" t="s">
        <v>351</v>
      </c>
      <c r="J1337" s="4" t="s">
        <v>865</v>
      </c>
      <c r="K1337">
        <v>400</v>
      </c>
      <c r="L1337">
        <v>500</v>
      </c>
      <c r="M1337" s="1">
        <v>5.3206018518518521E-2</v>
      </c>
      <c r="N1337" s="25">
        <v>703.591779906179</v>
      </c>
      <c r="O1337" s="25">
        <v>2216.3141067044639</v>
      </c>
      <c r="P1337" s="25">
        <v>6.8499337243365899</v>
      </c>
      <c r="Q1337" s="25">
        <v>0.59101713049099502</v>
      </c>
      <c r="R1337" s="25">
        <v>870.34311552865404</v>
      </c>
      <c r="S1337" s="25">
        <v>6.1396926296339602</v>
      </c>
      <c r="T1337" s="25">
        <v>1.09055112336787</v>
      </c>
      <c r="U1337" s="25">
        <v>2.89057361101333E-2</v>
      </c>
      <c r="V1337" s="25">
        <v>0.10069355220963799</v>
      </c>
      <c r="W1337" s="25">
        <v>0.1295992883197713</v>
      </c>
      <c r="X1337" s="25"/>
      <c r="Y1337" s="25"/>
      <c r="Z1337"/>
    </row>
    <row r="1338" spans="2:26" x14ac:dyDescent="0.25">
      <c r="B1338" t="s">
        <v>801</v>
      </c>
      <c r="C1338" t="s">
        <v>592</v>
      </c>
      <c r="D1338" t="s">
        <v>257</v>
      </c>
      <c r="E1338" t="s">
        <v>1279</v>
      </c>
      <c r="F1338" t="s">
        <v>951</v>
      </c>
      <c r="G1338" t="s">
        <v>952</v>
      </c>
      <c r="H1338" t="s">
        <v>918</v>
      </c>
      <c r="I1338" t="s">
        <v>351</v>
      </c>
      <c r="J1338" s="4" t="s">
        <v>865</v>
      </c>
      <c r="K1338">
        <v>420</v>
      </c>
      <c r="L1338">
        <v>750</v>
      </c>
      <c r="M1338" s="1">
        <v>7.7453703703703705E-2</v>
      </c>
      <c r="N1338" s="25">
        <v>997.50402122490095</v>
      </c>
      <c r="O1338" s="25">
        <v>3142.137666858438</v>
      </c>
      <c r="P1338" s="25">
        <v>9.5207058445932802</v>
      </c>
      <c r="Q1338" s="25">
        <v>0.83790341369241805</v>
      </c>
      <c r="R1338" s="25">
        <v>1233.9124322152099</v>
      </c>
      <c r="S1338" s="25">
        <v>7.5041931505391801</v>
      </c>
      <c r="T1338" s="25">
        <v>1.2071807152329399</v>
      </c>
      <c r="U1338" s="25">
        <v>3.4482692160996697E-2</v>
      </c>
      <c r="V1338" s="25">
        <v>0.1487213279265</v>
      </c>
      <c r="W1338" s="25">
        <v>0.1832040200874967</v>
      </c>
      <c r="X1338" s="25"/>
      <c r="Y1338" s="25"/>
      <c r="Z1338"/>
    </row>
    <row r="1339" spans="2:26" x14ac:dyDescent="0.25">
      <c r="B1339" t="s">
        <v>801</v>
      </c>
      <c r="C1339" t="s">
        <v>592</v>
      </c>
      <c r="D1339" t="s">
        <v>257</v>
      </c>
      <c r="E1339" t="s">
        <v>1279</v>
      </c>
      <c r="F1339" t="s">
        <v>951</v>
      </c>
      <c r="G1339" t="s">
        <v>952</v>
      </c>
      <c r="H1339" t="s">
        <v>918</v>
      </c>
      <c r="I1339" t="s">
        <v>351</v>
      </c>
      <c r="J1339" s="4" t="s">
        <v>865</v>
      </c>
      <c r="K1339">
        <v>440</v>
      </c>
      <c r="L1339">
        <v>1000</v>
      </c>
      <c r="M1339" s="1">
        <v>0.10195601851851853</v>
      </c>
      <c r="N1339" s="25">
        <v>1273.85555070638</v>
      </c>
      <c r="O1339" s="25">
        <v>4012.6449847250969</v>
      </c>
      <c r="P1339" s="25">
        <v>12.0793243637542</v>
      </c>
      <c r="Q1339" s="25">
        <v>1.0700386099230601</v>
      </c>
      <c r="R1339" s="25">
        <v>1575.7590932329099</v>
      </c>
      <c r="S1339" s="25">
        <v>9.3017374714764802</v>
      </c>
      <c r="T1339" s="25">
        <v>1.3602262129506</v>
      </c>
      <c r="U1339" s="25">
        <v>3.8150522338740799E-2</v>
      </c>
      <c r="V1339" s="25">
        <v>0.20520895195580799</v>
      </c>
      <c r="W1339" s="25">
        <v>0.24335947429454879</v>
      </c>
      <c r="X1339" s="25"/>
      <c r="Y1339" s="25"/>
      <c r="Z1339"/>
    </row>
    <row r="1340" spans="2:26" x14ac:dyDescent="0.25">
      <c r="B1340" t="s">
        <v>801</v>
      </c>
      <c r="C1340" t="s">
        <v>592</v>
      </c>
      <c r="D1340" t="s">
        <v>257</v>
      </c>
      <c r="E1340" t="s">
        <v>1279</v>
      </c>
      <c r="F1340" t="s">
        <v>951</v>
      </c>
      <c r="G1340" t="s">
        <v>952</v>
      </c>
      <c r="H1340" t="s">
        <v>918</v>
      </c>
      <c r="I1340" t="s">
        <v>351</v>
      </c>
      <c r="J1340" s="4" t="s">
        <v>865</v>
      </c>
      <c r="K1340">
        <v>440</v>
      </c>
      <c r="L1340">
        <v>1500</v>
      </c>
      <c r="M1340" s="1">
        <v>0.14974537037037036</v>
      </c>
      <c r="N1340" s="25">
        <v>1884.60250283759</v>
      </c>
      <c r="O1340" s="25">
        <v>5936.4978839384084</v>
      </c>
      <c r="P1340" s="25">
        <v>17.847312882060599</v>
      </c>
      <c r="Q1340" s="25">
        <v>1.5830657395949499</v>
      </c>
      <c r="R1340" s="25">
        <v>2331.2530595182602</v>
      </c>
      <c r="S1340" s="25">
        <v>12.0542175539565</v>
      </c>
      <c r="T1340" s="25">
        <v>1.5513146525970101</v>
      </c>
      <c r="U1340" s="25">
        <v>5.0638887856115498E-2</v>
      </c>
      <c r="V1340" s="25">
        <v>0.30271387849518</v>
      </c>
      <c r="W1340" s="25">
        <v>0.35335276635129548</v>
      </c>
      <c r="X1340" s="25"/>
      <c r="Y1340" s="25"/>
      <c r="Z1340"/>
    </row>
    <row r="1341" spans="2:26" x14ac:dyDescent="0.25">
      <c r="B1341" t="s">
        <v>801</v>
      </c>
      <c r="C1341" t="s">
        <v>592</v>
      </c>
      <c r="D1341" t="s">
        <v>257</v>
      </c>
      <c r="E1341" t="s">
        <v>1279</v>
      </c>
      <c r="F1341" t="s">
        <v>951</v>
      </c>
      <c r="G1341" t="s">
        <v>952</v>
      </c>
      <c r="H1341" t="s">
        <v>918</v>
      </c>
      <c r="I1341" t="s">
        <v>351</v>
      </c>
      <c r="J1341" s="4" t="s">
        <v>865</v>
      </c>
      <c r="K1341">
        <v>440</v>
      </c>
      <c r="L1341">
        <v>2000</v>
      </c>
      <c r="M1341" s="1">
        <v>0.19753472222222224</v>
      </c>
      <c r="N1341" s="25">
        <v>2495.1063752519299</v>
      </c>
      <c r="O1341" s="25">
        <v>7859.585082043579</v>
      </c>
      <c r="P1341" s="25">
        <v>23.612749913458</v>
      </c>
      <c r="Q1341" s="25">
        <v>2.0958895499172598</v>
      </c>
      <c r="R1341" s="25">
        <v>3086.4460758239702</v>
      </c>
      <c r="S1341" s="25">
        <v>14.809753038175201</v>
      </c>
      <c r="T1341" s="25">
        <v>1.74300659070457</v>
      </c>
      <c r="U1341" s="25">
        <v>6.3116128261525101E-2</v>
      </c>
      <c r="V1341" s="25">
        <v>0.40023569857799401</v>
      </c>
      <c r="W1341" s="25">
        <v>0.46335182683951914</v>
      </c>
      <c r="X1341" s="25"/>
      <c r="Y1341" s="25"/>
      <c r="Z1341"/>
    </row>
    <row r="1342" spans="2:26" x14ac:dyDescent="0.25">
      <c r="B1342" t="s">
        <v>801</v>
      </c>
      <c r="C1342" t="s">
        <v>592</v>
      </c>
      <c r="D1342" t="s">
        <v>257</v>
      </c>
      <c r="E1342" t="s">
        <v>1279</v>
      </c>
      <c r="F1342" t="s">
        <v>951</v>
      </c>
      <c r="G1342" t="s">
        <v>952</v>
      </c>
      <c r="H1342" t="s">
        <v>918</v>
      </c>
      <c r="I1342" t="s">
        <v>351</v>
      </c>
      <c r="J1342" s="4" t="s">
        <v>832</v>
      </c>
      <c r="K1342">
        <v>240</v>
      </c>
      <c r="L1342">
        <v>125</v>
      </c>
      <c r="M1342" s="1">
        <v>2.2847222222222224E-2</v>
      </c>
      <c r="N1342" s="25">
        <v>169.93199999999999</v>
      </c>
      <c r="O1342" s="25">
        <v>535.28579999999999</v>
      </c>
      <c r="P1342" s="25">
        <v>1.2609627999999999</v>
      </c>
      <c r="Q1342" s="25">
        <v>0.14274287999999999</v>
      </c>
      <c r="R1342" s="25">
        <v>210.20588000000001</v>
      </c>
      <c r="S1342" s="25">
        <v>5.22442764</v>
      </c>
      <c r="T1342" s="25">
        <v>1.645397</v>
      </c>
      <c r="U1342" s="25">
        <v>1.5178799999999999E-2</v>
      </c>
      <c r="V1342" s="25">
        <v>2.5995959999999999E-2</v>
      </c>
      <c r="W1342" s="25">
        <v>4.1174759999999998E-2</v>
      </c>
      <c r="X1342" s="25"/>
      <c r="Y1342" s="25"/>
      <c r="Z1342"/>
    </row>
    <row r="1343" spans="2:26" x14ac:dyDescent="0.25">
      <c r="B1343" t="s">
        <v>801</v>
      </c>
      <c r="C1343" t="s">
        <v>592</v>
      </c>
      <c r="D1343" t="s">
        <v>257</v>
      </c>
      <c r="E1343" t="s">
        <v>1279</v>
      </c>
      <c r="F1343" t="s">
        <v>951</v>
      </c>
      <c r="G1343" t="s">
        <v>952</v>
      </c>
      <c r="H1343" t="s">
        <v>918</v>
      </c>
      <c r="I1343" t="s">
        <v>351</v>
      </c>
      <c r="J1343" s="4" t="s">
        <v>864</v>
      </c>
      <c r="K1343">
        <v>240</v>
      </c>
      <c r="L1343">
        <v>125</v>
      </c>
      <c r="M1343" s="1">
        <v>1.9259259259259261E-2</v>
      </c>
      <c r="N1343" s="25">
        <v>155.05199999999999</v>
      </c>
      <c r="O1343" s="25">
        <v>488.41379999999998</v>
      </c>
      <c r="P1343" s="25">
        <v>1.2189888</v>
      </c>
      <c r="Q1343" s="25">
        <v>0.13024368</v>
      </c>
      <c r="R1343" s="25">
        <v>191.79931999999999</v>
      </c>
      <c r="S1343" s="25">
        <v>4.3524596400000002</v>
      </c>
      <c r="T1343" s="25">
        <v>1.3472017602564099</v>
      </c>
      <c r="U1343" s="25">
        <v>1.3858199999999999E-2</v>
      </c>
      <c r="V1343" s="25">
        <v>2.342296E-2</v>
      </c>
      <c r="W1343" s="25">
        <v>3.7281160000000001E-2</v>
      </c>
      <c r="X1343" s="25"/>
      <c r="Y1343" s="25"/>
      <c r="Z1343"/>
    </row>
    <row r="1344" spans="2:26" x14ac:dyDescent="0.25">
      <c r="B1344" t="s">
        <v>893</v>
      </c>
      <c r="C1344" t="s">
        <v>894</v>
      </c>
      <c r="D1344" t="s">
        <v>257</v>
      </c>
      <c r="E1344" t="s">
        <v>1281</v>
      </c>
      <c r="F1344" t="s">
        <v>951</v>
      </c>
      <c r="G1344" t="s">
        <v>952</v>
      </c>
      <c r="H1344" t="s">
        <v>918</v>
      </c>
      <c r="I1344" t="s">
        <v>351</v>
      </c>
      <c r="J1344" s="4" t="s">
        <v>865</v>
      </c>
      <c r="K1344">
        <v>230</v>
      </c>
      <c r="L1344">
        <v>125</v>
      </c>
      <c r="M1344" s="1">
        <v>1.7488425925925925E-2</v>
      </c>
      <c r="N1344" s="25">
        <v>161.05453437193401</v>
      </c>
      <c r="O1344" s="25">
        <v>507.3217832715921</v>
      </c>
      <c r="P1344" s="25">
        <v>1.16048746784041</v>
      </c>
      <c r="Q1344" s="25">
        <v>0.135285808473915</v>
      </c>
      <c r="R1344" s="25">
        <v>199.22442592189901</v>
      </c>
      <c r="S1344" s="25">
        <v>3.4440007523533498</v>
      </c>
      <c r="T1344" s="25">
        <v>0.88650435374010095</v>
      </c>
      <c r="U1344" s="25">
        <v>1.1074225903394399E-2</v>
      </c>
      <c r="V1344" s="25">
        <v>2.55673442923821E-2</v>
      </c>
      <c r="W1344" s="25">
        <v>3.6641570195776497E-2</v>
      </c>
      <c r="X1344" s="25"/>
      <c r="Y1344" s="25"/>
      <c r="Z1344"/>
    </row>
    <row r="1345" spans="2:26" x14ac:dyDescent="0.25">
      <c r="B1345" t="s">
        <v>893</v>
      </c>
      <c r="C1345" t="s">
        <v>894</v>
      </c>
      <c r="D1345" t="s">
        <v>257</v>
      </c>
      <c r="E1345" t="s">
        <v>1281</v>
      </c>
      <c r="F1345" t="s">
        <v>951</v>
      </c>
      <c r="G1345" t="s">
        <v>952</v>
      </c>
      <c r="H1345" t="s">
        <v>918</v>
      </c>
      <c r="I1345" t="s">
        <v>351</v>
      </c>
      <c r="J1345" s="4" t="s">
        <v>865</v>
      </c>
      <c r="K1345">
        <v>240</v>
      </c>
      <c r="L1345">
        <v>200</v>
      </c>
      <c r="M1345" s="1">
        <v>2.5925925925925925E-2</v>
      </c>
      <c r="N1345" s="25">
        <v>259.68626510137898</v>
      </c>
      <c r="O1345" s="25">
        <v>818.01173506934379</v>
      </c>
      <c r="P1345" s="25">
        <v>1.9077917526368799</v>
      </c>
      <c r="Q1345" s="25">
        <v>0.218136452434916</v>
      </c>
      <c r="R1345" s="25">
        <v>321.23188679836801</v>
      </c>
      <c r="S1345" s="25">
        <v>4.6139542212919604</v>
      </c>
      <c r="T1345" s="25">
        <v>1.0434080831305701</v>
      </c>
      <c r="U1345" s="25">
        <v>1.6300187468070802E-2</v>
      </c>
      <c r="V1345" s="25">
        <v>4.2608096030109503E-2</v>
      </c>
      <c r="W1345" s="25">
        <v>5.8908283498180308E-2</v>
      </c>
      <c r="X1345" s="25"/>
      <c r="Y1345" s="25"/>
      <c r="Z1345"/>
    </row>
    <row r="1346" spans="2:26" x14ac:dyDescent="0.25">
      <c r="B1346" t="s">
        <v>893</v>
      </c>
      <c r="C1346" t="s">
        <v>894</v>
      </c>
      <c r="D1346" t="s">
        <v>257</v>
      </c>
      <c r="E1346" t="s">
        <v>1281</v>
      </c>
      <c r="F1346" t="s">
        <v>951</v>
      </c>
      <c r="G1346" t="s">
        <v>952</v>
      </c>
      <c r="H1346" t="s">
        <v>918</v>
      </c>
      <c r="I1346" t="s">
        <v>351</v>
      </c>
      <c r="J1346" s="4" t="s">
        <v>865</v>
      </c>
      <c r="K1346">
        <v>310</v>
      </c>
      <c r="L1346">
        <v>250</v>
      </c>
      <c r="M1346" s="1">
        <v>3.1354166666666662E-2</v>
      </c>
      <c r="N1346" s="25">
        <v>283.60516210526998</v>
      </c>
      <c r="O1346" s="25">
        <v>893.35626063160043</v>
      </c>
      <c r="P1346" s="25">
        <v>1.97170617048396</v>
      </c>
      <c r="Q1346" s="25">
        <v>0.23822831013538701</v>
      </c>
      <c r="R1346" s="25">
        <v>350.81953292216502</v>
      </c>
      <c r="S1346" s="25">
        <v>5.6408658912197396</v>
      </c>
      <c r="T1346" s="25">
        <v>1.24537354117974</v>
      </c>
      <c r="U1346" s="25">
        <v>1.5676068724912999E-2</v>
      </c>
      <c r="V1346" s="25">
        <v>5.2871902945427499E-2</v>
      </c>
      <c r="W1346" s="25">
        <v>6.8547971670340491E-2</v>
      </c>
      <c r="X1346" s="25"/>
      <c r="Y1346" s="25"/>
      <c r="Z1346"/>
    </row>
    <row r="1347" spans="2:26" x14ac:dyDescent="0.25">
      <c r="B1347" t="s">
        <v>893</v>
      </c>
      <c r="C1347" t="s">
        <v>894</v>
      </c>
      <c r="D1347" t="s">
        <v>257</v>
      </c>
      <c r="E1347" t="s">
        <v>1281</v>
      </c>
      <c r="F1347" t="s">
        <v>951</v>
      </c>
      <c r="G1347" t="s">
        <v>952</v>
      </c>
      <c r="H1347" t="s">
        <v>918</v>
      </c>
      <c r="I1347" t="s">
        <v>351</v>
      </c>
      <c r="J1347" s="4" t="s">
        <v>865</v>
      </c>
      <c r="K1347">
        <v>390</v>
      </c>
      <c r="L1347">
        <v>500</v>
      </c>
      <c r="M1347" s="1">
        <v>5.9641203703703703E-2</v>
      </c>
      <c r="N1347" s="25">
        <v>499.49569660445599</v>
      </c>
      <c r="O1347" s="25">
        <v>1573.4114443040364</v>
      </c>
      <c r="P1347" s="25">
        <v>3.11731372753276</v>
      </c>
      <c r="Q1347" s="25">
        <v>0.41957633101113601</v>
      </c>
      <c r="R1347" s="25">
        <v>617.87615612979198</v>
      </c>
      <c r="S1347" s="25">
        <v>11.222674938052901</v>
      </c>
      <c r="T1347" s="25">
        <v>2.1129916896904302</v>
      </c>
      <c r="U1347" s="25">
        <v>2.0423915827909301E-2</v>
      </c>
      <c r="V1347" s="25">
        <v>0.126038240861436</v>
      </c>
      <c r="W1347" s="25">
        <v>0.14646215668934531</v>
      </c>
      <c r="X1347" s="25"/>
      <c r="Y1347" s="25"/>
      <c r="Z1347"/>
    </row>
    <row r="1348" spans="2:26" x14ac:dyDescent="0.25">
      <c r="B1348" t="s">
        <v>893</v>
      </c>
      <c r="C1348" t="s">
        <v>894</v>
      </c>
      <c r="D1348" t="s">
        <v>257</v>
      </c>
      <c r="E1348" t="s">
        <v>1281</v>
      </c>
      <c r="F1348" t="s">
        <v>951</v>
      </c>
      <c r="G1348" t="s">
        <v>952</v>
      </c>
      <c r="H1348" t="s">
        <v>918</v>
      </c>
      <c r="I1348" t="s">
        <v>351</v>
      </c>
      <c r="J1348" s="4" t="s">
        <v>865</v>
      </c>
      <c r="K1348">
        <v>390</v>
      </c>
      <c r="L1348">
        <v>750</v>
      </c>
      <c r="M1348" s="1">
        <v>8.7152777777777787E-2</v>
      </c>
      <c r="N1348" s="25">
        <v>733.73772908923002</v>
      </c>
      <c r="O1348" s="25">
        <v>2311.2738466310743</v>
      </c>
      <c r="P1348" s="25">
        <v>4.52667589644639</v>
      </c>
      <c r="Q1348" s="25">
        <v>0.61633977381434801</v>
      </c>
      <c r="R1348" s="25">
        <v>907.633608660969</v>
      </c>
      <c r="S1348" s="25">
        <v>15.8552014029329</v>
      </c>
      <c r="T1348" s="25">
        <v>2.7478076879633102</v>
      </c>
      <c r="U1348" s="25">
        <v>2.68773543303342E-2</v>
      </c>
      <c r="V1348" s="25">
        <v>0.19223459860540801</v>
      </c>
      <c r="W1348" s="25">
        <v>0.2191119529357422</v>
      </c>
      <c r="X1348" s="25"/>
      <c r="Y1348" s="25"/>
      <c r="Z1348"/>
    </row>
    <row r="1349" spans="2:26" x14ac:dyDescent="0.25">
      <c r="B1349" t="s">
        <v>893</v>
      </c>
      <c r="C1349" t="s">
        <v>894</v>
      </c>
      <c r="D1349" t="s">
        <v>257</v>
      </c>
      <c r="E1349" t="s">
        <v>1281</v>
      </c>
      <c r="F1349" t="s">
        <v>951</v>
      </c>
      <c r="G1349" t="s">
        <v>952</v>
      </c>
      <c r="H1349" t="s">
        <v>918</v>
      </c>
      <c r="I1349" t="s">
        <v>351</v>
      </c>
      <c r="J1349" s="4" t="s">
        <v>865</v>
      </c>
      <c r="K1349">
        <v>390</v>
      </c>
      <c r="L1349">
        <v>1000</v>
      </c>
      <c r="M1349" s="1">
        <v>0.11467592592592592</v>
      </c>
      <c r="N1349" s="25">
        <v>967.97504680563895</v>
      </c>
      <c r="O1349" s="25">
        <v>3049.1213974377624</v>
      </c>
      <c r="P1349" s="25">
        <v>5.9356833992721496</v>
      </c>
      <c r="Q1349" s="25">
        <v>0.81309903732001299</v>
      </c>
      <c r="R1349" s="25">
        <v>1197.3851415344</v>
      </c>
      <c r="S1349" s="25">
        <v>20.488473227102801</v>
      </c>
      <c r="T1349" s="25">
        <v>3.3828089143686002</v>
      </c>
      <c r="U1349" s="25">
        <v>3.3324696240636699E-2</v>
      </c>
      <c r="V1349" s="25">
        <v>0.258444478620803</v>
      </c>
      <c r="W1349" s="25">
        <v>0.29176917486143972</v>
      </c>
      <c r="X1349" s="25"/>
      <c r="Y1349" s="25"/>
      <c r="Z1349"/>
    </row>
    <row r="1350" spans="2:26" x14ac:dyDescent="0.25">
      <c r="B1350" t="s">
        <v>893</v>
      </c>
      <c r="C1350" t="s">
        <v>894</v>
      </c>
      <c r="D1350" t="s">
        <v>257</v>
      </c>
      <c r="E1350" t="s">
        <v>1281</v>
      </c>
      <c r="F1350" t="s">
        <v>951</v>
      </c>
      <c r="G1350" t="s">
        <v>952</v>
      </c>
      <c r="H1350" t="s">
        <v>918</v>
      </c>
      <c r="I1350" t="s">
        <v>351</v>
      </c>
      <c r="J1350" s="4" t="s">
        <v>865</v>
      </c>
      <c r="K1350">
        <v>400</v>
      </c>
      <c r="L1350">
        <v>1500</v>
      </c>
      <c r="M1350" s="1">
        <v>0.16981481481481484</v>
      </c>
      <c r="N1350" s="25">
        <v>1405.2991037465199</v>
      </c>
      <c r="O1350" s="25">
        <v>4426.6921768015372</v>
      </c>
      <c r="P1350" s="25">
        <v>8.5221854676523598</v>
      </c>
      <c r="Q1350" s="25">
        <v>1.18045136867583</v>
      </c>
      <c r="R1350" s="25">
        <v>1738.3549180074399</v>
      </c>
      <c r="S1350" s="25">
        <v>28.926806637528198</v>
      </c>
      <c r="T1350" s="25">
        <v>4.4715452985741102</v>
      </c>
      <c r="U1350" s="25">
        <v>4.3164657194568398E-2</v>
      </c>
      <c r="V1350" s="25">
        <v>0.38387407625924203</v>
      </c>
      <c r="W1350" s="25">
        <v>0.42703873345381044</v>
      </c>
      <c r="X1350" s="25"/>
      <c r="Y1350" s="25"/>
      <c r="Z1350"/>
    </row>
    <row r="1351" spans="2:26" x14ac:dyDescent="0.25">
      <c r="B1351" t="s">
        <v>893</v>
      </c>
      <c r="C1351" t="s">
        <v>894</v>
      </c>
      <c r="D1351" t="s">
        <v>257</v>
      </c>
      <c r="E1351" t="s">
        <v>1281</v>
      </c>
      <c r="F1351" t="s">
        <v>951</v>
      </c>
      <c r="G1351" t="s">
        <v>952</v>
      </c>
      <c r="H1351" t="s">
        <v>918</v>
      </c>
      <c r="I1351" t="s">
        <v>351</v>
      </c>
      <c r="J1351" s="4" t="s">
        <v>832</v>
      </c>
      <c r="K1351">
        <v>230</v>
      </c>
      <c r="L1351">
        <v>125</v>
      </c>
      <c r="M1351" s="1">
        <v>2.2847222222222224E-2</v>
      </c>
      <c r="N1351" s="25">
        <v>169.93199999999999</v>
      </c>
      <c r="O1351" s="25">
        <v>535.28579999999999</v>
      </c>
      <c r="P1351" s="25">
        <v>1.2609627999999999</v>
      </c>
      <c r="Q1351" s="25">
        <v>0.14274287999999999</v>
      </c>
      <c r="R1351" s="25">
        <v>210.20588000000001</v>
      </c>
      <c r="S1351" s="25">
        <v>5.22442764</v>
      </c>
      <c r="T1351" s="25">
        <v>1.645397</v>
      </c>
      <c r="U1351" s="25">
        <v>1.5178799999999999E-2</v>
      </c>
      <c r="V1351" s="25">
        <v>2.5995959999999999E-2</v>
      </c>
      <c r="W1351" s="25">
        <v>4.1174759999999998E-2</v>
      </c>
      <c r="X1351" s="25"/>
      <c r="Y1351" s="25"/>
      <c r="Z1351"/>
    </row>
    <row r="1352" spans="2:26" x14ac:dyDescent="0.25">
      <c r="B1352" t="s">
        <v>893</v>
      </c>
      <c r="C1352" t="s">
        <v>894</v>
      </c>
      <c r="D1352" t="s">
        <v>257</v>
      </c>
      <c r="E1352" t="s">
        <v>1281</v>
      </c>
      <c r="F1352" t="s">
        <v>951</v>
      </c>
      <c r="G1352" t="s">
        <v>952</v>
      </c>
      <c r="H1352" t="s">
        <v>918</v>
      </c>
      <c r="I1352" t="s">
        <v>351</v>
      </c>
      <c r="J1352" s="4" t="s">
        <v>864</v>
      </c>
      <c r="K1352">
        <v>230</v>
      </c>
      <c r="L1352">
        <v>125</v>
      </c>
      <c r="M1352" s="1">
        <v>1.9259259259259261E-2</v>
      </c>
      <c r="N1352" s="25">
        <v>155.05199999999999</v>
      </c>
      <c r="O1352" s="25">
        <v>488.41379999999998</v>
      </c>
      <c r="P1352" s="25">
        <v>1.2189888</v>
      </c>
      <c r="Q1352" s="25">
        <v>0.13024368</v>
      </c>
      <c r="R1352" s="25">
        <v>191.79931999999999</v>
      </c>
      <c r="S1352" s="25">
        <v>4.3524596400000002</v>
      </c>
      <c r="T1352" s="25">
        <v>1.3472017602564099</v>
      </c>
      <c r="U1352" s="25">
        <v>1.3858199999999999E-2</v>
      </c>
      <c r="V1352" s="25">
        <v>2.342296E-2</v>
      </c>
      <c r="W1352" s="25">
        <v>3.7281160000000001E-2</v>
      </c>
      <c r="X1352" s="25"/>
      <c r="Y1352" s="25"/>
      <c r="Z1352"/>
    </row>
    <row r="1353" spans="2:26" x14ac:dyDescent="0.25">
      <c r="B1353" t="s">
        <v>63</v>
      </c>
      <c r="C1353" t="s">
        <v>258</v>
      </c>
      <c r="D1353" t="s">
        <v>257</v>
      </c>
      <c r="E1353" t="s">
        <v>1284</v>
      </c>
      <c r="F1353" t="s">
        <v>951</v>
      </c>
      <c r="G1353" t="s">
        <v>950</v>
      </c>
      <c r="H1353" t="s">
        <v>918</v>
      </c>
      <c r="I1353" t="s">
        <v>1927</v>
      </c>
      <c r="J1353" s="4" t="s">
        <v>865</v>
      </c>
      <c r="K1353">
        <v>120</v>
      </c>
      <c r="L1353">
        <v>125</v>
      </c>
      <c r="M1353" s="1">
        <v>3.0115740740740738E-2</v>
      </c>
      <c r="N1353" s="25">
        <v>99.863959857707101</v>
      </c>
      <c r="O1353" s="25">
        <v>309.57827555889202</v>
      </c>
      <c r="P1353" s="25">
        <v>0.20745810084921401</v>
      </c>
      <c r="Q1353" s="25">
        <v>8.3885726549355694E-2</v>
      </c>
      <c r="R1353" s="25">
        <v>123.531718419846</v>
      </c>
      <c r="S1353" s="25">
        <v>121.26971425583601</v>
      </c>
      <c r="T1353" s="25">
        <v>1.6891245278014</v>
      </c>
      <c r="U1353" s="25">
        <v>0</v>
      </c>
      <c r="V1353" s="25">
        <v>0</v>
      </c>
      <c r="W1353" s="25">
        <v>0</v>
      </c>
      <c r="X1353" s="25"/>
      <c r="Y1353" s="25"/>
      <c r="Z1353"/>
    </row>
    <row r="1354" spans="2:26" x14ac:dyDescent="0.25">
      <c r="B1354" t="s">
        <v>63</v>
      </c>
      <c r="C1354" t="s">
        <v>258</v>
      </c>
      <c r="D1354" t="s">
        <v>257</v>
      </c>
      <c r="E1354" t="s">
        <v>1284</v>
      </c>
      <c r="F1354" t="s">
        <v>951</v>
      </c>
      <c r="G1354" t="s">
        <v>950</v>
      </c>
      <c r="H1354" t="s">
        <v>918</v>
      </c>
      <c r="I1354" t="s">
        <v>1927</v>
      </c>
      <c r="J1354" s="4" t="s">
        <v>865</v>
      </c>
      <c r="K1354">
        <v>120</v>
      </c>
      <c r="L1354">
        <v>200</v>
      </c>
      <c r="M1354" s="1">
        <v>4.6504629629629625E-2</v>
      </c>
      <c r="N1354" s="25">
        <v>165.72641081819</v>
      </c>
      <c r="O1354" s="25">
        <v>513.75187353638898</v>
      </c>
      <c r="P1354" s="25">
        <v>0.34122540183587102</v>
      </c>
      <c r="Q1354" s="25">
        <v>0.13921021512950599</v>
      </c>
      <c r="R1354" s="25">
        <v>205.003656690057</v>
      </c>
      <c r="S1354" s="25">
        <v>205.47543084051901</v>
      </c>
      <c r="T1354" s="25">
        <v>2.8553161643667302</v>
      </c>
      <c r="U1354" s="25">
        <v>0</v>
      </c>
      <c r="V1354" s="25">
        <v>0</v>
      </c>
      <c r="W1354" s="25">
        <v>0</v>
      </c>
      <c r="X1354" s="25"/>
      <c r="Y1354" s="25"/>
      <c r="Z1354"/>
    </row>
    <row r="1355" spans="2:26" x14ac:dyDescent="0.25">
      <c r="B1355" t="s">
        <v>63</v>
      </c>
      <c r="C1355" t="s">
        <v>258</v>
      </c>
      <c r="D1355" t="s">
        <v>257</v>
      </c>
      <c r="E1355" t="s">
        <v>1284</v>
      </c>
      <c r="F1355" t="s">
        <v>951</v>
      </c>
      <c r="G1355" t="s">
        <v>950</v>
      </c>
      <c r="H1355" t="s">
        <v>918</v>
      </c>
      <c r="I1355" t="s">
        <v>1927</v>
      </c>
      <c r="J1355" s="4" t="s">
        <v>865</v>
      </c>
      <c r="K1355">
        <v>120</v>
      </c>
      <c r="L1355">
        <v>250</v>
      </c>
      <c r="M1355" s="1">
        <v>5.7314814814814818E-2</v>
      </c>
      <c r="N1355" s="25">
        <v>209.56686678531301</v>
      </c>
      <c r="O1355" s="25">
        <v>649.6572870344703</v>
      </c>
      <c r="P1355" s="25">
        <v>0.43013487078138501</v>
      </c>
      <c r="Q1355" s="25">
        <v>0.17603614311558799</v>
      </c>
      <c r="R1355" s="25">
        <v>259.23412872142001</v>
      </c>
      <c r="S1355" s="25">
        <v>261.65103006123798</v>
      </c>
      <c r="T1355" s="25">
        <v>3.6330344950373701</v>
      </c>
      <c r="U1355" s="25">
        <v>0</v>
      </c>
      <c r="V1355" s="25">
        <v>0</v>
      </c>
      <c r="W1355" s="25">
        <v>0</v>
      </c>
      <c r="X1355" s="25"/>
      <c r="Y1355" s="25"/>
      <c r="Z1355"/>
    </row>
    <row r="1356" spans="2:26" x14ac:dyDescent="0.25">
      <c r="B1356" t="s">
        <v>63</v>
      </c>
      <c r="C1356" t="s">
        <v>258</v>
      </c>
      <c r="D1356" t="s">
        <v>257</v>
      </c>
      <c r="E1356" t="s">
        <v>1284</v>
      </c>
      <c r="F1356" t="s">
        <v>951</v>
      </c>
      <c r="G1356" t="s">
        <v>950</v>
      </c>
      <c r="H1356" t="s">
        <v>918</v>
      </c>
      <c r="I1356" t="s">
        <v>1927</v>
      </c>
      <c r="J1356" s="4" t="s">
        <v>865</v>
      </c>
      <c r="K1356">
        <v>120</v>
      </c>
      <c r="L1356">
        <v>500</v>
      </c>
      <c r="M1356" s="1">
        <v>0.11181712962962963</v>
      </c>
      <c r="N1356" s="25">
        <v>429.36813810564399</v>
      </c>
      <c r="O1356" s="25">
        <v>1331.0412281274964</v>
      </c>
      <c r="P1356" s="25">
        <v>0.87622283680910595</v>
      </c>
      <c r="Q1356" s="25">
        <v>0.36066923850598898</v>
      </c>
      <c r="R1356" s="25">
        <v>531.12842718012303</v>
      </c>
      <c r="S1356" s="25">
        <v>543.04172033512396</v>
      </c>
      <c r="T1356" s="25">
        <v>7.5294535515266796</v>
      </c>
      <c r="U1356" s="25">
        <v>0</v>
      </c>
      <c r="V1356" s="25">
        <v>0</v>
      </c>
      <c r="W1356" s="25">
        <v>0</v>
      </c>
      <c r="X1356" s="25"/>
      <c r="Y1356" s="25"/>
      <c r="Z1356"/>
    </row>
    <row r="1357" spans="2:26" x14ac:dyDescent="0.25">
      <c r="B1357" t="s">
        <v>63</v>
      </c>
      <c r="C1357" t="s">
        <v>258</v>
      </c>
      <c r="D1357" t="s">
        <v>257</v>
      </c>
      <c r="E1357" t="s">
        <v>1284</v>
      </c>
      <c r="F1357" t="s">
        <v>951</v>
      </c>
      <c r="G1357" t="s">
        <v>950</v>
      </c>
      <c r="H1357" t="s">
        <v>918</v>
      </c>
      <c r="I1357" t="s">
        <v>1927</v>
      </c>
      <c r="J1357" s="4" t="s">
        <v>865</v>
      </c>
      <c r="K1357">
        <v>120</v>
      </c>
      <c r="L1357">
        <v>750</v>
      </c>
      <c r="M1357" s="1">
        <v>0.16625000000000001</v>
      </c>
      <c r="N1357" s="25">
        <v>649.15626500982899</v>
      </c>
      <c r="O1357" s="25">
        <v>2012.3844215304698</v>
      </c>
      <c r="P1357" s="25">
        <v>1.3221850264163399</v>
      </c>
      <c r="Q1357" s="25">
        <v>0.54529129296007395</v>
      </c>
      <c r="R1357" s="25">
        <v>803.006368050074</v>
      </c>
      <c r="S1357" s="25">
        <v>824.51798528594702</v>
      </c>
      <c r="T1357" s="25">
        <v>11.4268553787828</v>
      </c>
      <c r="U1357" s="25">
        <v>0</v>
      </c>
      <c r="V1357" s="25">
        <v>0</v>
      </c>
      <c r="W1357" s="25">
        <v>0</v>
      </c>
      <c r="X1357" s="25"/>
      <c r="Y1357" s="25"/>
      <c r="Z1357"/>
    </row>
    <row r="1358" spans="2:26" x14ac:dyDescent="0.25">
      <c r="B1358" t="s">
        <v>63</v>
      </c>
      <c r="C1358" t="s">
        <v>258</v>
      </c>
      <c r="D1358" t="s">
        <v>257</v>
      </c>
      <c r="E1358" t="s">
        <v>1284</v>
      </c>
      <c r="F1358" t="s">
        <v>951</v>
      </c>
      <c r="G1358" t="s">
        <v>950</v>
      </c>
      <c r="H1358" t="s">
        <v>918</v>
      </c>
      <c r="I1358" t="s">
        <v>1927</v>
      </c>
      <c r="J1358" s="4" t="s">
        <v>865</v>
      </c>
      <c r="K1358">
        <v>180</v>
      </c>
      <c r="L1358">
        <v>1000</v>
      </c>
      <c r="M1358" s="1">
        <v>0.20277777777777781</v>
      </c>
      <c r="N1358" s="25">
        <v>786.14115493896895</v>
      </c>
      <c r="O1358" s="25">
        <v>2437.0375803108036</v>
      </c>
      <c r="P1358" s="25">
        <v>1.5445656686082501</v>
      </c>
      <c r="Q1358" s="25">
        <v>0.660358570148734</v>
      </c>
      <c r="R1358" s="25">
        <v>972.45660865950401</v>
      </c>
      <c r="S1358" s="25">
        <v>1025.96670958905</v>
      </c>
      <c r="T1358" s="25">
        <v>16.071488905061599</v>
      </c>
      <c r="U1358" s="25">
        <v>0</v>
      </c>
      <c r="V1358" s="25">
        <v>0</v>
      </c>
      <c r="W1358" s="25">
        <v>0</v>
      </c>
      <c r="X1358" s="25"/>
      <c r="Y1358" s="25"/>
      <c r="Z1358"/>
    </row>
    <row r="1359" spans="2:26" x14ac:dyDescent="0.25">
      <c r="B1359" t="s">
        <v>63</v>
      </c>
      <c r="C1359" t="s">
        <v>258</v>
      </c>
      <c r="D1359" t="s">
        <v>257</v>
      </c>
      <c r="E1359" t="s">
        <v>1284</v>
      </c>
      <c r="F1359" t="s">
        <v>951</v>
      </c>
      <c r="G1359" t="s">
        <v>950</v>
      </c>
      <c r="H1359" t="s">
        <v>918</v>
      </c>
      <c r="I1359" t="s">
        <v>1927</v>
      </c>
      <c r="J1359" s="4" t="s">
        <v>832</v>
      </c>
      <c r="K1359">
        <v>120</v>
      </c>
      <c r="L1359">
        <v>125</v>
      </c>
      <c r="M1359" s="1">
        <v>2.2847222222222224E-2</v>
      </c>
      <c r="N1359" s="25">
        <v>33.78</v>
      </c>
      <c r="O1359" s="25">
        <v>104.718</v>
      </c>
      <c r="P1359" s="25">
        <v>7.9559999999999895E-2</v>
      </c>
      <c r="Q1359" s="25">
        <v>2.83752E-2</v>
      </c>
      <c r="R1359" s="25">
        <v>41.78586</v>
      </c>
      <c r="S1359" s="25">
        <v>26.43582</v>
      </c>
      <c r="T1359" s="25">
        <v>0.35505119999999901</v>
      </c>
      <c r="U1359" s="25">
        <v>0</v>
      </c>
      <c r="V1359" s="25">
        <v>0</v>
      </c>
      <c r="W1359" s="25">
        <v>0</v>
      </c>
      <c r="X1359" s="25"/>
      <c r="Y1359" s="25"/>
      <c r="Z1359"/>
    </row>
    <row r="1360" spans="2:26" x14ac:dyDescent="0.25">
      <c r="B1360" t="s">
        <v>63</v>
      </c>
      <c r="C1360" t="s">
        <v>258</v>
      </c>
      <c r="D1360" t="s">
        <v>257</v>
      </c>
      <c r="E1360" t="s">
        <v>1284</v>
      </c>
      <c r="F1360" t="s">
        <v>951</v>
      </c>
      <c r="G1360" t="s">
        <v>950</v>
      </c>
      <c r="H1360" t="s">
        <v>918</v>
      </c>
      <c r="I1360" t="s">
        <v>1927</v>
      </c>
      <c r="J1360" s="4" t="s">
        <v>864</v>
      </c>
      <c r="K1360">
        <v>120</v>
      </c>
      <c r="L1360">
        <v>125</v>
      </c>
      <c r="M1360" s="1">
        <v>1.9259259259259261E-2</v>
      </c>
      <c r="N1360" s="25">
        <v>30.06</v>
      </c>
      <c r="O1360" s="25">
        <v>93.185999999999993</v>
      </c>
      <c r="P1360" s="25">
        <v>6.8400000000000002E-2</v>
      </c>
      <c r="Q1360" s="25">
        <v>2.5250399999999999E-2</v>
      </c>
      <c r="R1360" s="25">
        <v>37.184220000000003</v>
      </c>
      <c r="S1360" s="25">
        <v>24.728339999999999</v>
      </c>
      <c r="T1360" s="25">
        <v>0.32454719999999998</v>
      </c>
      <c r="U1360" s="25">
        <v>0</v>
      </c>
      <c r="V1360" s="25">
        <v>0</v>
      </c>
      <c r="W1360" s="25">
        <v>0</v>
      </c>
      <c r="X1360" s="25"/>
      <c r="Y1360" s="25"/>
      <c r="Z1360"/>
    </row>
    <row r="1361" spans="2:26" x14ac:dyDescent="0.25">
      <c r="B1361" t="s">
        <v>802</v>
      </c>
      <c r="C1361" t="s">
        <v>594</v>
      </c>
      <c r="D1361" t="s">
        <v>257</v>
      </c>
      <c r="E1361" t="s">
        <v>868</v>
      </c>
      <c r="F1361" t="s">
        <v>951</v>
      </c>
      <c r="G1361" t="s">
        <v>950</v>
      </c>
      <c r="H1361" t="s">
        <v>918</v>
      </c>
      <c r="I1361" t="s">
        <v>1927</v>
      </c>
      <c r="J1361" s="4" t="s">
        <v>865</v>
      </c>
      <c r="K1361">
        <v>120</v>
      </c>
      <c r="L1361">
        <v>125</v>
      </c>
      <c r="M1361" s="1">
        <v>3.2858796296296296E-2</v>
      </c>
      <c r="N1361" s="25">
        <v>56.858885974688697</v>
      </c>
      <c r="O1361" s="25">
        <v>176.26254652153497</v>
      </c>
      <c r="P1361" s="25">
        <v>7.7913613335206994E-2</v>
      </c>
      <c r="Q1361" s="25">
        <v>4.7761464218738503E-2</v>
      </c>
      <c r="R1361" s="25">
        <v>70.334441950690007</v>
      </c>
      <c r="S1361" s="25">
        <v>66.058530808024599</v>
      </c>
      <c r="T1361" s="25">
        <v>0.72680694447487404</v>
      </c>
      <c r="U1361" s="25">
        <v>0</v>
      </c>
      <c r="V1361" s="25">
        <v>0</v>
      </c>
      <c r="W1361" s="25">
        <v>0</v>
      </c>
      <c r="X1361" s="25"/>
      <c r="Y1361" s="25"/>
      <c r="Z1361"/>
    </row>
    <row r="1362" spans="2:26" x14ac:dyDescent="0.25">
      <c r="B1362" t="s">
        <v>802</v>
      </c>
      <c r="C1362" t="s">
        <v>594</v>
      </c>
      <c r="D1362" t="s">
        <v>257</v>
      </c>
      <c r="E1362" t="s">
        <v>868</v>
      </c>
      <c r="F1362" t="s">
        <v>951</v>
      </c>
      <c r="G1362" t="s">
        <v>950</v>
      </c>
      <c r="H1362" t="s">
        <v>918</v>
      </c>
      <c r="I1362" t="s">
        <v>1927</v>
      </c>
      <c r="J1362" s="4" t="s">
        <v>865</v>
      </c>
      <c r="K1362">
        <v>120</v>
      </c>
      <c r="L1362">
        <v>200</v>
      </c>
      <c r="M1362" s="1">
        <v>5.1956018518518519E-2</v>
      </c>
      <c r="N1362" s="25">
        <v>89.923465135944994</v>
      </c>
      <c r="O1362" s="25">
        <v>278.76274192142949</v>
      </c>
      <c r="P1362" s="25">
        <v>0.123693590495376</v>
      </c>
      <c r="Q1362" s="25">
        <v>7.5535716176416801E-2</v>
      </c>
      <c r="R1362" s="25">
        <v>111.23533279127599</v>
      </c>
      <c r="S1362" s="25">
        <v>103.999721075484</v>
      </c>
      <c r="T1362" s="25">
        <v>1.1544590689124901</v>
      </c>
      <c r="U1362" s="25">
        <v>0</v>
      </c>
      <c r="V1362" s="25">
        <v>0</v>
      </c>
      <c r="W1362" s="25">
        <v>0</v>
      </c>
      <c r="X1362" s="25"/>
      <c r="Y1362" s="25"/>
      <c r="Z1362"/>
    </row>
    <row r="1363" spans="2:26" x14ac:dyDescent="0.25">
      <c r="B1363" t="s">
        <v>802</v>
      </c>
      <c r="C1363" t="s">
        <v>594</v>
      </c>
      <c r="D1363" t="s">
        <v>257</v>
      </c>
      <c r="E1363" t="s">
        <v>868</v>
      </c>
      <c r="F1363" t="s">
        <v>951</v>
      </c>
      <c r="G1363" t="s">
        <v>950</v>
      </c>
      <c r="H1363" t="s">
        <v>918</v>
      </c>
      <c r="I1363" t="s">
        <v>1927</v>
      </c>
      <c r="J1363" s="4" t="s">
        <v>865</v>
      </c>
      <c r="K1363">
        <v>120</v>
      </c>
      <c r="L1363">
        <v>250</v>
      </c>
      <c r="M1363" s="1">
        <v>6.4456018518518524E-2</v>
      </c>
      <c r="N1363" s="25">
        <v>111.59650771113201</v>
      </c>
      <c r="O1363" s="25">
        <v>345.94917390450922</v>
      </c>
      <c r="P1363" s="25">
        <v>0.153559830195206</v>
      </c>
      <c r="Q1363" s="25">
        <v>9.3741071968356807E-2</v>
      </c>
      <c r="R1363" s="25">
        <v>138.04486687986801</v>
      </c>
      <c r="S1363" s="25">
        <v>128.97076468690699</v>
      </c>
      <c r="T1363" s="25">
        <v>1.4354845259662401</v>
      </c>
      <c r="U1363" s="25">
        <v>0</v>
      </c>
      <c r="V1363" s="25">
        <v>0</v>
      </c>
      <c r="W1363" s="25">
        <v>0</v>
      </c>
      <c r="X1363" s="25"/>
      <c r="Y1363" s="25"/>
      <c r="Z1363"/>
    </row>
    <row r="1364" spans="2:26" x14ac:dyDescent="0.25">
      <c r="B1364" t="s">
        <v>802</v>
      </c>
      <c r="C1364" t="s">
        <v>594</v>
      </c>
      <c r="D1364" t="s">
        <v>257</v>
      </c>
      <c r="E1364" t="s">
        <v>868</v>
      </c>
      <c r="F1364" t="s">
        <v>951</v>
      </c>
      <c r="G1364" t="s">
        <v>950</v>
      </c>
      <c r="H1364" t="s">
        <v>918</v>
      </c>
      <c r="I1364" t="s">
        <v>1927</v>
      </c>
      <c r="J1364" s="4" t="s">
        <v>865</v>
      </c>
      <c r="K1364">
        <v>120</v>
      </c>
      <c r="L1364">
        <v>500</v>
      </c>
      <c r="M1364" s="1">
        <v>0.12784722222222222</v>
      </c>
      <c r="N1364" s="25">
        <v>221.312015099425</v>
      </c>
      <c r="O1364" s="25">
        <v>686.06724680821753</v>
      </c>
      <c r="P1364" s="25">
        <v>0.30532757171127201</v>
      </c>
      <c r="Q1364" s="25">
        <v>0.18590209545823699</v>
      </c>
      <c r="R1364" s="25">
        <v>273.76292877685302</v>
      </c>
      <c r="S1364" s="25">
        <v>254.95810452849599</v>
      </c>
      <c r="T1364" s="25">
        <v>2.8557105805198901</v>
      </c>
      <c r="U1364" s="25">
        <v>0</v>
      </c>
      <c r="V1364" s="25">
        <v>0</v>
      </c>
      <c r="W1364" s="25">
        <v>0</v>
      </c>
      <c r="X1364" s="25"/>
      <c r="Y1364" s="25"/>
      <c r="Z1364"/>
    </row>
    <row r="1365" spans="2:26" x14ac:dyDescent="0.25">
      <c r="B1365" t="s">
        <v>802</v>
      </c>
      <c r="C1365" t="s">
        <v>594</v>
      </c>
      <c r="D1365" t="s">
        <v>257</v>
      </c>
      <c r="E1365" t="s">
        <v>868</v>
      </c>
      <c r="F1365" t="s">
        <v>951</v>
      </c>
      <c r="G1365" t="s">
        <v>950</v>
      </c>
      <c r="H1365" t="s">
        <v>918</v>
      </c>
      <c r="I1365" t="s">
        <v>1927</v>
      </c>
      <c r="J1365" s="4" t="s">
        <v>865</v>
      </c>
      <c r="K1365">
        <v>120</v>
      </c>
      <c r="L1365">
        <v>750</v>
      </c>
      <c r="M1365" s="1">
        <v>0.19109953703703705</v>
      </c>
      <c r="N1365" s="25">
        <v>330.79370342055898</v>
      </c>
      <c r="O1365" s="25">
        <v>1025.4604806037328</v>
      </c>
      <c r="P1365" s="25">
        <v>0.45668169713708301</v>
      </c>
      <c r="Q1365" s="25">
        <v>0.27786671644241001</v>
      </c>
      <c r="R1365" s="25">
        <v>409.19181270252398</v>
      </c>
      <c r="S1365" s="25">
        <v>380.741438690623</v>
      </c>
      <c r="T1365" s="25">
        <v>4.2734276669337801</v>
      </c>
      <c r="U1365" s="25">
        <v>0</v>
      </c>
      <c r="V1365" s="25">
        <v>0</v>
      </c>
      <c r="W1365" s="25">
        <v>0</v>
      </c>
      <c r="X1365" s="25"/>
      <c r="Y1365" s="25"/>
      <c r="Z1365"/>
    </row>
    <row r="1366" spans="2:26" x14ac:dyDescent="0.25">
      <c r="B1366" t="s">
        <v>802</v>
      </c>
      <c r="C1366" t="s">
        <v>594</v>
      </c>
      <c r="D1366" t="s">
        <v>257</v>
      </c>
      <c r="E1366" t="s">
        <v>868</v>
      </c>
      <c r="F1366" t="s">
        <v>951</v>
      </c>
      <c r="G1366" t="s">
        <v>950</v>
      </c>
      <c r="H1366" t="s">
        <v>918</v>
      </c>
      <c r="I1366" t="s">
        <v>1927</v>
      </c>
      <c r="J1366" s="4" t="s">
        <v>832</v>
      </c>
      <c r="K1366">
        <v>120</v>
      </c>
      <c r="L1366">
        <v>125</v>
      </c>
      <c r="M1366" s="1">
        <v>2.2847222222222224E-2</v>
      </c>
      <c r="N1366" s="25">
        <v>33.78</v>
      </c>
      <c r="O1366" s="25">
        <v>104.718</v>
      </c>
      <c r="P1366" s="25">
        <v>7.9559999999999895E-2</v>
      </c>
      <c r="Q1366" s="25">
        <v>2.83752E-2</v>
      </c>
      <c r="R1366" s="25">
        <v>41.78586</v>
      </c>
      <c r="S1366" s="25">
        <v>26.43582</v>
      </c>
      <c r="T1366" s="25">
        <v>0.35505119999999901</v>
      </c>
      <c r="U1366" s="25">
        <v>0</v>
      </c>
      <c r="V1366" s="25">
        <v>0</v>
      </c>
      <c r="W1366" s="25">
        <v>0</v>
      </c>
      <c r="X1366" s="25"/>
      <c r="Y1366" s="25"/>
      <c r="Z1366"/>
    </row>
    <row r="1367" spans="2:26" x14ac:dyDescent="0.25">
      <c r="B1367" t="s">
        <v>802</v>
      </c>
      <c r="C1367" t="s">
        <v>594</v>
      </c>
      <c r="D1367" t="s">
        <v>257</v>
      </c>
      <c r="E1367" t="s">
        <v>868</v>
      </c>
      <c r="F1367" t="s">
        <v>951</v>
      </c>
      <c r="G1367" t="s">
        <v>950</v>
      </c>
      <c r="H1367" t="s">
        <v>918</v>
      </c>
      <c r="I1367" t="s">
        <v>1927</v>
      </c>
      <c r="J1367" s="4" t="s">
        <v>864</v>
      </c>
      <c r="K1367">
        <v>120</v>
      </c>
      <c r="L1367">
        <v>125</v>
      </c>
      <c r="M1367" s="1">
        <v>1.9259259259259261E-2</v>
      </c>
      <c r="N1367" s="25">
        <v>30.06</v>
      </c>
      <c r="O1367" s="25">
        <v>93.185999999999993</v>
      </c>
      <c r="P1367" s="25">
        <v>6.8400000000000002E-2</v>
      </c>
      <c r="Q1367" s="25">
        <v>2.5250399999999999E-2</v>
      </c>
      <c r="R1367" s="25">
        <v>37.184220000000003</v>
      </c>
      <c r="S1367" s="25">
        <v>24.728339999999999</v>
      </c>
      <c r="T1367" s="25">
        <v>0.32454719999999998</v>
      </c>
      <c r="U1367" s="25">
        <v>0</v>
      </c>
      <c r="V1367" s="25">
        <v>0</v>
      </c>
      <c r="W1367" s="25">
        <v>0</v>
      </c>
      <c r="X1367" s="25"/>
      <c r="Y1367" s="25"/>
      <c r="Z1367"/>
    </row>
    <row r="1368" spans="2:26" x14ac:dyDescent="0.25">
      <c r="B1368" t="s">
        <v>64</v>
      </c>
      <c r="C1368" t="s">
        <v>259</v>
      </c>
      <c r="D1368" t="s">
        <v>257</v>
      </c>
      <c r="E1368" t="s">
        <v>1289</v>
      </c>
      <c r="F1368" t="s">
        <v>951</v>
      </c>
      <c r="G1368" t="s">
        <v>950</v>
      </c>
      <c r="H1368" t="s">
        <v>918</v>
      </c>
      <c r="I1368" t="s">
        <v>1927</v>
      </c>
      <c r="J1368" s="4" t="s">
        <v>865</v>
      </c>
      <c r="K1368">
        <v>140</v>
      </c>
      <c r="L1368">
        <v>125</v>
      </c>
      <c r="M1368" s="1">
        <v>3.1539351851851853E-2</v>
      </c>
      <c r="N1368" s="25">
        <v>68.892947714300803</v>
      </c>
      <c r="O1368" s="25">
        <v>213.56813791433248</v>
      </c>
      <c r="P1368" s="25">
        <v>9.9293044210581105E-2</v>
      </c>
      <c r="Q1368" s="25">
        <v>5.7870073391195202E-2</v>
      </c>
      <c r="R1368" s="25">
        <v>85.220570762499705</v>
      </c>
      <c r="S1368" s="25">
        <v>89.101244947059001</v>
      </c>
      <c r="T1368" s="25">
        <v>1.0108406550856499</v>
      </c>
      <c r="U1368" s="25">
        <v>0</v>
      </c>
      <c r="V1368" s="25">
        <v>0</v>
      </c>
      <c r="W1368" s="25">
        <v>0</v>
      </c>
      <c r="X1368" s="25"/>
      <c r="Y1368" s="25"/>
      <c r="Z1368"/>
    </row>
    <row r="1369" spans="2:26" x14ac:dyDescent="0.25">
      <c r="B1369" t="s">
        <v>64</v>
      </c>
      <c r="C1369" t="s">
        <v>259</v>
      </c>
      <c r="D1369" t="s">
        <v>257</v>
      </c>
      <c r="E1369" t="s">
        <v>1289</v>
      </c>
      <c r="F1369" t="s">
        <v>951</v>
      </c>
      <c r="G1369" t="s">
        <v>950</v>
      </c>
      <c r="H1369" t="s">
        <v>918</v>
      </c>
      <c r="I1369" t="s">
        <v>1927</v>
      </c>
      <c r="J1369" s="4" t="s">
        <v>865</v>
      </c>
      <c r="K1369">
        <v>180</v>
      </c>
      <c r="L1369">
        <v>200</v>
      </c>
      <c r="M1369" s="1">
        <v>4.7696759259259258E-2</v>
      </c>
      <c r="N1369" s="25">
        <v>103.553008774578</v>
      </c>
      <c r="O1369" s="25">
        <v>321.0143272011918</v>
      </c>
      <c r="P1369" s="25">
        <v>0.14034430917785601</v>
      </c>
      <c r="Q1369" s="25">
        <v>8.6984535563980295E-2</v>
      </c>
      <c r="R1369" s="25">
        <v>128.09507904282901</v>
      </c>
      <c r="S1369" s="25">
        <v>146.647451151425</v>
      </c>
      <c r="T1369" s="25">
        <v>1.6061053178139999</v>
      </c>
      <c r="U1369" s="25">
        <v>0</v>
      </c>
      <c r="V1369" s="25">
        <v>0</v>
      </c>
      <c r="W1369" s="25">
        <v>0</v>
      </c>
      <c r="X1369" s="25"/>
      <c r="Y1369" s="25"/>
      <c r="Z1369"/>
    </row>
    <row r="1370" spans="2:26" x14ac:dyDescent="0.25">
      <c r="B1370" t="s">
        <v>64</v>
      </c>
      <c r="C1370" t="s">
        <v>259</v>
      </c>
      <c r="D1370" t="s">
        <v>257</v>
      </c>
      <c r="E1370" t="s">
        <v>1289</v>
      </c>
      <c r="F1370" t="s">
        <v>951</v>
      </c>
      <c r="G1370" t="s">
        <v>950</v>
      </c>
      <c r="H1370" t="s">
        <v>918</v>
      </c>
      <c r="I1370" t="s">
        <v>1927</v>
      </c>
      <c r="J1370" s="4" t="s">
        <v>865</v>
      </c>
      <c r="K1370">
        <v>200</v>
      </c>
      <c r="L1370">
        <v>250</v>
      </c>
      <c r="M1370" s="1">
        <v>5.7662037037037039E-2</v>
      </c>
      <c r="N1370" s="25">
        <v>124.71283316293</v>
      </c>
      <c r="O1370" s="25">
        <v>386.609782805083</v>
      </c>
      <c r="P1370" s="25">
        <v>0.163841237791229</v>
      </c>
      <c r="Q1370" s="25">
        <v>0.104758774365856</v>
      </c>
      <c r="R1370" s="25">
        <v>154.26976817061299</v>
      </c>
      <c r="S1370" s="25">
        <v>185.796356242532</v>
      </c>
      <c r="T1370" s="25">
        <v>1.9991311346777501</v>
      </c>
      <c r="U1370" s="25">
        <v>0</v>
      </c>
      <c r="V1370" s="25">
        <v>0</v>
      </c>
      <c r="W1370" s="25">
        <v>0</v>
      </c>
      <c r="X1370" s="25"/>
      <c r="Y1370" s="25"/>
      <c r="Z1370"/>
    </row>
    <row r="1371" spans="2:26" x14ac:dyDescent="0.25">
      <c r="B1371" t="s">
        <v>64</v>
      </c>
      <c r="C1371" t="s">
        <v>259</v>
      </c>
      <c r="D1371" t="s">
        <v>257</v>
      </c>
      <c r="E1371" t="s">
        <v>1289</v>
      </c>
      <c r="F1371" t="s">
        <v>951</v>
      </c>
      <c r="G1371" t="s">
        <v>950</v>
      </c>
      <c r="H1371" t="s">
        <v>918</v>
      </c>
      <c r="I1371" t="s">
        <v>1927</v>
      </c>
      <c r="J1371" s="4" t="s">
        <v>865</v>
      </c>
      <c r="K1371">
        <v>200</v>
      </c>
      <c r="L1371">
        <v>500</v>
      </c>
      <c r="M1371" s="1">
        <v>0.11172453703703704</v>
      </c>
      <c r="N1371" s="25">
        <v>226.35438540484299</v>
      </c>
      <c r="O1371" s="25">
        <v>701.69859475501323</v>
      </c>
      <c r="P1371" s="25">
        <v>0.26803221974249603</v>
      </c>
      <c r="Q1371" s="25">
        <v>0.19013770593783</v>
      </c>
      <c r="R1371" s="25">
        <v>280.000430557306</v>
      </c>
      <c r="S1371" s="25">
        <v>353.27233968358502</v>
      </c>
      <c r="T1371" s="25">
        <v>3.6319948609326702</v>
      </c>
      <c r="U1371" s="25">
        <v>0</v>
      </c>
      <c r="V1371" s="25">
        <v>0</v>
      </c>
      <c r="W1371" s="25">
        <v>0</v>
      </c>
      <c r="X1371" s="25"/>
      <c r="Y1371" s="25"/>
      <c r="Z1371"/>
    </row>
    <row r="1372" spans="2:26" x14ac:dyDescent="0.25">
      <c r="B1372" t="s">
        <v>64</v>
      </c>
      <c r="C1372" t="s">
        <v>259</v>
      </c>
      <c r="D1372" t="s">
        <v>257</v>
      </c>
      <c r="E1372" t="s">
        <v>1289</v>
      </c>
      <c r="F1372" t="s">
        <v>951</v>
      </c>
      <c r="G1372" t="s">
        <v>950</v>
      </c>
      <c r="H1372" t="s">
        <v>918</v>
      </c>
      <c r="I1372" t="s">
        <v>1927</v>
      </c>
      <c r="J1372" s="4" t="s">
        <v>865</v>
      </c>
      <c r="K1372">
        <v>200</v>
      </c>
      <c r="L1372">
        <v>750</v>
      </c>
      <c r="M1372" s="1">
        <v>0.16564814814814813</v>
      </c>
      <c r="N1372" s="25">
        <v>327.546675483765</v>
      </c>
      <c r="O1372" s="25">
        <v>1015.3946939996715</v>
      </c>
      <c r="P1372" s="25">
        <v>0.37143147600075099</v>
      </c>
      <c r="Q1372" s="25">
        <v>0.27513922968292698</v>
      </c>
      <c r="R1372" s="25">
        <v>405.17522894125</v>
      </c>
      <c r="S1372" s="25">
        <v>520.28009291422097</v>
      </c>
      <c r="T1372" s="25">
        <v>5.2586667716670696</v>
      </c>
      <c r="U1372" s="25">
        <v>0</v>
      </c>
      <c r="V1372" s="25">
        <v>0</v>
      </c>
      <c r="W1372" s="25">
        <v>0</v>
      </c>
      <c r="X1372" s="25"/>
      <c r="Y1372" s="25"/>
      <c r="Z1372"/>
    </row>
    <row r="1373" spans="2:26" x14ac:dyDescent="0.25">
      <c r="B1373" t="s">
        <v>64</v>
      </c>
      <c r="C1373" t="s">
        <v>259</v>
      </c>
      <c r="D1373" t="s">
        <v>257</v>
      </c>
      <c r="E1373" t="s">
        <v>1289</v>
      </c>
      <c r="F1373" t="s">
        <v>951</v>
      </c>
      <c r="G1373" t="s">
        <v>950</v>
      </c>
      <c r="H1373" t="s">
        <v>918</v>
      </c>
      <c r="I1373" t="s">
        <v>1927</v>
      </c>
      <c r="J1373" s="4" t="s">
        <v>865</v>
      </c>
      <c r="K1373">
        <v>200</v>
      </c>
      <c r="L1373">
        <v>1000</v>
      </c>
      <c r="M1373" s="1">
        <v>0.21957175925925929</v>
      </c>
      <c r="N1373" s="25">
        <v>428.68816150263899</v>
      </c>
      <c r="O1373" s="25">
        <v>1328.933300658181</v>
      </c>
      <c r="P1373" s="25">
        <v>0.474706957889587</v>
      </c>
      <c r="Q1373" s="25">
        <v>0.36009807797822402</v>
      </c>
      <c r="R1373" s="25">
        <v>530.28727701882201</v>
      </c>
      <c r="S1373" s="25">
        <v>687.25634343932904</v>
      </c>
      <c r="T1373" s="25">
        <v>6.88466857357884</v>
      </c>
      <c r="U1373" s="25">
        <v>0</v>
      </c>
      <c r="V1373" s="25">
        <v>0</v>
      </c>
      <c r="W1373" s="25">
        <v>0</v>
      </c>
      <c r="X1373" s="25"/>
      <c r="Y1373" s="25"/>
      <c r="Z1373"/>
    </row>
    <row r="1374" spans="2:26" x14ac:dyDescent="0.25">
      <c r="B1374" t="s">
        <v>64</v>
      </c>
      <c r="C1374" t="s">
        <v>259</v>
      </c>
      <c r="D1374" t="s">
        <v>257</v>
      </c>
      <c r="E1374" t="s">
        <v>1289</v>
      </c>
      <c r="F1374" t="s">
        <v>951</v>
      </c>
      <c r="G1374" t="s">
        <v>950</v>
      </c>
      <c r="H1374" t="s">
        <v>918</v>
      </c>
      <c r="I1374" t="s">
        <v>1927</v>
      </c>
      <c r="J1374" s="4" t="s">
        <v>832</v>
      </c>
      <c r="K1374">
        <v>140</v>
      </c>
      <c r="L1374">
        <v>125</v>
      </c>
      <c r="M1374" s="1">
        <v>2.2847222222222224E-2</v>
      </c>
      <c r="N1374" s="25">
        <v>33.78</v>
      </c>
      <c r="O1374" s="25">
        <v>104.718</v>
      </c>
      <c r="P1374" s="25">
        <v>7.9559999999999895E-2</v>
      </c>
      <c r="Q1374" s="25">
        <v>2.83752E-2</v>
      </c>
      <c r="R1374" s="25">
        <v>41.78586</v>
      </c>
      <c r="S1374" s="25">
        <v>26.43582</v>
      </c>
      <c r="T1374" s="25">
        <v>0.35505119999999901</v>
      </c>
      <c r="U1374" s="25">
        <v>0</v>
      </c>
      <c r="V1374" s="25">
        <v>0</v>
      </c>
      <c r="W1374" s="25">
        <v>0</v>
      </c>
      <c r="X1374" s="25"/>
      <c r="Y1374" s="25"/>
      <c r="Z1374"/>
    </row>
    <row r="1375" spans="2:26" x14ac:dyDescent="0.25">
      <c r="B1375" t="s">
        <v>64</v>
      </c>
      <c r="C1375" t="s">
        <v>259</v>
      </c>
      <c r="D1375" t="s">
        <v>257</v>
      </c>
      <c r="E1375" t="s">
        <v>1289</v>
      </c>
      <c r="F1375" t="s">
        <v>951</v>
      </c>
      <c r="G1375" t="s">
        <v>950</v>
      </c>
      <c r="H1375" t="s">
        <v>918</v>
      </c>
      <c r="I1375" t="s">
        <v>1927</v>
      </c>
      <c r="J1375" s="4" t="s">
        <v>864</v>
      </c>
      <c r="K1375">
        <v>140</v>
      </c>
      <c r="L1375">
        <v>125</v>
      </c>
      <c r="M1375" s="1">
        <v>1.9259259259259261E-2</v>
      </c>
      <c r="N1375" s="25">
        <v>30.06</v>
      </c>
      <c r="O1375" s="25">
        <v>93.185999999999993</v>
      </c>
      <c r="P1375" s="25">
        <v>6.8400000000000002E-2</v>
      </c>
      <c r="Q1375" s="25">
        <v>2.5250399999999999E-2</v>
      </c>
      <c r="R1375" s="25">
        <v>37.184220000000003</v>
      </c>
      <c r="S1375" s="25">
        <v>24.728339999999999</v>
      </c>
      <c r="T1375" s="25">
        <v>0.32454719999999998</v>
      </c>
      <c r="U1375" s="25">
        <v>0</v>
      </c>
      <c r="V1375" s="25">
        <v>0</v>
      </c>
      <c r="W1375" s="25">
        <v>0</v>
      </c>
      <c r="X1375" s="25"/>
      <c r="Y1375" s="25"/>
      <c r="Z1375"/>
    </row>
    <row r="1376" spans="2:26" x14ac:dyDescent="0.25">
      <c r="B1376" t="s">
        <v>1969</v>
      </c>
      <c r="C1376" t="s">
        <v>598</v>
      </c>
      <c r="D1376" t="s">
        <v>257</v>
      </c>
      <c r="E1376" t="s">
        <v>1290</v>
      </c>
      <c r="F1376" t="s">
        <v>951</v>
      </c>
      <c r="G1376" t="s">
        <v>950</v>
      </c>
      <c r="H1376" t="s">
        <v>918</v>
      </c>
      <c r="I1376" t="s">
        <v>1927</v>
      </c>
      <c r="J1376" s="4" t="s">
        <v>865</v>
      </c>
      <c r="K1376">
        <v>120</v>
      </c>
      <c r="L1376">
        <v>125</v>
      </c>
      <c r="M1376" s="1">
        <v>3.6354166666666667E-2</v>
      </c>
      <c r="N1376" s="25">
        <v>28.7845092117165</v>
      </c>
      <c r="O1376" s="25">
        <v>89.231978556321152</v>
      </c>
      <c r="P1376" s="25">
        <v>3.2407251889760999E-2</v>
      </c>
      <c r="Q1376" s="25">
        <v>2.4178987453165501E-2</v>
      </c>
      <c r="R1376" s="25">
        <v>35.606437814573901</v>
      </c>
      <c r="S1376" s="25">
        <v>43.716816749811002</v>
      </c>
      <c r="T1376" s="25">
        <v>0.78029152389367196</v>
      </c>
      <c r="U1376" s="25">
        <v>0</v>
      </c>
      <c r="V1376" s="25">
        <v>0</v>
      </c>
      <c r="W1376" s="25">
        <v>0</v>
      </c>
      <c r="X1376" s="25"/>
      <c r="Y1376" s="25"/>
      <c r="Z1376"/>
    </row>
    <row r="1377" spans="2:26" x14ac:dyDescent="0.25">
      <c r="B1377" t="s">
        <v>1969</v>
      </c>
      <c r="C1377" t="s">
        <v>598</v>
      </c>
      <c r="D1377" t="s">
        <v>257</v>
      </c>
      <c r="E1377" t="s">
        <v>1290</v>
      </c>
      <c r="F1377" t="s">
        <v>951</v>
      </c>
      <c r="G1377" t="s">
        <v>950</v>
      </c>
      <c r="H1377" t="s">
        <v>918</v>
      </c>
      <c r="I1377" t="s">
        <v>1927</v>
      </c>
      <c r="J1377" s="4" t="s">
        <v>865</v>
      </c>
      <c r="K1377">
        <v>120</v>
      </c>
      <c r="L1377">
        <v>200</v>
      </c>
      <c r="M1377" s="1">
        <v>5.7407407407407407E-2</v>
      </c>
      <c r="N1377" s="25">
        <v>46.371850120145702</v>
      </c>
      <c r="O1377" s="25">
        <v>143.75273537245167</v>
      </c>
      <c r="P1377" s="25">
        <v>5.1097166208681398E-2</v>
      </c>
      <c r="Q1377" s="25">
        <v>3.8952353821734002E-2</v>
      </c>
      <c r="R1377" s="25">
        <v>57.361978519849202</v>
      </c>
      <c r="S1377" s="25">
        <v>71.466214275237604</v>
      </c>
      <c r="T1377" s="25">
        <v>1.2388480969278</v>
      </c>
      <c r="U1377" s="25">
        <v>0</v>
      </c>
      <c r="V1377" s="25">
        <v>0</v>
      </c>
      <c r="W1377" s="25">
        <v>0</v>
      </c>
      <c r="X1377" s="25"/>
      <c r="Y1377" s="25"/>
      <c r="Z1377"/>
    </row>
    <row r="1378" spans="2:26" x14ac:dyDescent="0.25">
      <c r="B1378" t="s">
        <v>1969</v>
      </c>
      <c r="C1378" t="s">
        <v>598</v>
      </c>
      <c r="D1378" t="s">
        <v>257</v>
      </c>
      <c r="E1378" t="s">
        <v>1290</v>
      </c>
      <c r="F1378" t="s">
        <v>951</v>
      </c>
      <c r="G1378" t="s">
        <v>950</v>
      </c>
      <c r="H1378" t="s">
        <v>918</v>
      </c>
      <c r="I1378" t="s">
        <v>1927</v>
      </c>
      <c r="J1378" s="4" t="s">
        <v>865</v>
      </c>
      <c r="K1378">
        <v>120</v>
      </c>
      <c r="L1378">
        <v>250</v>
      </c>
      <c r="M1378" s="1">
        <v>7.1481481481481479E-2</v>
      </c>
      <c r="N1378" s="25">
        <v>58.539786228656702</v>
      </c>
      <c r="O1378" s="25">
        <v>181.4733373088358</v>
      </c>
      <c r="P1378" s="25">
        <v>6.40597749970018E-2</v>
      </c>
      <c r="Q1378" s="25">
        <v>4.9173420152629502E-2</v>
      </c>
      <c r="R1378" s="25">
        <v>72.4137154860057</v>
      </c>
      <c r="S1378" s="25">
        <v>90.635492812508502</v>
      </c>
      <c r="T1378" s="25">
        <v>1.5566512838201101</v>
      </c>
      <c r="U1378" s="25">
        <v>0</v>
      </c>
      <c r="V1378" s="25">
        <v>0</v>
      </c>
      <c r="W1378" s="25">
        <v>0</v>
      </c>
      <c r="X1378" s="25"/>
      <c r="Y1378" s="25"/>
      <c r="Z1378"/>
    </row>
    <row r="1379" spans="2:26" x14ac:dyDescent="0.25">
      <c r="B1379" t="s">
        <v>1969</v>
      </c>
      <c r="C1379" t="s">
        <v>598</v>
      </c>
      <c r="D1379" t="s">
        <v>257</v>
      </c>
      <c r="E1379" t="s">
        <v>1290</v>
      </c>
      <c r="F1379" t="s">
        <v>951</v>
      </c>
      <c r="G1379" t="s">
        <v>950</v>
      </c>
      <c r="H1379" t="s">
        <v>918</v>
      </c>
      <c r="I1379" t="s">
        <v>1927</v>
      </c>
      <c r="J1379" s="4" t="s">
        <v>865</v>
      </c>
      <c r="K1379">
        <v>120</v>
      </c>
      <c r="L1379">
        <v>500</v>
      </c>
      <c r="M1379" s="1">
        <v>0.14162037037037037</v>
      </c>
      <c r="N1379" s="25">
        <v>119.289692884253</v>
      </c>
      <c r="O1379" s="25">
        <v>369.79804794118434</v>
      </c>
      <c r="P1379" s="25">
        <v>0.12872113153780099</v>
      </c>
      <c r="Q1379" s="25">
        <v>0.100203341742824</v>
      </c>
      <c r="R1379" s="25">
        <v>147.56134002067699</v>
      </c>
      <c r="S1379" s="25">
        <v>186.37809366412199</v>
      </c>
      <c r="T1379" s="25">
        <v>3.14200761706087</v>
      </c>
      <c r="U1379" s="25">
        <v>0</v>
      </c>
      <c r="V1379" s="25">
        <v>0</v>
      </c>
      <c r="W1379" s="25">
        <v>0</v>
      </c>
      <c r="X1379" s="25"/>
      <c r="Y1379" s="25"/>
      <c r="Z1379"/>
    </row>
    <row r="1380" spans="2:26" x14ac:dyDescent="0.25">
      <c r="B1380" t="s">
        <v>1969</v>
      </c>
      <c r="C1380" t="s">
        <v>598</v>
      </c>
      <c r="D1380" t="s">
        <v>257</v>
      </c>
      <c r="E1380" t="s">
        <v>1290</v>
      </c>
      <c r="F1380" t="s">
        <v>951</v>
      </c>
      <c r="G1380" t="s">
        <v>950</v>
      </c>
      <c r="H1380" t="s">
        <v>918</v>
      </c>
      <c r="I1380" t="s">
        <v>1927</v>
      </c>
      <c r="J1380" s="4" t="s">
        <v>865</v>
      </c>
      <c r="K1380">
        <v>120</v>
      </c>
      <c r="L1380">
        <v>750</v>
      </c>
      <c r="M1380" s="1">
        <v>0.21174768518518519</v>
      </c>
      <c r="N1380" s="25">
        <v>180.03546905985499</v>
      </c>
      <c r="O1380" s="25">
        <v>558.1099540855505</v>
      </c>
      <c r="P1380" s="25">
        <v>0.19337320760790999</v>
      </c>
      <c r="Q1380" s="25">
        <v>0.15122979373016299</v>
      </c>
      <c r="R1380" s="25">
        <v>222.70389515621</v>
      </c>
      <c r="S1380" s="25">
        <v>282.11680533008598</v>
      </c>
      <c r="T1380" s="25">
        <v>4.7271522046546801</v>
      </c>
      <c r="U1380" s="25">
        <v>0</v>
      </c>
      <c r="V1380" s="25">
        <v>0</v>
      </c>
      <c r="W1380" s="25">
        <v>0</v>
      </c>
      <c r="X1380" s="25"/>
      <c r="Y1380" s="25"/>
      <c r="Z1380"/>
    </row>
    <row r="1381" spans="2:26" x14ac:dyDescent="0.25">
      <c r="B1381" t="s">
        <v>1969</v>
      </c>
      <c r="C1381" t="s">
        <v>598</v>
      </c>
      <c r="D1381" t="s">
        <v>257</v>
      </c>
      <c r="E1381" t="s">
        <v>1290</v>
      </c>
      <c r="F1381" t="s">
        <v>951</v>
      </c>
      <c r="G1381" t="s">
        <v>950</v>
      </c>
      <c r="H1381" t="s">
        <v>918</v>
      </c>
      <c r="I1381" t="s">
        <v>1927</v>
      </c>
      <c r="J1381" s="4" t="s">
        <v>832</v>
      </c>
      <c r="K1381">
        <v>120</v>
      </c>
      <c r="L1381">
        <v>125</v>
      </c>
      <c r="M1381" s="1">
        <v>2.2847222222222224E-2</v>
      </c>
      <c r="N1381" s="25">
        <v>11.284800000000001</v>
      </c>
      <c r="O1381" s="25">
        <v>34.982880000000002</v>
      </c>
      <c r="P1381" s="25">
        <v>1.5652800000000001E-2</v>
      </c>
      <c r="Q1381" s="25">
        <v>9.4792319999999902E-3</v>
      </c>
      <c r="R1381" s="25">
        <v>13.959298</v>
      </c>
      <c r="S1381" s="25">
        <v>13.661989999999999</v>
      </c>
      <c r="T1381" s="25">
        <v>0.33665808000000003</v>
      </c>
      <c r="U1381" s="25">
        <v>0</v>
      </c>
      <c r="V1381" s="25">
        <v>0</v>
      </c>
      <c r="W1381" s="25">
        <v>0</v>
      </c>
      <c r="X1381" s="25"/>
      <c r="Y1381" s="25"/>
      <c r="Z1381"/>
    </row>
    <row r="1382" spans="2:26" x14ac:dyDescent="0.25">
      <c r="B1382" t="s">
        <v>1969</v>
      </c>
      <c r="C1382" t="s">
        <v>598</v>
      </c>
      <c r="D1382" t="s">
        <v>257</v>
      </c>
      <c r="E1382" t="s">
        <v>1290</v>
      </c>
      <c r="F1382" t="s">
        <v>951</v>
      </c>
      <c r="G1382" t="s">
        <v>950</v>
      </c>
      <c r="H1382" t="s">
        <v>918</v>
      </c>
      <c r="I1382" t="s">
        <v>1927</v>
      </c>
      <c r="J1382" s="4" t="s">
        <v>864</v>
      </c>
      <c r="K1382">
        <v>120</v>
      </c>
      <c r="L1382">
        <v>125</v>
      </c>
      <c r="M1382" s="1">
        <v>1.9259259259259261E-2</v>
      </c>
      <c r="N1382" s="25">
        <v>10.4168</v>
      </c>
      <c r="O1382" s="25">
        <v>32.292079999999999</v>
      </c>
      <c r="P1382" s="25">
        <v>1.39168E-2</v>
      </c>
      <c r="Q1382" s="25">
        <v>8.7501119999999905E-3</v>
      </c>
      <c r="R1382" s="25">
        <v>12.885581999999999</v>
      </c>
      <c r="S1382" s="25">
        <v>12.747118</v>
      </c>
      <c r="T1382" s="25">
        <v>0.29474607999999902</v>
      </c>
      <c r="U1382" s="25">
        <v>0</v>
      </c>
      <c r="V1382" s="25">
        <v>0</v>
      </c>
      <c r="W1382" s="25">
        <v>0</v>
      </c>
      <c r="X1382" s="25"/>
      <c r="Y1382" s="25"/>
      <c r="Z1382"/>
    </row>
    <row r="1383" spans="2:26" x14ac:dyDescent="0.25">
      <c r="B1383" t="s">
        <v>65</v>
      </c>
      <c r="C1383" t="s">
        <v>260</v>
      </c>
      <c r="D1383" t="s">
        <v>257</v>
      </c>
      <c r="E1383" t="s">
        <v>867</v>
      </c>
      <c r="F1383" t="s">
        <v>951</v>
      </c>
      <c r="G1383" t="s">
        <v>950</v>
      </c>
      <c r="H1383" t="s">
        <v>918</v>
      </c>
      <c r="I1383" t="s">
        <v>1927</v>
      </c>
      <c r="J1383" s="4" t="s">
        <v>865</v>
      </c>
      <c r="K1383">
        <v>120</v>
      </c>
      <c r="L1383">
        <v>125</v>
      </c>
      <c r="M1383" s="1">
        <v>3.0648148148148147E-2</v>
      </c>
      <c r="N1383" s="25">
        <v>66.256943448515003</v>
      </c>
      <c r="O1383" s="25">
        <v>205.39652469039652</v>
      </c>
      <c r="P1383" s="25">
        <v>9.7088962936018999E-2</v>
      </c>
      <c r="Q1383" s="25">
        <v>5.5655832227870801E-2</v>
      </c>
      <c r="R1383" s="25">
        <v>81.959841850825796</v>
      </c>
      <c r="S1383" s="25">
        <v>84.897700444963903</v>
      </c>
      <c r="T1383" s="25">
        <v>0.95493140181389702</v>
      </c>
      <c r="U1383" s="25">
        <v>0</v>
      </c>
      <c r="V1383" s="25">
        <v>0</v>
      </c>
      <c r="W1383" s="25">
        <v>0</v>
      </c>
      <c r="X1383" s="25"/>
      <c r="Y1383" s="25"/>
      <c r="Z1383"/>
    </row>
    <row r="1384" spans="2:26" x14ac:dyDescent="0.25">
      <c r="B1384" t="s">
        <v>65</v>
      </c>
      <c r="C1384" t="s">
        <v>260</v>
      </c>
      <c r="D1384" t="s">
        <v>257</v>
      </c>
      <c r="E1384" t="s">
        <v>867</v>
      </c>
      <c r="F1384" t="s">
        <v>951</v>
      </c>
      <c r="G1384" t="s">
        <v>950</v>
      </c>
      <c r="H1384" t="s">
        <v>918</v>
      </c>
      <c r="I1384" t="s">
        <v>1927</v>
      </c>
      <c r="J1384" s="4" t="s">
        <v>865</v>
      </c>
      <c r="K1384">
        <v>120</v>
      </c>
      <c r="L1384">
        <v>200</v>
      </c>
      <c r="M1384" s="1">
        <v>4.777777777777778E-2</v>
      </c>
      <c r="N1384" s="25">
        <v>100.9584557804</v>
      </c>
      <c r="O1384" s="25">
        <v>312.97121291924003</v>
      </c>
      <c r="P1384" s="25">
        <v>0.1358950066713</v>
      </c>
      <c r="Q1384" s="25">
        <v>8.4805108590870606E-2</v>
      </c>
      <c r="R1384" s="25">
        <v>124.885613369333</v>
      </c>
      <c r="S1384" s="25">
        <v>133.891568621348</v>
      </c>
      <c r="T1384" s="25">
        <v>1.4415817957919299</v>
      </c>
      <c r="U1384" s="25">
        <v>0</v>
      </c>
      <c r="V1384" s="25">
        <v>0</v>
      </c>
      <c r="W1384" s="25">
        <v>0</v>
      </c>
      <c r="X1384" s="25"/>
      <c r="Y1384" s="25"/>
      <c r="Z1384"/>
    </row>
    <row r="1385" spans="2:26" x14ac:dyDescent="0.25">
      <c r="B1385" t="s">
        <v>65</v>
      </c>
      <c r="C1385" t="s">
        <v>260</v>
      </c>
      <c r="D1385" t="s">
        <v>257</v>
      </c>
      <c r="E1385" t="s">
        <v>867</v>
      </c>
      <c r="F1385" t="s">
        <v>951</v>
      </c>
      <c r="G1385" t="s">
        <v>950</v>
      </c>
      <c r="H1385" t="s">
        <v>918</v>
      </c>
      <c r="I1385" t="s">
        <v>1927</v>
      </c>
      <c r="J1385" s="4" t="s">
        <v>865</v>
      </c>
      <c r="K1385">
        <v>180</v>
      </c>
      <c r="L1385">
        <v>250</v>
      </c>
      <c r="M1385" s="1">
        <v>5.5393518518518516E-2</v>
      </c>
      <c r="N1385" s="25">
        <v>119.810139936939</v>
      </c>
      <c r="O1385" s="25">
        <v>371.41143380451092</v>
      </c>
      <c r="P1385" s="25">
        <v>0.15917155930285401</v>
      </c>
      <c r="Q1385" s="25">
        <v>0.100640520292532</v>
      </c>
      <c r="R1385" s="25">
        <v>148.20514877930199</v>
      </c>
      <c r="S1385" s="25">
        <v>178.127716111128</v>
      </c>
      <c r="T1385" s="25">
        <v>1.89572589315066</v>
      </c>
      <c r="U1385" s="25">
        <v>0</v>
      </c>
      <c r="V1385" s="25">
        <v>0</v>
      </c>
      <c r="W1385" s="25">
        <v>0</v>
      </c>
      <c r="X1385" s="25"/>
      <c r="Y1385" s="25"/>
      <c r="Z1385"/>
    </row>
    <row r="1386" spans="2:26" x14ac:dyDescent="0.25">
      <c r="B1386" t="s">
        <v>65</v>
      </c>
      <c r="C1386" t="s">
        <v>260</v>
      </c>
      <c r="D1386" t="s">
        <v>257</v>
      </c>
      <c r="E1386" t="s">
        <v>867</v>
      </c>
      <c r="F1386" t="s">
        <v>951</v>
      </c>
      <c r="G1386" t="s">
        <v>950</v>
      </c>
      <c r="H1386" t="s">
        <v>918</v>
      </c>
      <c r="I1386" t="s">
        <v>1927</v>
      </c>
      <c r="J1386" s="4" t="s">
        <v>865</v>
      </c>
      <c r="K1386">
        <v>220</v>
      </c>
      <c r="L1386">
        <v>500</v>
      </c>
      <c r="M1386" s="1">
        <v>0.10501157407407408</v>
      </c>
      <c r="N1386" s="25">
        <v>222.862925170311</v>
      </c>
      <c r="O1386" s="25">
        <v>690.87506802796418</v>
      </c>
      <c r="P1386" s="25">
        <v>0.27677528400961399</v>
      </c>
      <c r="Q1386" s="25">
        <v>0.18720482662113799</v>
      </c>
      <c r="R1386" s="25">
        <v>275.681400094987</v>
      </c>
      <c r="S1386" s="25">
        <v>361.41946340648002</v>
      </c>
      <c r="T1386" s="25">
        <v>3.8259292760629702</v>
      </c>
      <c r="U1386" s="25">
        <v>0</v>
      </c>
      <c r="V1386" s="25">
        <v>0</v>
      </c>
      <c r="W1386" s="25">
        <v>0</v>
      </c>
      <c r="X1386" s="25"/>
      <c r="Y1386" s="25"/>
      <c r="Z1386"/>
    </row>
    <row r="1387" spans="2:26" x14ac:dyDescent="0.25">
      <c r="B1387" t="s">
        <v>65</v>
      </c>
      <c r="C1387" t="s">
        <v>260</v>
      </c>
      <c r="D1387" t="s">
        <v>257</v>
      </c>
      <c r="E1387" t="s">
        <v>867</v>
      </c>
      <c r="F1387" t="s">
        <v>951</v>
      </c>
      <c r="G1387" t="s">
        <v>950</v>
      </c>
      <c r="H1387" t="s">
        <v>918</v>
      </c>
      <c r="I1387" t="s">
        <v>1927</v>
      </c>
      <c r="J1387" s="4" t="s">
        <v>865</v>
      </c>
      <c r="K1387">
        <v>200</v>
      </c>
      <c r="L1387">
        <v>750</v>
      </c>
      <c r="M1387" s="1">
        <v>0.15464120370370371</v>
      </c>
      <c r="N1387" s="25">
        <v>321.738916351471</v>
      </c>
      <c r="O1387" s="25">
        <v>997.3906406895602</v>
      </c>
      <c r="P1387" s="25">
        <v>0.36996687101064502</v>
      </c>
      <c r="Q1387" s="25">
        <v>0.27026066188953102</v>
      </c>
      <c r="R1387" s="25">
        <v>397.99101675296203</v>
      </c>
      <c r="S1387" s="25">
        <v>526.36364273560105</v>
      </c>
      <c r="T1387" s="25">
        <v>5.3327572229450197</v>
      </c>
      <c r="U1387" s="25">
        <v>0</v>
      </c>
      <c r="V1387" s="25">
        <v>0</v>
      </c>
      <c r="W1387" s="25">
        <v>0</v>
      </c>
      <c r="X1387" s="25"/>
      <c r="Y1387" s="25"/>
      <c r="Z1387"/>
    </row>
    <row r="1388" spans="2:26" x14ac:dyDescent="0.25">
      <c r="B1388" t="s">
        <v>65</v>
      </c>
      <c r="C1388" t="s">
        <v>260</v>
      </c>
      <c r="D1388" t="s">
        <v>257</v>
      </c>
      <c r="E1388" t="s">
        <v>867</v>
      </c>
      <c r="F1388" t="s">
        <v>951</v>
      </c>
      <c r="G1388" t="s">
        <v>950</v>
      </c>
      <c r="H1388" t="s">
        <v>918</v>
      </c>
      <c r="I1388" t="s">
        <v>1927</v>
      </c>
      <c r="J1388" s="4" t="s">
        <v>865</v>
      </c>
      <c r="K1388">
        <v>220</v>
      </c>
      <c r="L1388">
        <v>1000</v>
      </c>
      <c r="M1388" s="1">
        <v>0.20559027777777775</v>
      </c>
      <c r="N1388" s="25">
        <v>426.05639682798699</v>
      </c>
      <c r="O1388" s="25">
        <v>1320.7748301667598</v>
      </c>
      <c r="P1388" s="25">
        <v>0.48668025330318798</v>
      </c>
      <c r="Q1388" s="25">
        <v>0.35788739844101802</v>
      </c>
      <c r="R1388" s="25">
        <v>527.03183969708505</v>
      </c>
      <c r="S1388" s="25">
        <v>719.61707547524304</v>
      </c>
      <c r="T1388" s="25">
        <v>7.3784385429066202</v>
      </c>
      <c r="U1388" s="25">
        <v>0</v>
      </c>
      <c r="V1388" s="25">
        <v>0</v>
      </c>
      <c r="W1388" s="25">
        <v>0</v>
      </c>
      <c r="X1388" s="25"/>
      <c r="Y1388" s="25"/>
      <c r="Z1388"/>
    </row>
    <row r="1389" spans="2:26" x14ac:dyDescent="0.25">
      <c r="B1389" t="s">
        <v>65</v>
      </c>
      <c r="C1389" t="s">
        <v>260</v>
      </c>
      <c r="D1389" t="s">
        <v>257</v>
      </c>
      <c r="E1389" t="s">
        <v>867</v>
      </c>
      <c r="F1389" t="s">
        <v>951</v>
      </c>
      <c r="G1389" t="s">
        <v>950</v>
      </c>
      <c r="H1389" t="s">
        <v>918</v>
      </c>
      <c r="I1389" t="s">
        <v>1927</v>
      </c>
      <c r="J1389" s="4" t="s">
        <v>832</v>
      </c>
      <c r="K1389">
        <v>120</v>
      </c>
      <c r="L1389">
        <v>125</v>
      </c>
      <c r="M1389" s="1">
        <v>2.2847222222222224E-2</v>
      </c>
      <c r="N1389" s="25">
        <v>33.78</v>
      </c>
      <c r="O1389" s="25">
        <v>104.718</v>
      </c>
      <c r="P1389" s="25">
        <v>7.9559999999999895E-2</v>
      </c>
      <c r="Q1389" s="25">
        <v>2.83752E-2</v>
      </c>
      <c r="R1389" s="25">
        <v>41.78586</v>
      </c>
      <c r="S1389" s="25">
        <v>26.43582</v>
      </c>
      <c r="T1389" s="25">
        <v>0.35505119999999901</v>
      </c>
      <c r="U1389" s="25">
        <v>0</v>
      </c>
      <c r="V1389" s="25">
        <v>0</v>
      </c>
      <c r="W1389" s="25">
        <v>0</v>
      </c>
      <c r="X1389" s="25"/>
      <c r="Y1389" s="25"/>
      <c r="Z1389"/>
    </row>
    <row r="1390" spans="2:26" x14ac:dyDescent="0.25">
      <c r="B1390" t="s">
        <v>65</v>
      </c>
      <c r="C1390" t="s">
        <v>260</v>
      </c>
      <c r="D1390" t="s">
        <v>257</v>
      </c>
      <c r="E1390" t="s">
        <v>867</v>
      </c>
      <c r="F1390" t="s">
        <v>951</v>
      </c>
      <c r="G1390" t="s">
        <v>950</v>
      </c>
      <c r="H1390" t="s">
        <v>918</v>
      </c>
      <c r="I1390" t="s">
        <v>1927</v>
      </c>
      <c r="J1390" s="4" t="s">
        <v>864</v>
      </c>
      <c r="K1390">
        <v>120</v>
      </c>
      <c r="L1390">
        <v>125</v>
      </c>
      <c r="M1390" s="1">
        <v>1.9259259259259261E-2</v>
      </c>
      <c r="N1390" s="25">
        <v>30.06</v>
      </c>
      <c r="O1390" s="25">
        <v>93.185999999999993</v>
      </c>
      <c r="P1390" s="25">
        <v>6.8400000000000002E-2</v>
      </c>
      <c r="Q1390" s="25">
        <v>2.5250399999999999E-2</v>
      </c>
      <c r="R1390" s="25">
        <v>37.184220000000003</v>
      </c>
      <c r="S1390" s="25">
        <v>24.728339999999999</v>
      </c>
      <c r="T1390" s="25">
        <v>0.32454719999999998</v>
      </c>
      <c r="U1390" s="25">
        <v>0</v>
      </c>
      <c r="V1390" s="25">
        <v>0</v>
      </c>
      <c r="W1390" s="25">
        <v>0</v>
      </c>
      <c r="X1390" s="25"/>
      <c r="Y1390" s="25"/>
      <c r="Z1390"/>
    </row>
    <row r="1391" spans="2:26" x14ac:dyDescent="0.25">
      <c r="B1391" t="s">
        <v>66</v>
      </c>
      <c r="C1391" t="s">
        <v>261</v>
      </c>
      <c r="D1391" t="s">
        <v>257</v>
      </c>
      <c r="E1391" t="s">
        <v>1311</v>
      </c>
      <c r="F1391" t="s">
        <v>951</v>
      </c>
      <c r="G1391" t="s">
        <v>950</v>
      </c>
      <c r="H1391" t="s">
        <v>918</v>
      </c>
      <c r="I1391" t="s">
        <v>1927</v>
      </c>
      <c r="J1391" s="4" t="s">
        <v>865</v>
      </c>
      <c r="K1391">
        <v>120</v>
      </c>
      <c r="L1391">
        <v>125</v>
      </c>
      <c r="M1391" s="1">
        <v>3.2083333333333332E-2</v>
      </c>
      <c r="N1391" s="25">
        <v>68.075095874779393</v>
      </c>
      <c r="O1391" s="25">
        <v>211.03279721181613</v>
      </c>
      <c r="P1391" s="25">
        <v>9.7621656082917799E-2</v>
      </c>
      <c r="Q1391" s="25">
        <v>5.7183080534814697E-2</v>
      </c>
      <c r="R1391" s="25">
        <v>84.208893597102104</v>
      </c>
      <c r="S1391" s="25">
        <v>85.246930776348805</v>
      </c>
      <c r="T1391" s="25">
        <v>0.96681424638116598</v>
      </c>
      <c r="U1391" s="25">
        <v>0</v>
      </c>
      <c r="V1391" s="25">
        <v>0</v>
      </c>
      <c r="W1391" s="25">
        <v>0</v>
      </c>
      <c r="X1391" s="25"/>
      <c r="Y1391" s="25"/>
      <c r="Z1391"/>
    </row>
    <row r="1392" spans="2:26" x14ac:dyDescent="0.25">
      <c r="B1392" t="s">
        <v>66</v>
      </c>
      <c r="C1392" t="s">
        <v>261</v>
      </c>
      <c r="D1392" t="s">
        <v>257</v>
      </c>
      <c r="E1392" t="s">
        <v>1311</v>
      </c>
      <c r="F1392" t="s">
        <v>951</v>
      </c>
      <c r="G1392" t="s">
        <v>950</v>
      </c>
      <c r="H1392" t="s">
        <v>918</v>
      </c>
      <c r="I1392" t="s">
        <v>1927</v>
      </c>
      <c r="J1392" s="4" t="s">
        <v>865</v>
      </c>
      <c r="K1392">
        <v>120</v>
      </c>
      <c r="L1392">
        <v>200</v>
      </c>
      <c r="M1392" s="1">
        <v>5.0590277777777776E-2</v>
      </c>
      <c r="N1392" s="25">
        <v>102.958026381395</v>
      </c>
      <c r="O1392" s="25">
        <v>319.16988178232452</v>
      </c>
      <c r="P1392" s="25">
        <v>0.140823580229372</v>
      </c>
      <c r="Q1392" s="25">
        <v>8.6484742160372496E-2</v>
      </c>
      <c r="R1392" s="25">
        <v>127.359083510771</v>
      </c>
      <c r="S1392" s="25">
        <v>129.83993740721601</v>
      </c>
      <c r="T1392" s="25">
        <v>1.43785421875987</v>
      </c>
      <c r="U1392" s="25">
        <v>0</v>
      </c>
      <c r="V1392" s="25">
        <v>0</v>
      </c>
      <c r="W1392" s="25">
        <v>0</v>
      </c>
      <c r="X1392" s="25"/>
      <c r="Y1392" s="25"/>
      <c r="Z1392"/>
    </row>
    <row r="1393" spans="2:26" x14ac:dyDescent="0.25">
      <c r="B1393" t="s">
        <v>66</v>
      </c>
      <c r="C1393" t="s">
        <v>261</v>
      </c>
      <c r="D1393" t="s">
        <v>257</v>
      </c>
      <c r="E1393" t="s">
        <v>1311</v>
      </c>
      <c r="F1393" t="s">
        <v>951</v>
      </c>
      <c r="G1393" t="s">
        <v>950</v>
      </c>
      <c r="H1393" t="s">
        <v>918</v>
      </c>
      <c r="I1393" t="s">
        <v>1927</v>
      </c>
      <c r="J1393" s="4" t="s">
        <v>865</v>
      </c>
      <c r="K1393">
        <v>120</v>
      </c>
      <c r="L1393">
        <v>250</v>
      </c>
      <c r="M1393" s="1">
        <v>6.2696759259259258E-2</v>
      </c>
      <c r="N1393" s="25">
        <v>125.703165408529</v>
      </c>
      <c r="O1393" s="25">
        <v>389.67981276643991</v>
      </c>
      <c r="P1393" s="25">
        <v>0.16911901571499799</v>
      </c>
      <c r="Q1393" s="25">
        <v>0.105590661688667</v>
      </c>
      <c r="R1393" s="25">
        <v>155.494831093025</v>
      </c>
      <c r="S1393" s="25">
        <v>158.937662082223</v>
      </c>
      <c r="T1393" s="25">
        <v>1.7451772322801999</v>
      </c>
      <c r="U1393" s="25">
        <v>0</v>
      </c>
      <c r="V1393" s="25">
        <v>0</v>
      </c>
      <c r="W1393" s="25">
        <v>0</v>
      </c>
      <c r="X1393" s="25"/>
      <c r="Y1393" s="25"/>
      <c r="Z1393"/>
    </row>
    <row r="1394" spans="2:26" x14ac:dyDescent="0.25">
      <c r="B1394" t="s">
        <v>66</v>
      </c>
      <c r="C1394" t="s">
        <v>261</v>
      </c>
      <c r="D1394" t="s">
        <v>257</v>
      </c>
      <c r="E1394" t="s">
        <v>1311</v>
      </c>
      <c r="F1394" t="s">
        <v>951</v>
      </c>
      <c r="G1394" t="s">
        <v>950</v>
      </c>
      <c r="H1394" t="s">
        <v>918</v>
      </c>
      <c r="I1394" t="s">
        <v>1927</v>
      </c>
      <c r="J1394" s="4" t="s">
        <v>865</v>
      </c>
      <c r="K1394">
        <v>120</v>
      </c>
      <c r="L1394">
        <v>500</v>
      </c>
      <c r="M1394" s="1">
        <v>0.12413194444444443</v>
      </c>
      <c r="N1394" s="25">
        <v>241.03727351690199</v>
      </c>
      <c r="O1394" s="25">
        <v>747.21554790239622</v>
      </c>
      <c r="P1394" s="25">
        <v>0.31137615468076002</v>
      </c>
      <c r="Q1394" s="25">
        <v>0.20247133750140001</v>
      </c>
      <c r="R1394" s="25">
        <v>298.16314489822798</v>
      </c>
      <c r="S1394" s="25">
        <v>306.50800707863601</v>
      </c>
      <c r="T1394" s="25">
        <v>3.3011130372140101</v>
      </c>
      <c r="U1394" s="25">
        <v>0</v>
      </c>
      <c r="V1394" s="25">
        <v>0</v>
      </c>
      <c r="W1394" s="25">
        <v>0</v>
      </c>
      <c r="X1394" s="25"/>
      <c r="Y1394" s="25"/>
      <c r="Z1394"/>
    </row>
    <row r="1395" spans="2:26" x14ac:dyDescent="0.25">
      <c r="B1395" t="s">
        <v>66</v>
      </c>
      <c r="C1395" t="s">
        <v>261</v>
      </c>
      <c r="D1395" t="s">
        <v>257</v>
      </c>
      <c r="E1395" t="s">
        <v>1311</v>
      </c>
      <c r="F1395" t="s">
        <v>951</v>
      </c>
      <c r="G1395" t="s">
        <v>950</v>
      </c>
      <c r="H1395" t="s">
        <v>918</v>
      </c>
      <c r="I1395" t="s">
        <v>1927</v>
      </c>
      <c r="J1395" s="4" t="s">
        <v>865</v>
      </c>
      <c r="K1395">
        <v>120</v>
      </c>
      <c r="L1395">
        <v>750</v>
      </c>
      <c r="M1395" s="1">
        <v>0.18521990740740743</v>
      </c>
      <c r="N1395" s="25">
        <v>355.59624041352703</v>
      </c>
      <c r="O1395" s="25">
        <v>1102.3483452819339</v>
      </c>
      <c r="P1395" s="25">
        <v>0.45256355611339999</v>
      </c>
      <c r="Q1395" s="25">
        <v>0.298700872577638</v>
      </c>
      <c r="R1395" s="25">
        <v>439.87256797854099</v>
      </c>
      <c r="S1395" s="25">
        <v>453.164545976483</v>
      </c>
      <c r="T1395" s="25">
        <v>4.8469445601238199</v>
      </c>
      <c r="U1395" s="25">
        <v>0</v>
      </c>
      <c r="V1395" s="25">
        <v>0</v>
      </c>
      <c r="W1395" s="25">
        <v>0</v>
      </c>
      <c r="X1395" s="25"/>
      <c r="Y1395" s="25"/>
      <c r="Z1395"/>
    </row>
    <row r="1396" spans="2:26" x14ac:dyDescent="0.25">
      <c r="B1396" t="s">
        <v>66</v>
      </c>
      <c r="C1396" t="s">
        <v>261</v>
      </c>
      <c r="D1396" t="s">
        <v>257</v>
      </c>
      <c r="E1396" t="s">
        <v>1311</v>
      </c>
      <c r="F1396" t="s">
        <v>951</v>
      </c>
      <c r="G1396" t="s">
        <v>950</v>
      </c>
      <c r="H1396" t="s">
        <v>918</v>
      </c>
      <c r="I1396" t="s">
        <v>1927</v>
      </c>
      <c r="J1396" s="4" t="s">
        <v>865</v>
      </c>
      <c r="K1396">
        <v>120</v>
      </c>
      <c r="L1396">
        <v>1000</v>
      </c>
      <c r="M1396" s="1">
        <v>0.2467013888888889</v>
      </c>
      <c r="N1396" s="25">
        <v>470.91761007772902</v>
      </c>
      <c r="O1396" s="25">
        <v>1459.84459124096</v>
      </c>
      <c r="P1396" s="25">
        <v>0.59466411816793197</v>
      </c>
      <c r="Q1396" s="25">
        <v>0.39557076735978303</v>
      </c>
      <c r="R1396" s="25">
        <v>582.52509650781701</v>
      </c>
      <c r="S1396" s="25">
        <v>600.73539734236897</v>
      </c>
      <c r="T1396" s="25">
        <v>6.4021955851488297</v>
      </c>
      <c r="U1396" s="25">
        <v>0</v>
      </c>
      <c r="V1396" s="25">
        <v>0</v>
      </c>
      <c r="W1396" s="25">
        <v>0</v>
      </c>
      <c r="X1396" s="25"/>
      <c r="Y1396" s="25"/>
      <c r="Z1396"/>
    </row>
    <row r="1397" spans="2:26" x14ac:dyDescent="0.25">
      <c r="B1397" t="s">
        <v>66</v>
      </c>
      <c r="C1397" t="s">
        <v>261</v>
      </c>
      <c r="D1397" t="s">
        <v>257</v>
      </c>
      <c r="E1397" t="s">
        <v>1311</v>
      </c>
      <c r="F1397" t="s">
        <v>951</v>
      </c>
      <c r="G1397" t="s">
        <v>950</v>
      </c>
      <c r="H1397" t="s">
        <v>918</v>
      </c>
      <c r="I1397" t="s">
        <v>1927</v>
      </c>
      <c r="J1397" s="4" t="s">
        <v>832</v>
      </c>
      <c r="K1397">
        <v>120</v>
      </c>
      <c r="L1397">
        <v>125</v>
      </c>
      <c r="M1397" s="1">
        <v>2.2847222222222224E-2</v>
      </c>
      <c r="N1397" s="25">
        <v>33.78</v>
      </c>
      <c r="O1397" s="25">
        <v>104.718</v>
      </c>
      <c r="P1397" s="25">
        <v>7.9559999999999895E-2</v>
      </c>
      <c r="Q1397" s="25">
        <v>2.83752E-2</v>
      </c>
      <c r="R1397" s="25">
        <v>41.78586</v>
      </c>
      <c r="S1397" s="25">
        <v>26.43582</v>
      </c>
      <c r="T1397" s="25">
        <v>0.35505119999999901</v>
      </c>
      <c r="U1397" s="25">
        <v>0</v>
      </c>
      <c r="V1397" s="25">
        <v>0</v>
      </c>
      <c r="W1397" s="25">
        <v>0</v>
      </c>
      <c r="X1397" s="25"/>
      <c r="Y1397" s="25"/>
      <c r="Z1397"/>
    </row>
    <row r="1398" spans="2:26" x14ac:dyDescent="0.25">
      <c r="B1398" t="s">
        <v>66</v>
      </c>
      <c r="C1398" t="s">
        <v>261</v>
      </c>
      <c r="D1398" t="s">
        <v>257</v>
      </c>
      <c r="E1398" t="s">
        <v>1311</v>
      </c>
      <c r="F1398" t="s">
        <v>951</v>
      </c>
      <c r="G1398" t="s">
        <v>950</v>
      </c>
      <c r="H1398" t="s">
        <v>918</v>
      </c>
      <c r="I1398" t="s">
        <v>1927</v>
      </c>
      <c r="J1398" s="4" t="s">
        <v>864</v>
      </c>
      <c r="K1398">
        <v>120</v>
      </c>
      <c r="L1398">
        <v>125</v>
      </c>
      <c r="M1398" s="1">
        <v>1.9259259259259261E-2</v>
      </c>
      <c r="N1398" s="25">
        <v>30.06</v>
      </c>
      <c r="O1398" s="25">
        <v>93.185999999999993</v>
      </c>
      <c r="P1398" s="25">
        <v>6.8400000000000002E-2</v>
      </c>
      <c r="Q1398" s="25">
        <v>2.5250399999999999E-2</v>
      </c>
      <c r="R1398" s="25">
        <v>37.184220000000003</v>
      </c>
      <c r="S1398" s="25">
        <v>24.728339999999999</v>
      </c>
      <c r="T1398" s="25">
        <v>0.32454719999999998</v>
      </c>
      <c r="U1398" s="25">
        <v>0</v>
      </c>
      <c r="V1398" s="25">
        <v>0</v>
      </c>
      <c r="W1398" s="25">
        <v>0</v>
      </c>
      <c r="X1398" s="25"/>
      <c r="Y1398" s="25"/>
      <c r="Z1398"/>
    </row>
    <row r="1399" spans="2:26" x14ac:dyDescent="0.25">
      <c r="B1399" t="s">
        <v>67</v>
      </c>
      <c r="C1399" t="s">
        <v>262</v>
      </c>
      <c r="D1399" t="s">
        <v>257</v>
      </c>
      <c r="E1399" t="s">
        <v>1316</v>
      </c>
      <c r="F1399" t="s">
        <v>951</v>
      </c>
      <c r="G1399" t="s">
        <v>950</v>
      </c>
      <c r="H1399" t="s">
        <v>918</v>
      </c>
      <c r="I1399" t="s">
        <v>1927</v>
      </c>
      <c r="J1399" s="4" t="s">
        <v>865</v>
      </c>
      <c r="K1399">
        <v>120</v>
      </c>
      <c r="L1399">
        <v>125</v>
      </c>
      <c r="M1399" s="1">
        <v>3.0115740740740738E-2</v>
      </c>
      <c r="N1399" s="25">
        <v>99.863959857707101</v>
      </c>
      <c r="O1399" s="25">
        <v>309.57827555889202</v>
      </c>
      <c r="P1399" s="25">
        <v>0.20745810084921401</v>
      </c>
      <c r="Q1399" s="25">
        <v>8.3885726549355694E-2</v>
      </c>
      <c r="R1399" s="25">
        <v>123.531718419846</v>
      </c>
      <c r="S1399" s="25">
        <v>121.26971425583601</v>
      </c>
      <c r="T1399" s="25">
        <v>1.6891245278014</v>
      </c>
      <c r="U1399" s="25">
        <v>0</v>
      </c>
      <c r="V1399" s="25">
        <v>0</v>
      </c>
      <c r="W1399" s="25">
        <v>0</v>
      </c>
      <c r="X1399" s="25"/>
      <c r="Y1399" s="25"/>
      <c r="Z1399"/>
    </row>
    <row r="1400" spans="2:26" x14ac:dyDescent="0.25">
      <c r="B1400" t="s">
        <v>67</v>
      </c>
      <c r="C1400" t="s">
        <v>262</v>
      </c>
      <c r="D1400" t="s">
        <v>257</v>
      </c>
      <c r="E1400" t="s">
        <v>1316</v>
      </c>
      <c r="F1400" t="s">
        <v>951</v>
      </c>
      <c r="G1400" t="s">
        <v>950</v>
      </c>
      <c r="H1400" t="s">
        <v>918</v>
      </c>
      <c r="I1400" t="s">
        <v>1927</v>
      </c>
      <c r="J1400" s="4" t="s">
        <v>865</v>
      </c>
      <c r="K1400">
        <v>120</v>
      </c>
      <c r="L1400">
        <v>200</v>
      </c>
      <c r="M1400" s="1">
        <v>4.6504629629629625E-2</v>
      </c>
      <c r="N1400" s="25">
        <v>165.72641081819</v>
      </c>
      <c r="O1400" s="25">
        <v>513.75187353638898</v>
      </c>
      <c r="P1400" s="25">
        <v>0.34122540183587102</v>
      </c>
      <c r="Q1400" s="25">
        <v>0.13921021512950599</v>
      </c>
      <c r="R1400" s="25">
        <v>205.003656690057</v>
      </c>
      <c r="S1400" s="25">
        <v>205.47543084051901</v>
      </c>
      <c r="T1400" s="25">
        <v>2.8553161643667302</v>
      </c>
      <c r="U1400" s="25">
        <v>0</v>
      </c>
      <c r="V1400" s="25">
        <v>0</v>
      </c>
      <c r="W1400" s="25">
        <v>0</v>
      </c>
      <c r="X1400" s="25"/>
      <c r="Y1400" s="25"/>
      <c r="Z1400"/>
    </row>
    <row r="1401" spans="2:26" x14ac:dyDescent="0.25">
      <c r="B1401" t="s">
        <v>67</v>
      </c>
      <c r="C1401" t="s">
        <v>262</v>
      </c>
      <c r="D1401" t="s">
        <v>257</v>
      </c>
      <c r="E1401" t="s">
        <v>1316</v>
      </c>
      <c r="F1401" t="s">
        <v>951</v>
      </c>
      <c r="G1401" t="s">
        <v>950</v>
      </c>
      <c r="H1401" t="s">
        <v>918</v>
      </c>
      <c r="I1401" t="s">
        <v>1927</v>
      </c>
      <c r="J1401" s="4" t="s">
        <v>865</v>
      </c>
      <c r="K1401">
        <v>120</v>
      </c>
      <c r="L1401">
        <v>250</v>
      </c>
      <c r="M1401" s="1">
        <v>5.7314814814814818E-2</v>
      </c>
      <c r="N1401" s="25">
        <v>209.56686678531301</v>
      </c>
      <c r="O1401" s="25">
        <v>649.6572870344703</v>
      </c>
      <c r="P1401" s="25">
        <v>0.43013487078138501</v>
      </c>
      <c r="Q1401" s="25">
        <v>0.17603614311558799</v>
      </c>
      <c r="R1401" s="25">
        <v>259.23412872142001</v>
      </c>
      <c r="S1401" s="25">
        <v>261.65103006123798</v>
      </c>
      <c r="T1401" s="25">
        <v>3.6330344950373701</v>
      </c>
      <c r="U1401" s="25">
        <v>0</v>
      </c>
      <c r="V1401" s="25">
        <v>0</v>
      </c>
      <c r="W1401" s="25">
        <v>0</v>
      </c>
      <c r="X1401" s="25"/>
      <c r="Y1401" s="25"/>
      <c r="Z1401"/>
    </row>
    <row r="1402" spans="2:26" x14ac:dyDescent="0.25">
      <c r="B1402" t="s">
        <v>67</v>
      </c>
      <c r="C1402" t="s">
        <v>262</v>
      </c>
      <c r="D1402" t="s">
        <v>257</v>
      </c>
      <c r="E1402" t="s">
        <v>1316</v>
      </c>
      <c r="F1402" t="s">
        <v>951</v>
      </c>
      <c r="G1402" t="s">
        <v>950</v>
      </c>
      <c r="H1402" t="s">
        <v>918</v>
      </c>
      <c r="I1402" t="s">
        <v>1927</v>
      </c>
      <c r="J1402" s="4" t="s">
        <v>865</v>
      </c>
      <c r="K1402">
        <v>120</v>
      </c>
      <c r="L1402">
        <v>500</v>
      </c>
      <c r="M1402" s="1">
        <v>0.11181712962962963</v>
      </c>
      <c r="N1402" s="25">
        <v>429.36813810564399</v>
      </c>
      <c r="O1402" s="25">
        <v>1331.0412281274964</v>
      </c>
      <c r="P1402" s="25">
        <v>0.87622283680910595</v>
      </c>
      <c r="Q1402" s="25">
        <v>0.36066923850598898</v>
      </c>
      <c r="R1402" s="25">
        <v>531.12842718012303</v>
      </c>
      <c r="S1402" s="25">
        <v>543.04172033512396</v>
      </c>
      <c r="T1402" s="25">
        <v>7.5294535515266796</v>
      </c>
      <c r="U1402" s="25">
        <v>0</v>
      </c>
      <c r="V1402" s="25">
        <v>0</v>
      </c>
      <c r="W1402" s="25">
        <v>0</v>
      </c>
      <c r="X1402" s="25"/>
      <c r="Y1402" s="25"/>
      <c r="Z1402"/>
    </row>
    <row r="1403" spans="2:26" x14ac:dyDescent="0.25">
      <c r="B1403" t="s">
        <v>67</v>
      </c>
      <c r="C1403" t="s">
        <v>262</v>
      </c>
      <c r="D1403" t="s">
        <v>257</v>
      </c>
      <c r="E1403" t="s">
        <v>1316</v>
      </c>
      <c r="F1403" t="s">
        <v>951</v>
      </c>
      <c r="G1403" t="s">
        <v>950</v>
      </c>
      <c r="H1403" t="s">
        <v>918</v>
      </c>
      <c r="I1403" t="s">
        <v>1927</v>
      </c>
      <c r="J1403" s="4" t="s">
        <v>865</v>
      </c>
      <c r="K1403">
        <v>120</v>
      </c>
      <c r="L1403">
        <v>750</v>
      </c>
      <c r="M1403" s="1">
        <v>0.16625000000000001</v>
      </c>
      <c r="N1403" s="25">
        <v>649.15626500982899</v>
      </c>
      <c r="O1403" s="25">
        <v>2012.3844215304698</v>
      </c>
      <c r="P1403" s="25">
        <v>1.3221850264163399</v>
      </c>
      <c r="Q1403" s="25">
        <v>0.54529129296007395</v>
      </c>
      <c r="R1403" s="25">
        <v>803.006368050074</v>
      </c>
      <c r="S1403" s="25">
        <v>824.51798528594702</v>
      </c>
      <c r="T1403" s="25">
        <v>11.4268553787828</v>
      </c>
      <c r="U1403" s="25">
        <v>0</v>
      </c>
      <c r="V1403" s="25">
        <v>0</v>
      </c>
      <c r="W1403" s="25">
        <v>0</v>
      </c>
      <c r="X1403" s="25"/>
      <c r="Y1403" s="25"/>
      <c r="Z1403"/>
    </row>
    <row r="1404" spans="2:26" x14ac:dyDescent="0.25">
      <c r="B1404" t="s">
        <v>67</v>
      </c>
      <c r="C1404" t="s">
        <v>262</v>
      </c>
      <c r="D1404" t="s">
        <v>257</v>
      </c>
      <c r="E1404" t="s">
        <v>1316</v>
      </c>
      <c r="F1404" t="s">
        <v>951</v>
      </c>
      <c r="G1404" t="s">
        <v>950</v>
      </c>
      <c r="H1404" t="s">
        <v>918</v>
      </c>
      <c r="I1404" t="s">
        <v>1927</v>
      </c>
      <c r="J1404" s="4" t="s">
        <v>865</v>
      </c>
      <c r="K1404">
        <v>120</v>
      </c>
      <c r="L1404">
        <v>1000</v>
      </c>
      <c r="M1404" s="1">
        <v>0.22069444444444444</v>
      </c>
      <c r="N1404" s="25">
        <v>869.002581581551</v>
      </c>
      <c r="O1404" s="25">
        <v>2693.9080029028082</v>
      </c>
      <c r="P1404" s="25">
        <v>1.7682606448518501</v>
      </c>
      <c r="Q1404" s="25">
        <v>0.729962198934064</v>
      </c>
      <c r="R1404" s="25">
        <v>1074.9565207952</v>
      </c>
      <c r="S1404" s="25">
        <v>1106.0781704373901</v>
      </c>
      <c r="T1404" s="25">
        <v>15.325394324507901</v>
      </c>
      <c r="U1404" s="25">
        <v>0</v>
      </c>
      <c r="V1404" s="25">
        <v>0</v>
      </c>
      <c r="W1404" s="25">
        <v>0</v>
      </c>
      <c r="X1404" s="25"/>
      <c r="Y1404" s="25"/>
      <c r="Z1404"/>
    </row>
    <row r="1405" spans="2:26" x14ac:dyDescent="0.25">
      <c r="B1405" t="s">
        <v>67</v>
      </c>
      <c r="C1405" t="s">
        <v>262</v>
      </c>
      <c r="D1405" t="s">
        <v>257</v>
      </c>
      <c r="E1405" t="s">
        <v>1316</v>
      </c>
      <c r="F1405" t="s">
        <v>951</v>
      </c>
      <c r="G1405" t="s">
        <v>950</v>
      </c>
      <c r="H1405" t="s">
        <v>918</v>
      </c>
      <c r="I1405" t="s">
        <v>1927</v>
      </c>
      <c r="J1405" s="4" t="s">
        <v>865</v>
      </c>
      <c r="K1405">
        <v>120</v>
      </c>
      <c r="L1405">
        <v>1500</v>
      </c>
      <c r="M1405" s="1">
        <v>0.32957175925925924</v>
      </c>
      <c r="N1405" s="25">
        <v>1308.64784477537</v>
      </c>
      <c r="O1405" s="25">
        <v>4056.8083188036471</v>
      </c>
      <c r="P1405" s="25">
        <v>2.6602992574073001</v>
      </c>
      <c r="Q1405" s="25">
        <v>1.0992639126855499</v>
      </c>
      <c r="R1405" s="25">
        <v>1618.79650745244</v>
      </c>
      <c r="S1405" s="25">
        <v>1669.1530858564399</v>
      </c>
      <c r="T1405" s="25">
        <v>23.1218354668889</v>
      </c>
      <c r="U1405" s="25">
        <v>0</v>
      </c>
      <c r="V1405" s="25">
        <v>0</v>
      </c>
      <c r="W1405" s="25">
        <v>0</v>
      </c>
      <c r="X1405" s="25"/>
      <c r="Y1405" s="25"/>
      <c r="Z1405"/>
    </row>
    <row r="1406" spans="2:26" x14ac:dyDescent="0.25">
      <c r="B1406" t="s">
        <v>67</v>
      </c>
      <c r="C1406" t="s">
        <v>262</v>
      </c>
      <c r="D1406" t="s">
        <v>257</v>
      </c>
      <c r="E1406" t="s">
        <v>1316</v>
      </c>
      <c r="F1406" t="s">
        <v>951</v>
      </c>
      <c r="G1406" t="s">
        <v>950</v>
      </c>
      <c r="H1406" t="s">
        <v>918</v>
      </c>
      <c r="I1406" t="s">
        <v>1927</v>
      </c>
      <c r="J1406" s="4" t="s">
        <v>865</v>
      </c>
      <c r="K1406">
        <v>160</v>
      </c>
      <c r="L1406">
        <v>2000</v>
      </c>
      <c r="M1406" s="1">
        <v>0.41302083333333334</v>
      </c>
      <c r="N1406" s="25">
        <v>1638.4729378013201</v>
      </c>
      <c r="O1406" s="25">
        <v>5079.2661071840921</v>
      </c>
      <c r="P1406" s="25">
        <v>3.25123930471733</v>
      </c>
      <c r="Q1406" s="25">
        <v>1.37631794949916</v>
      </c>
      <c r="R1406" s="25">
        <v>2026.7916260877901</v>
      </c>
      <c r="S1406" s="25">
        <v>2085.0354603864598</v>
      </c>
      <c r="T1406" s="25">
        <v>32.722225137495997</v>
      </c>
      <c r="U1406" s="25">
        <v>0</v>
      </c>
      <c r="V1406" s="25">
        <v>0</v>
      </c>
      <c r="W1406" s="25">
        <v>0</v>
      </c>
      <c r="X1406" s="25"/>
      <c r="Y1406" s="25"/>
      <c r="Z1406"/>
    </row>
    <row r="1407" spans="2:26" x14ac:dyDescent="0.25">
      <c r="B1407" t="s">
        <v>67</v>
      </c>
      <c r="C1407" t="s">
        <v>262</v>
      </c>
      <c r="D1407" t="s">
        <v>257</v>
      </c>
      <c r="E1407" t="s">
        <v>1316</v>
      </c>
      <c r="F1407" t="s">
        <v>951</v>
      </c>
      <c r="G1407" t="s">
        <v>950</v>
      </c>
      <c r="H1407" t="s">
        <v>918</v>
      </c>
      <c r="I1407" t="s">
        <v>1927</v>
      </c>
      <c r="J1407" s="4" t="s">
        <v>832</v>
      </c>
      <c r="K1407">
        <v>120</v>
      </c>
      <c r="L1407">
        <v>125</v>
      </c>
      <c r="M1407" s="1">
        <v>2.2847222222222224E-2</v>
      </c>
      <c r="N1407" s="25">
        <v>33.78</v>
      </c>
      <c r="O1407" s="25">
        <v>104.718</v>
      </c>
      <c r="P1407" s="25">
        <v>7.9559999999999895E-2</v>
      </c>
      <c r="Q1407" s="25">
        <v>2.83752E-2</v>
      </c>
      <c r="R1407" s="25">
        <v>41.78586</v>
      </c>
      <c r="S1407" s="25">
        <v>26.43582</v>
      </c>
      <c r="T1407" s="25">
        <v>0.35505119999999901</v>
      </c>
      <c r="U1407" s="25">
        <v>0</v>
      </c>
      <c r="V1407" s="25">
        <v>0</v>
      </c>
      <c r="W1407" s="25">
        <v>0</v>
      </c>
      <c r="X1407" s="25"/>
      <c r="Y1407" s="25"/>
      <c r="Z1407"/>
    </row>
    <row r="1408" spans="2:26" x14ac:dyDescent="0.25">
      <c r="B1408" t="s">
        <v>67</v>
      </c>
      <c r="C1408" t="s">
        <v>262</v>
      </c>
      <c r="D1408" t="s">
        <v>257</v>
      </c>
      <c r="E1408" t="s">
        <v>1316</v>
      </c>
      <c r="F1408" t="s">
        <v>951</v>
      </c>
      <c r="G1408" t="s">
        <v>950</v>
      </c>
      <c r="H1408" t="s">
        <v>918</v>
      </c>
      <c r="I1408" t="s">
        <v>1927</v>
      </c>
      <c r="J1408" s="4" t="s">
        <v>864</v>
      </c>
      <c r="K1408">
        <v>120</v>
      </c>
      <c r="L1408">
        <v>125</v>
      </c>
      <c r="M1408" s="1">
        <v>1.9259259259259261E-2</v>
      </c>
      <c r="N1408" s="25">
        <v>30.06</v>
      </c>
      <c r="O1408" s="25">
        <v>93.185999999999993</v>
      </c>
      <c r="P1408" s="25">
        <v>6.8400000000000002E-2</v>
      </c>
      <c r="Q1408" s="25">
        <v>2.5250399999999999E-2</v>
      </c>
      <c r="R1408" s="25">
        <v>37.184220000000003</v>
      </c>
      <c r="S1408" s="25">
        <v>24.728339999999999</v>
      </c>
      <c r="T1408" s="25">
        <v>0.32454719999999998</v>
      </c>
      <c r="U1408" s="25">
        <v>0</v>
      </c>
      <c r="V1408" s="25">
        <v>0</v>
      </c>
      <c r="W1408" s="25">
        <v>0</v>
      </c>
      <c r="X1408" s="25"/>
      <c r="Y1408" s="25"/>
      <c r="Z1408"/>
    </row>
    <row r="1409" spans="2:26" x14ac:dyDescent="0.25">
      <c r="B1409" t="s">
        <v>68</v>
      </c>
      <c r="C1409" t="s">
        <v>263</v>
      </c>
      <c r="D1409" t="s">
        <v>257</v>
      </c>
      <c r="E1409" t="s">
        <v>1317</v>
      </c>
      <c r="F1409" t="s">
        <v>951</v>
      </c>
      <c r="G1409" t="s">
        <v>950</v>
      </c>
      <c r="H1409" t="s">
        <v>918</v>
      </c>
      <c r="I1409" t="s">
        <v>1927</v>
      </c>
      <c r="J1409" s="4" t="s">
        <v>865</v>
      </c>
      <c r="K1409">
        <v>120</v>
      </c>
      <c r="L1409">
        <v>125</v>
      </c>
      <c r="M1409" s="1">
        <v>3.1377314814814809E-2</v>
      </c>
      <c r="N1409" s="25">
        <v>63.345654685519001</v>
      </c>
      <c r="O1409" s="25">
        <v>196.37152952510891</v>
      </c>
      <c r="P1409" s="25">
        <v>9.3689135016577593E-2</v>
      </c>
      <c r="Q1409" s="25">
        <v>5.3210352355771602E-2</v>
      </c>
      <c r="R1409" s="25">
        <v>78.358583211090107</v>
      </c>
      <c r="S1409" s="25">
        <v>76.753249737385104</v>
      </c>
      <c r="T1409" s="25">
        <v>0.89066788987885204</v>
      </c>
      <c r="U1409" s="25">
        <v>0</v>
      </c>
      <c r="V1409" s="25">
        <v>0</v>
      </c>
      <c r="W1409" s="25">
        <v>0</v>
      </c>
      <c r="X1409" s="25"/>
      <c r="Y1409" s="25"/>
      <c r="Z1409"/>
    </row>
    <row r="1410" spans="2:26" x14ac:dyDescent="0.25">
      <c r="B1410" t="s">
        <v>68</v>
      </c>
      <c r="C1410" t="s">
        <v>263</v>
      </c>
      <c r="D1410" t="s">
        <v>257</v>
      </c>
      <c r="E1410" t="s">
        <v>1317</v>
      </c>
      <c r="F1410" t="s">
        <v>951</v>
      </c>
      <c r="G1410" t="s">
        <v>950</v>
      </c>
      <c r="H1410" t="s">
        <v>918</v>
      </c>
      <c r="I1410" t="s">
        <v>1927</v>
      </c>
      <c r="J1410" s="4" t="s">
        <v>865</v>
      </c>
      <c r="K1410">
        <v>120</v>
      </c>
      <c r="L1410">
        <v>200</v>
      </c>
      <c r="M1410" s="1">
        <v>4.9201388888888892E-2</v>
      </c>
      <c r="N1410" s="25">
        <v>96.868297864616096</v>
      </c>
      <c r="O1410" s="25">
        <v>300.29172338030992</v>
      </c>
      <c r="P1410" s="25">
        <v>0.135241343737281</v>
      </c>
      <c r="Q1410" s="25">
        <v>8.1369369933166305E-2</v>
      </c>
      <c r="R1410" s="25">
        <v>119.826092184649</v>
      </c>
      <c r="S1410" s="25">
        <v>119.607975867742</v>
      </c>
      <c r="T1410" s="25">
        <v>1.3434403705993401</v>
      </c>
      <c r="U1410" s="25">
        <v>0</v>
      </c>
      <c r="V1410" s="25">
        <v>0</v>
      </c>
      <c r="W1410" s="25">
        <v>0</v>
      </c>
      <c r="X1410" s="25"/>
      <c r="Y1410" s="25"/>
      <c r="Z1410"/>
    </row>
    <row r="1411" spans="2:26" x14ac:dyDescent="0.25">
      <c r="B1411" t="s">
        <v>68</v>
      </c>
      <c r="C1411" t="s">
        <v>263</v>
      </c>
      <c r="D1411" t="s">
        <v>257</v>
      </c>
      <c r="E1411" t="s">
        <v>1317</v>
      </c>
      <c r="F1411" t="s">
        <v>951</v>
      </c>
      <c r="G1411" t="s">
        <v>950</v>
      </c>
      <c r="H1411" t="s">
        <v>918</v>
      </c>
      <c r="I1411" t="s">
        <v>1927</v>
      </c>
      <c r="J1411" s="4" t="s">
        <v>865</v>
      </c>
      <c r="K1411">
        <v>180</v>
      </c>
      <c r="L1411">
        <v>250</v>
      </c>
      <c r="M1411" s="1">
        <v>5.6643518518518517E-2</v>
      </c>
      <c r="N1411" s="25">
        <v>114.108318671204</v>
      </c>
      <c r="O1411" s="25">
        <v>353.7357878807324</v>
      </c>
      <c r="P1411" s="25">
        <v>0.15268353376712401</v>
      </c>
      <c r="Q1411" s="25">
        <v>9.5850990429314803E-2</v>
      </c>
      <c r="R1411" s="25">
        <v>141.152000776271</v>
      </c>
      <c r="S1411" s="25">
        <v>160.831862217809</v>
      </c>
      <c r="T1411" s="25">
        <v>1.7562200295286601</v>
      </c>
      <c r="U1411" s="25">
        <v>0</v>
      </c>
      <c r="V1411" s="25">
        <v>0</v>
      </c>
      <c r="W1411" s="25">
        <v>0</v>
      </c>
      <c r="X1411" s="25"/>
      <c r="Y1411" s="25"/>
      <c r="Z1411"/>
    </row>
    <row r="1412" spans="2:26" x14ac:dyDescent="0.25">
      <c r="B1412" t="s">
        <v>68</v>
      </c>
      <c r="C1412" t="s">
        <v>263</v>
      </c>
      <c r="D1412" t="s">
        <v>257</v>
      </c>
      <c r="E1412" t="s">
        <v>1317</v>
      </c>
      <c r="F1412" t="s">
        <v>951</v>
      </c>
      <c r="G1412" t="s">
        <v>950</v>
      </c>
      <c r="H1412" t="s">
        <v>918</v>
      </c>
      <c r="I1412" t="s">
        <v>1927</v>
      </c>
      <c r="J1412" s="4" t="s">
        <v>865</v>
      </c>
      <c r="K1412">
        <v>200</v>
      </c>
      <c r="L1412">
        <v>500</v>
      </c>
      <c r="M1412" s="1">
        <v>0.10761574074074075</v>
      </c>
      <c r="N1412" s="25">
        <v>211.05218964007099</v>
      </c>
      <c r="O1412" s="25">
        <v>654.2617878842201</v>
      </c>
      <c r="P1412" s="25">
        <v>0.25168994981674597</v>
      </c>
      <c r="Q1412" s="25">
        <v>0.17728381432517701</v>
      </c>
      <c r="R1412" s="25">
        <v>261.07153667438803</v>
      </c>
      <c r="S1412" s="25">
        <v>327.111157257792</v>
      </c>
      <c r="T1412" s="25">
        <v>3.37558127689086</v>
      </c>
      <c r="U1412" s="25">
        <v>0</v>
      </c>
      <c r="V1412" s="25">
        <v>0</v>
      </c>
      <c r="W1412" s="25">
        <v>0</v>
      </c>
      <c r="X1412" s="25"/>
      <c r="Y1412" s="25"/>
      <c r="Z1412"/>
    </row>
    <row r="1413" spans="2:26" x14ac:dyDescent="0.25">
      <c r="B1413" t="s">
        <v>68</v>
      </c>
      <c r="C1413" t="s">
        <v>263</v>
      </c>
      <c r="D1413" t="s">
        <v>257</v>
      </c>
      <c r="E1413" t="s">
        <v>1317</v>
      </c>
      <c r="F1413" t="s">
        <v>951</v>
      </c>
      <c r="G1413" t="s">
        <v>950</v>
      </c>
      <c r="H1413" t="s">
        <v>918</v>
      </c>
      <c r="I1413" t="s">
        <v>1927</v>
      </c>
      <c r="J1413" s="4" t="s">
        <v>865</v>
      </c>
      <c r="K1413">
        <v>240</v>
      </c>
      <c r="L1413">
        <v>750</v>
      </c>
      <c r="M1413" s="1">
        <v>0.15596064814814814</v>
      </c>
      <c r="N1413" s="25">
        <v>304.58062197056603</v>
      </c>
      <c r="O1413" s="25">
        <v>944.19992810875476</v>
      </c>
      <c r="P1413" s="25">
        <v>0.33631370615856898</v>
      </c>
      <c r="Q1413" s="25">
        <v>0.255847725239846</v>
      </c>
      <c r="R1413" s="25">
        <v>376.76619535610598</v>
      </c>
      <c r="S1413" s="25">
        <v>530.15620779884</v>
      </c>
      <c r="T1413" s="25">
        <v>5.2932532181121497</v>
      </c>
      <c r="U1413" s="25">
        <v>0</v>
      </c>
      <c r="V1413" s="25">
        <v>0</v>
      </c>
      <c r="W1413" s="25">
        <v>0</v>
      </c>
      <c r="X1413" s="25"/>
      <c r="Y1413" s="25"/>
      <c r="Z1413"/>
    </row>
    <row r="1414" spans="2:26" x14ac:dyDescent="0.25">
      <c r="B1414" t="s">
        <v>68</v>
      </c>
      <c r="C1414" t="s">
        <v>263</v>
      </c>
      <c r="D1414" t="s">
        <v>257</v>
      </c>
      <c r="E1414" t="s">
        <v>1317</v>
      </c>
      <c r="F1414" t="s">
        <v>951</v>
      </c>
      <c r="G1414" t="s">
        <v>950</v>
      </c>
      <c r="H1414" t="s">
        <v>918</v>
      </c>
      <c r="I1414" t="s">
        <v>1927</v>
      </c>
      <c r="J1414" s="4" t="s">
        <v>865</v>
      </c>
      <c r="K1414">
        <v>240</v>
      </c>
      <c r="L1414">
        <v>1000</v>
      </c>
      <c r="M1414" s="1">
        <v>0.20666666666666667</v>
      </c>
      <c r="N1414" s="25">
        <v>399.688967451243</v>
      </c>
      <c r="O1414" s="25">
        <v>1239.0357990988534</v>
      </c>
      <c r="P1414" s="25">
        <v>0.42636142876160699</v>
      </c>
      <c r="Q1414" s="25">
        <v>0.33573876055405399</v>
      </c>
      <c r="R1414" s="25">
        <v>494.41525064506197</v>
      </c>
      <c r="S1414" s="25">
        <v>706.85049579166002</v>
      </c>
      <c r="T1414" s="25">
        <v>6.9699857603346498</v>
      </c>
      <c r="U1414" s="25">
        <v>0</v>
      </c>
      <c r="V1414" s="25">
        <v>0</v>
      </c>
      <c r="W1414" s="25">
        <v>0</v>
      </c>
      <c r="X1414" s="25"/>
      <c r="Y1414" s="25"/>
      <c r="Z1414"/>
    </row>
    <row r="1415" spans="2:26" x14ac:dyDescent="0.25">
      <c r="B1415" t="s">
        <v>68</v>
      </c>
      <c r="C1415" t="s">
        <v>263</v>
      </c>
      <c r="D1415" t="s">
        <v>257</v>
      </c>
      <c r="E1415" t="s">
        <v>1317</v>
      </c>
      <c r="F1415" t="s">
        <v>951</v>
      </c>
      <c r="G1415" t="s">
        <v>950</v>
      </c>
      <c r="H1415" t="s">
        <v>918</v>
      </c>
      <c r="I1415" t="s">
        <v>1927</v>
      </c>
      <c r="J1415" s="4" t="s">
        <v>865</v>
      </c>
      <c r="K1415">
        <v>260</v>
      </c>
      <c r="L1415">
        <v>1500</v>
      </c>
      <c r="M1415" s="1">
        <v>0.31032407407407409</v>
      </c>
      <c r="N1415" s="25">
        <v>595.68615182201995</v>
      </c>
      <c r="O1415" s="25">
        <v>1846.6270706482619</v>
      </c>
      <c r="P1415" s="25">
        <v>0.62507821595701896</v>
      </c>
      <c r="Q1415" s="25">
        <v>0.50037633679201698</v>
      </c>
      <c r="R1415" s="25">
        <v>736.86377610123498</v>
      </c>
      <c r="S1415" s="25">
        <v>1094.71290968829</v>
      </c>
      <c r="T1415" s="25">
        <v>10.8870418566871</v>
      </c>
      <c r="U1415" s="25">
        <v>0</v>
      </c>
      <c r="V1415" s="25">
        <v>0</v>
      </c>
      <c r="W1415" s="25">
        <v>0</v>
      </c>
      <c r="X1415" s="25"/>
      <c r="Y1415" s="25"/>
      <c r="Z1415"/>
    </row>
    <row r="1416" spans="2:26" x14ac:dyDescent="0.25">
      <c r="B1416" t="s">
        <v>68</v>
      </c>
      <c r="C1416" t="s">
        <v>263</v>
      </c>
      <c r="D1416" t="s">
        <v>257</v>
      </c>
      <c r="E1416" t="s">
        <v>1317</v>
      </c>
      <c r="F1416" t="s">
        <v>951</v>
      </c>
      <c r="G1416" t="s">
        <v>950</v>
      </c>
      <c r="H1416" t="s">
        <v>918</v>
      </c>
      <c r="I1416" t="s">
        <v>1927</v>
      </c>
      <c r="J1416" s="4" t="s">
        <v>832</v>
      </c>
      <c r="K1416">
        <v>120</v>
      </c>
      <c r="L1416">
        <v>125</v>
      </c>
      <c r="M1416" s="1">
        <v>2.2847222222222224E-2</v>
      </c>
      <c r="N1416" s="25">
        <v>33.78</v>
      </c>
      <c r="O1416" s="25">
        <v>104.718</v>
      </c>
      <c r="P1416" s="25">
        <v>7.9559999999999895E-2</v>
      </c>
      <c r="Q1416" s="25">
        <v>2.83752E-2</v>
      </c>
      <c r="R1416" s="25">
        <v>41.78586</v>
      </c>
      <c r="S1416" s="25">
        <v>26.43582</v>
      </c>
      <c r="T1416" s="25">
        <v>0.35505119999999901</v>
      </c>
      <c r="U1416" s="25">
        <v>0</v>
      </c>
      <c r="V1416" s="25">
        <v>0</v>
      </c>
      <c r="W1416" s="25">
        <v>0</v>
      </c>
      <c r="X1416" s="25"/>
      <c r="Y1416" s="25"/>
      <c r="Z1416"/>
    </row>
    <row r="1417" spans="2:26" x14ac:dyDescent="0.25">
      <c r="B1417" t="s">
        <v>68</v>
      </c>
      <c r="C1417" t="s">
        <v>263</v>
      </c>
      <c r="D1417" t="s">
        <v>257</v>
      </c>
      <c r="E1417" t="s">
        <v>1317</v>
      </c>
      <c r="F1417" t="s">
        <v>951</v>
      </c>
      <c r="G1417" t="s">
        <v>950</v>
      </c>
      <c r="H1417" t="s">
        <v>918</v>
      </c>
      <c r="I1417" t="s">
        <v>1927</v>
      </c>
      <c r="J1417" s="4" t="s">
        <v>864</v>
      </c>
      <c r="K1417">
        <v>120</v>
      </c>
      <c r="L1417">
        <v>125</v>
      </c>
      <c r="M1417" s="1">
        <v>1.9259259259259261E-2</v>
      </c>
      <c r="N1417" s="25">
        <v>30.06</v>
      </c>
      <c r="O1417" s="25">
        <v>93.185999999999993</v>
      </c>
      <c r="P1417" s="25">
        <v>6.8400000000000002E-2</v>
      </c>
      <c r="Q1417" s="25">
        <v>2.5250399999999999E-2</v>
      </c>
      <c r="R1417" s="25">
        <v>37.184220000000003</v>
      </c>
      <c r="S1417" s="25">
        <v>24.728339999999999</v>
      </c>
      <c r="T1417" s="25">
        <v>0.32454719999999998</v>
      </c>
      <c r="U1417" s="25">
        <v>0</v>
      </c>
      <c r="V1417" s="25">
        <v>0</v>
      </c>
      <c r="W1417" s="25">
        <v>0</v>
      </c>
      <c r="X1417" s="25"/>
      <c r="Y1417" s="25"/>
      <c r="Z1417"/>
    </row>
    <row r="1418" spans="2:26" x14ac:dyDescent="0.25">
      <c r="B1418" t="s">
        <v>69</v>
      </c>
      <c r="C1418" t="s">
        <v>264</v>
      </c>
      <c r="D1418" t="s">
        <v>257</v>
      </c>
      <c r="E1418" t="s">
        <v>1320</v>
      </c>
      <c r="F1418" t="s">
        <v>951</v>
      </c>
      <c r="G1418" t="s">
        <v>950</v>
      </c>
      <c r="H1418" t="s">
        <v>918</v>
      </c>
      <c r="I1418" t="s">
        <v>1927</v>
      </c>
      <c r="J1418" s="4" t="s">
        <v>865</v>
      </c>
      <c r="K1418">
        <v>120</v>
      </c>
      <c r="L1418">
        <v>125</v>
      </c>
      <c r="M1418" s="1">
        <v>2.8252314814814813E-2</v>
      </c>
      <c r="N1418" s="25">
        <v>90.715333211885905</v>
      </c>
      <c r="O1418" s="25">
        <v>281.2175329568463</v>
      </c>
      <c r="P1418" s="25">
        <v>0.142192243630025</v>
      </c>
      <c r="Q1418" s="25">
        <v>7.6200876972413498E-2</v>
      </c>
      <c r="R1418" s="25">
        <v>112.21486113344</v>
      </c>
      <c r="S1418" s="25">
        <v>117.407874489473</v>
      </c>
      <c r="T1418" s="25">
        <v>1.4546453624045601</v>
      </c>
      <c r="U1418" s="25">
        <v>0</v>
      </c>
      <c r="V1418" s="25">
        <v>0</v>
      </c>
      <c r="W1418" s="25">
        <v>0</v>
      </c>
      <c r="X1418" s="25"/>
      <c r="Y1418" s="25"/>
      <c r="Z1418"/>
    </row>
    <row r="1419" spans="2:26" x14ac:dyDescent="0.25">
      <c r="B1419" t="s">
        <v>69</v>
      </c>
      <c r="C1419" t="s">
        <v>264</v>
      </c>
      <c r="D1419" t="s">
        <v>257</v>
      </c>
      <c r="E1419" t="s">
        <v>1320</v>
      </c>
      <c r="F1419" t="s">
        <v>951</v>
      </c>
      <c r="G1419" t="s">
        <v>950</v>
      </c>
      <c r="H1419" t="s">
        <v>918</v>
      </c>
      <c r="I1419" t="s">
        <v>1927</v>
      </c>
      <c r="J1419" s="4" t="s">
        <v>865</v>
      </c>
      <c r="K1419">
        <v>160</v>
      </c>
      <c r="L1419">
        <v>200</v>
      </c>
      <c r="M1419" s="1">
        <v>4.372685185185185E-2</v>
      </c>
      <c r="N1419" s="25">
        <v>130.522659933596</v>
      </c>
      <c r="O1419" s="25">
        <v>404.62024579414765</v>
      </c>
      <c r="P1419" s="25">
        <v>0.20081123717283</v>
      </c>
      <c r="Q1419" s="25">
        <v>0.109639028674971</v>
      </c>
      <c r="R1419" s="25">
        <v>161.45652367649001</v>
      </c>
      <c r="S1419" s="25">
        <v>178.02739504749101</v>
      </c>
      <c r="T1419" s="25">
        <v>2.19425224986434</v>
      </c>
      <c r="U1419" s="25">
        <v>0</v>
      </c>
      <c r="V1419" s="25">
        <v>0</v>
      </c>
      <c r="W1419" s="25">
        <v>0</v>
      </c>
      <c r="X1419" s="25"/>
      <c r="Y1419" s="25"/>
      <c r="Z1419"/>
    </row>
    <row r="1420" spans="2:26" x14ac:dyDescent="0.25">
      <c r="B1420" t="s">
        <v>69</v>
      </c>
      <c r="C1420" t="s">
        <v>264</v>
      </c>
      <c r="D1420" t="s">
        <v>257</v>
      </c>
      <c r="E1420" t="s">
        <v>1320</v>
      </c>
      <c r="F1420" t="s">
        <v>951</v>
      </c>
      <c r="G1420" t="s">
        <v>950</v>
      </c>
      <c r="H1420" t="s">
        <v>918</v>
      </c>
      <c r="I1420" t="s">
        <v>1927</v>
      </c>
      <c r="J1420" s="4" t="s">
        <v>865</v>
      </c>
      <c r="K1420">
        <v>160</v>
      </c>
      <c r="L1420">
        <v>250</v>
      </c>
      <c r="M1420" s="1">
        <v>5.3263888888888888E-2</v>
      </c>
      <c r="N1420" s="25">
        <v>155.570628004312</v>
      </c>
      <c r="O1420" s="25">
        <v>482.26894681336722</v>
      </c>
      <c r="P1420" s="25">
        <v>0.23323200162482099</v>
      </c>
      <c r="Q1420" s="25">
        <v>0.13067932752362199</v>
      </c>
      <c r="R1420" s="25">
        <v>192.44090764139401</v>
      </c>
      <c r="S1420" s="25">
        <v>216.62253188198201</v>
      </c>
      <c r="T1420" s="25">
        <v>2.6229370061764699</v>
      </c>
      <c r="U1420" s="25">
        <v>0</v>
      </c>
      <c r="V1420" s="25">
        <v>0</v>
      </c>
      <c r="W1420" s="25">
        <v>0</v>
      </c>
      <c r="X1420" s="25"/>
      <c r="Y1420" s="25"/>
      <c r="Z1420"/>
    </row>
    <row r="1421" spans="2:26" x14ac:dyDescent="0.25">
      <c r="B1421" t="s">
        <v>69</v>
      </c>
      <c r="C1421" t="s">
        <v>264</v>
      </c>
      <c r="D1421" t="s">
        <v>257</v>
      </c>
      <c r="E1421" t="s">
        <v>1320</v>
      </c>
      <c r="F1421" t="s">
        <v>951</v>
      </c>
      <c r="G1421" t="s">
        <v>950</v>
      </c>
      <c r="H1421" t="s">
        <v>918</v>
      </c>
      <c r="I1421" t="s">
        <v>1927</v>
      </c>
      <c r="J1421" s="4" t="s">
        <v>865</v>
      </c>
      <c r="K1421">
        <v>200</v>
      </c>
      <c r="L1421">
        <v>500</v>
      </c>
      <c r="M1421" s="1">
        <v>9.8796296296296285E-2</v>
      </c>
      <c r="N1421" s="25">
        <v>271.19992180532398</v>
      </c>
      <c r="O1421" s="25">
        <v>840.71975759650434</v>
      </c>
      <c r="P1421" s="25">
        <v>0.39823831849131203</v>
      </c>
      <c r="Q1421" s="25">
        <v>0.22780796250895699</v>
      </c>
      <c r="R1421" s="25">
        <v>335.474306193122</v>
      </c>
      <c r="S1421" s="25">
        <v>406.04403212604501</v>
      </c>
      <c r="T1421" s="25">
        <v>4.9233680743011803</v>
      </c>
      <c r="U1421" s="25">
        <v>0</v>
      </c>
      <c r="V1421" s="25">
        <v>0</v>
      </c>
      <c r="W1421" s="25">
        <v>0</v>
      </c>
      <c r="X1421" s="25"/>
      <c r="Y1421" s="25"/>
      <c r="Z1421"/>
    </row>
    <row r="1422" spans="2:26" x14ac:dyDescent="0.25">
      <c r="B1422" t="s">
        <v>69</v>
      </c>
      <c r="C1422" t="s">
        <v>264</v>
      </c>
      <c r="D1422" t="s">
        <v>257</v>
      </c>
      <c r="E1422" t="s">
        <v>1320</v>
      </c>
      <c r="F1422" t="s">
        <v>951</v>
      </c>
      <c r="G1422" t="s">
        <v>950</v>
      </c>
      <c r="H1422" t="s">
        <v>918</v>
      </c>
      <c r="I1422" t="s">
        <v>1927</v>
      </c>
      <c r="J1422" s="4" t="s">
        <v>865</v>
      </c>
      <c r="K1422">
        <v>240</v>
      </c>
      <c r="L1422">
        <v>750</v>
      </c>
      <c r="M1422" s="1">
        <v>0.14804398148148148</v>
      </c>
      <c r="N1422" s="25">
        <v>398.31690779689399</v>
      </c>
      <c r="O1422" s="25">
        <v>1234.7824141703713</v>
      </c>
      <c r="P1422" s="25">
        <v>0.58962397198481198</v>
      </c>
      <c r="Q1422" s="25">
        <v>0.33458617440630001</v>
      </c>
      <c r="R1422" s="25">
        <v>492.71798187662603</v>
      </c>
      <c r="S1422" s="25">
        <v>632.11511451644799</v>
      </c>
      <c r="T1422" s="25">
        <v>7.8475037527136804</v>
      </c>
      <c r="U1422" s="25">
        <v>0</v>
      </c>
      <c r="V1422" s="25">
        <v>0</v>
      </c>
      <c r="W1422" s="25">
        <v>0</v>
      </c>
      <c r="X1422" s="25"/>
      <c r="Y1422" s="25"/>
      <c r="Z1422"/>
    </row>
    <row r="1423" spans="2:26" x14ac:dyDescent="0.25">
      <c r="B1423" t="s">
        <v>69</v>
      </c>
      <c r="C1423" t="s">
        <v>264</v>
      </c>
      <c r="D1423" t="s">
        <v>257</v>
      </c>
      <c r="E1423" t="s">
        <v>1320</v>
      </c>
      <c r="F1423" t="s">
        <v>951</v>
      </c>
      <c r="G1423" t="s">
        <v>950</v>
      </c>
      <c r="H1423" t="s">
        <v>918</v>
      </c>
      <c r="I1423" t="s">
        <v>1927</v>
      </c>
      <c r="J1423" s="4" t="s">
        <v>865</v>
      </c>
      <c r="K1423">
        <v>240</v>
      </c>
      <c r="L1423">
        <v>1000</v>
      </c>
      <c r="M1423" s="1">
        <v>0.19592592592592592</v>
      </c>
      <c r="N1423" s="25">
        <v>515.68028485246896</v>
      </c>
      <c r="O1423" s="25">
        <v>1598.6088830426538</v>
      </c>
      <c r="P1423" s="25">
        <v>0.75255303168519805</v>
      </c>
      <c r="Q1423" s="25">
        <v>0.43317144489972298</v>
      </c>
      <c r="R1423" s="25">
        <v>637.89651897029205</v>
      </c>
      <c r="S1423" s="25">
        <v>829.42011598489898</v>
      </c>
      <c r="T1423" s="25">
        <v>10.2201654465032</v>
      </c>
      <c r="U1423" s="25">
        <v>0</v>
      </c>
      <c r="V1423" s="25">
        <v>0</v>
      </c>
      <c r="W1423" s="25">
        <v>0</v>
      </c>
      <c r="X1423" s="25"/>
      <c r="Y1423" s="25"/>
      <c r="Z1423"/>
    </row>
    <row r="1424" spans="2:26" x14ac:dyDescent="0.25">
      <c r="B1424" t="s">
        <v>69</v>
      </c>
      <c r="C1424" t="s">
        <v>264</v>
      </c>
      <c r="D1424" t="s">
        <v>257</v>
      </c>
      <c r="E1424" t="s">
        <v>1320</v>
      </c>
      <c r="F1424" t="s">
        <v>951</v>
      </c>
      <c r="G1424" t="s">
        <v>950</v>
      </c>
      <c r="H1424" t="s">
        <v>918</v>
      </c>
      <c r="I1424" t="s">
        <v>1927</v>
      </c>
      <c r="J1424" s="4" t="s">
        <v>832</v>
      </c>
      <c r="K1424">
        <v>120</v>
      </c>
      <c r="L1424">
        <v>125</v>
      </c>
      <c r="M1424" s="1">
        <v>2.2847222222222224E-2</v>
      </c>
      <c r="N1424" s="25">
        <v>33.78</v>
      </c>
      <c r="O1424" s="25">
        <v>104.718</v>
      </c>
      <c r="P1424" s="25">
        <v>7.9559999999999895E-2</v>
      </c>
      <c r="Q1424" s="25">
        <v>2.83752E-2</v>
      </c>
      <c r="R1424" s="25">
        <v>41.78586</v>
      </c>
      <c r="S1424" s="25">
        <v>26.43582</v>
      </c>
      <c r="T1424" s="25">
        <v>0.35505119999999901</v>
      </c>
      <c r="U1424" s="25">
        <v>0</v>
      </c>
      <c r="V1424" s="25">
        <v>0</v>
      </c>
      <c r="W1424" s="25">
        <v>0</v>
      </c>
      <c r="X1424" s="25"/>
      <c r="Y1424" s="25"/>
      <c r="Z1424"/>
    </row>
    <row r="1425" spans="2:26" x14ac:dyDescent="0.25">
      <c r="B1425" t="s">
        <v>69</v>
      </c>
      <c r="C1425" t="s">
        <v>264</v>
      </c>
      <c r="D1425" t="s">
        <v>257</v>
      </c>
      <c r="E1425" t="s">
        <v>1320</v>
      </c>
      <c r="F1425" t="s">
        <v>951</v>
      </c>
      <c r="G1425" t="s">
        <v>950</v>
      </c>
      <c r="H1425" t="s">
        <v>918</v>
      </c>
      <c r="I1425" t="s">
        <v>1927</v>
      </c>
      <c r="J1425" s="4" t="s">
        <v>864</v>
      </c>
      <c r="K1425">
        <v>120</v>
      </c>
      <c r="L1425">
        <v>125</v>
      </c>
      <c r="M1425" s="1">
        <v>1.9259259259259261E-2</v>
      </c>
      <c r="N1425" s="25">
        <v>30.06</v>
      </c>
      <c r="O1425" s="25">
        <v>93.185999999999993</v>
      </c>
      <c r="P1425" s="25">
        <v>6.8400000000000002E-2</v>
      </c>
      <c r="Q1425" s="25">
        <v>2.5250399999999999E-2</v>
      </c>
      <c r="R1425" s="25">
        <v>37.184220000000003</v>
      </c>
      <c r="S1425" s="25">
        <v>24.728339999999999</v>
      </c>
      <c r="T1425" s="25">
        <v>0.32454719999999998</v>
      </c>
      <c r="U1425" s="25">
        <v>0</v>
      </c>
      <c r="V1425" s="25">
        <v>0</v>
      </c>
      <c r="W1425" s="25">
        <v>0</v>
      </c>
      <c r="X1425" s="25"/>
      <c r="Y1425" s="25"/>
      <c r="Z1425"/>
    </row>
    <row r="1426" spans="2:26" x14ac:dyDescent="0.25">
      <c r="B1426" t="s">
        <v>70</v>
      </c>
      <c r="C1426" t="s">
        <v>265</v>
      </c>
      <c r="D1426" t="s">
        <v>257</v>
      </c>
      <c r="E1426" t="s">
        <v>1324</v>
      </c>
      <c r="F1426" t="s">
        <v>951</v>
      </c>
      <c r="G1426" t="s">
        <v>1907</v>
      </c>
      <c r="H1426" t="s">
        <v>918</v>
      </c>
      <c r="I1426" t="s">
        <v>179</v>
      </c>
      <c r="J1426" s="4" t="s">
        <v>865</v>
      </c>
      <c r="K1426">
        <v>180</v>
      </c>
      <c r="L1426">
        <v>125</v>
      </c>
      <c r="M1426" s="1">
        <v>2.7511574074074074E-2</v>
      </c>
      <c r="N1426" s="25">
        <v>140.67735568286699</v>
      </c>
      <c r="O1426" s="25">
        <v>443.133670401031</v>
      </c>
      <c r="P1426" s="25">
        <v>0.92078584971122501</v>
      </c>
      <c r="Q1426" s="25">
        <v>0.118168995454073</v>
      </c>
      <c r="R1426" s="25">
        <v>174.01790013973201</v>
      </c>
      <c r="S1426" s="25">
        <v>0.237129975376378</v>
      </c>
      <c r="T1426" s="25">
        <v>-2.9762982041883703E-4</v>
      </c>
      <c r="U1426" s="25">
        <v>0</v>
      </c>
      <c r="V1426" s="25">
        <v>0</v>
      </c>
      <c r="W1426" s="25">
        <v>0</v>
      </c>
      <c r="X1426" s="25"/>
      <c r="Y1426" s="25"/>
      <c r="Z1426"/>
    </row>
    <row r="1427" spans="2:26" x14ac:dyDescent="0.25">
      <c r="B1427" t="s">
        <v>70</v>
      </c>
      <c r="C1427" t="s">
        <v>265</v>
      </c>
      <c r="D1427" t="s">
        <v>257</v>
      </c>
      <c r="E1427" t="s">
        <v>1324</v>
      </c>
      <c r="F1427" t="s">
        <v>951</v>
      </c>
      <c r="G1427" t="s">
        <v>1907</v>
      </c>
      <c r="H1427" t="s">
        <v>918</v>
      </c>
      <c r="I1427" t="s">
        <v>179</v>
      </c>
      <c r="J1427" s="4" t="s">
        <v>865</v>
      </c>
      <c r="K1427">
        <v>200</v>
      </c>
      <c r="L1427">
        <v>200</v>
      </c>
      <c r="M1427" s="1">
        <v>4.207175925925926E-2</v>
      </c>
      <c r="N1427" s="25">
        <v>200.83753371859899</v>
      </c>
      <c r="O1427" s="25">
        <v>632.63823121358678</v>
      </c>
      <c r="P1427" s="25">
        <v>1.2867306059019401</v>
      </c>
      <c r="Q1427" s="25">
        <v>0.16870353143334901</v>
      </c>
      <c r="R1427" s="25">
        <v>248.43604719772799</v>
      </c>
      <c r="S1427" s="25">
        <v>0.35715437597002397</v>
      </c>
      <c r="T1427" s="25">
        <v>-4.5904840163419301E-4</v>
      </c>
      <c r="U1427" s="25">
        <v>0</v>
      </c>
      <c r="V1427" s="25">
        <v>0</v>
      </c>
      <c r="W1427" s="25">
        <v>0</v>
      </c>
      <c r="X1427" s="25"/>
      <c r="Y1427" s="25"/>
      <c r="Z1427"/>
    </row>
    <row r="1428" spans="2:26" x14ac:dyDescent="0.25">
      <c r="B1428" t="s">
        <v>70</v>
      </c>
      <c r="C1428" t="s">
        <v>265</v>
      </c>
      <c r="D1428" t="s">
        <v>257</v>
      </c>
      <c r="E1428" t="s">
        <v>1324</v>
      </c>
      <c r="F1428" t="s">
        <v>951</v>
      </c>
      <c r="G1428" t="s">
        <v>1907</v>
      </c>
      <c r="H1428" t="s">
        <v>918</v>
      </c>
      <c r="I1428" t="s">
        <v>179</v>
      </c>
      <c r="J1428" s="4" t="s">
        <v>865</v>
      </c>
      <c r="K1428">
        <v>240</v>
      </c>
      <c r="L1428">
        <v>250</v>
      </c>
      <c r="M1428" s="1">
        <v>5.2326388888888888E-2</v>
      </c>
      <c r="N1428" s="25">
        <v>246.21467463706799</v>
      </c>
      <c r="O1428" s="25">
        <v>775.57622510676413</v>
      </c>
      <c r="P1428" s="25">
        <v>1.55299082595206</v>
      </c>
      <c r="Q1428" s="25">
        <v>0.20682032393281999</v>
      </c>
      <c r="R1428" s="25">
        <v>304.56756185874201</v>
      </c>
      <c r="S1428" s="25">
        <v>0.45082919905456198</v>
      </c>
      <c r="T1428" s="25">
        <v>-4.6853161103505302E-4</v>
      </c>
      <c r="U1428" s="25">
        <v>0</v>
      </c>
      <c r="V1428" s="25">
        <v>0</v>
      </c>
      <c r="W1428" s="25">
        <v>0</v>
      </c>
      <c r="X1428" s="25"/>
      <c r="Y1428" s="25"/>
      <c r="Z1428"/>
    </row>
    <row r="1429" spans="2:26" x14ac:dyDescent="0.25">
      <c r="B1429" t="s">
        <v>70</v>
      </c>
      <c r="C1429" t="s">
        <v>265</v>
      </c>
      <c r="D1429" t="s">
        <v>257</v>
      </c>
      <c r="E1429" t="s">
        <v>1324</v>
      </c>
      <c r="F1429" t="s">
        <v>951</v>
      </c>
      <c r="G1429" t="s">
        <v>1907</v>
      </c>
      <c r="H1429" t="s">
        <v>918</v>
      </c>
      <c r="I1429" t="s">
        <v>179</v>
      </c>
      <c r="J1429" s="4" t="s">
        <v>865</v>
      </c>
      <c r="K1429">
        <v>280</v>
      </c>
      <c r="L1429">
        <v>500</v>
      </c>
      <c r="M1429" s="1">
        <v>0.1015625</v>
      </c>
      <c r="N1429" s="25">
        <v>439.19052568830102</v>
      </c>
      <c r="O1429" s="25">
        <v>1383.4501559181481</v>
      </c>
      <c r="P1429" s="25">
        <v>2.63901787991517</v>
      </c>
      <c r="Q1429" s="25">
        <v>0.36891996802001298</v>
      </c>
      <c r="R1429" s="25">
        <v>543.27860254334598</v>
      </c>
      <c r="S1429" s="25">
        <v>0.93929148227499704</v>
      </c>
      <c r="T1429" s="25">
        <v>-4.7221038615097701E-4</v>
      </c>
      <c r="U1429" s="25">
        <v>0</v>
      </c>
      <c r="V1429" s="25">
        <v>0</v>
      </c>
      <c r="W1429" s="25">
        <v>0</v>
      </c>
      <c r="X1429" s="25"/>
      <c r="Y1429" s="25"/>
      <c r="Z1429"/>
    </row>
    <row r="1430" spans="2:26" x14ac:dyDescent="0.25">
      <c r="B1430" t="s">
        <v>70</v>
      </c>
      <c r="C1430" t="s">
        <v>265</v>
      </c>
      <c r="D1430" t="s">
        <v>257</v>
      </c>
      <c r="E1430" t="s">
        <v>1324</v>
      </c>
      <c r="F1430" t="s">
        <v>951</v>
      </c>
      <c r="G1430" t="s">
        <v>1907</v>
      </c>
      <c r="H1430" t="s">
        <v>918</v>
      </c>
      <c r="I1430" t="s">
        <v>179</v>
      </c>
      <c r="J1430" s="4" t="s">
        <v>865</v>
      </c>
      <c r="K1430">
        <v>280</v>
      </c>
      <c r="L1430">
        <v>750</v>
      </c>
      <c r="M1430" s="1">
        <v>0.15028935185185185</v>
      </c>
      <c r="N1430" s="25">
        <v>629.26975579853001</v>
      </c>
      <c r="O1430" s="25">
        <v>1982.1997307653694</v>
      </c>
      <c r="P1430" s="25">
        <v>3.7083901325316799</v>
      </c>
      <c r="Q1430" s="25">
        <v>0.52858666861474701</v>
      </c>
      <c r="R1430" s="25">
        <v>778.40669509787199</v>
      </c>
      <c r="S1430" s="25">
        <v>1.4349153851252501</v>
      </c>
      <c r="T1430" s="25">
        <v>-4.73440550129574E-4</v>
      </c>
      <c r="U1430" s="25">
        <v>0</v>
      </c>
      <c r="V1430" s="25">
        <v>0</v>
      </c>
      <c r="W1430" s="25">
        <v>0</v>
      </c>
      <c r="X1430" s="25"/>
      <c r="Y1430" s="25"/>
      <c r="Z1430"/>
    </row>
    <row r="1431" spans="2:26" x14ac:dyDescent="0.25">
      <c r="B1431" t="s">
        <v>70</v>
      </c>
      <c r="C1431" t="s">
        <v>265</v>
      </c>
      <c r="D1431" t="s">
        <v>257</v>
      </c>
      <c r="E1431" t="s">
        <v>1324</v>
      </c>
      <c r="F1431" t="s">
        <v>951</v>
      </c>
      <c r="G1431" t="s">
        <v>1907</v>
      </c>
      <c r="H1431" t="s">
        <v>918</v>
      </c>
      <c r="I1431" t="s">
        <v>179</v>
      </c>
      <c r="J1431" s="4" t="s">
        <v>865</v>
      </c>
      <c r="K1431">
        <v>280</v>
      </c>
      <c r="L1431">
        <v>1000</v>
      </c>
      <c r="M1431" s="1">
        <v>0.19902777777777778</v>
      </c>
      <c r="N1431" s="25">
        <v>819.22749161841705</v>
      </c>
      <c r="O1431" s="25">
        <v>2580.5665985980136</v>
      </c>
      <c r="P1431" s="25">
        <v>4.7765520660520497</v>
      </c>
      <c r="Q1431" s="25">
        <v>0.68815108697271199</v>
      </c>
      <c r="R1431" s="25">
        <v>1013.3843694154</v>
      </c>
      <c r="S1431" s="25">
        <v>1.93092731399367</v>
      </c>
      <c r="T1431" s="25">
        <v>-4.7403576183255303E-4</v>
      </c>
      <c r="U1431" s="25">
        <v>0</v>
      </c>
      <c r="V1431" s="25">
        <v>0</v>
      </c>
      <c r="W1431" s="25">
        <v>0</v>
      </c>
      <c r="X1431" s="25"/>
      <c r="Y1431" s="25"/>
      <c r="Z1431"/>
    </row>
    <row r="1432" spans="2:26" x14ac:dyDescent="0.25">
      <c r="B1432" t="s">
        <v>70</v>
      </c>
      <c r="C1432" t="s">
        <v>265</v>
      </c>
      <c r="D1432" t="s">
        <v>257</v>
      </c>
      <c r="E1432" t="s">
        <v>1324</v>
      </c>
      <c r="F1432" t="s">
        <v>951</v>
      </c>
      <c r="G1432" t="s">
        <v>1907</v>
      </c>
      <c r="H1432" t="s">
        <v>918</v>
      </c>
      <c r="I1432" t="s">
        <v>179</v>
      </c>
      <c r="J1432" s="4" t="s">
        <v>865</v>
      </c>
      <c r="K1432">
        <v>260</v>
      </c>
      <c r="L1432">
        <v>1500</v>
      </c>
      <c r="M1432" s="1">
        <v>0.29415509259259259</v>
      </c>
      <c r="N1432" s="25">
        <v>1222.1922376537</v>
      </c>
      <c r="O1432" s="25">
        <v>3849.9055486091547</v>
      </c>
      <c r="P1432" s="25">
        <v>7.1577101125874396</v>
      </c>
      <c r="Q1432" s="25">
        <v>1.0266414728356801</v>
      </c>
      <c r="R1432" s="25">
        <v>1511.8515447324501</v>
      </c>
      <c r="S1432" s="25">
        <v>2.8184503138911499</v>
      </c>
      <c r="T1432" s="25">
        <v>-4.7462536447215298E-4</v>
      </c>
      <c r="U1432" s="25">
        <v>0</v>
      </c>
      <c r="V1432" s="25">
        <v>0</v>
      </c>
      <c r="W1432" s="25">
        <v>0</v>
      </c>
      <c r="X1432" s="25"/>
      <c r="Y1432" s="25"/>
      <c r="Z1432"/>
    </row>
    <row r="1433" spans="2:26" x14ac:dyDescent="0.25">
      <c r="B1433" t="s">
        <v>70</v>
      </c>
      <c r="C1433" t="s">
        <v>265</v>
      </c>
      <c r="D1433" t="s">
        <v>257</v>
      </c>
      <c r="E1433" t="s">
        <v>1324</v>
      </c>
      <c r="F1433" t="s">
        <v>951</v>
      </c>
      <c r="G1433" t="s">
        <v>1907</v>
      </c>
      <c r="H1433" t="s">
        <v>918</v>
      </c>
      <c r="I1433" t="s">
        <v>179</v>
      </c>
      <c r="J1433" s="4" t="s">
        <v>832</v>
      </c>
      <c r="K1433">
        <v>180</v>
      </c>
      <c r="L1433">
        <v>125</v>
      </c>
      <c r="M1433" s="1">
        <v>2.2847222222222224E-2</v>
      </c>
      <c r="N1433" s="25">
        <v>50.913637999999999</v>
      </c>
      <c r="O1433" s="25">
        <v>160.37795969999999</v>
      </c>
      <c r="P1433" s="25">
        <v>0.22175117</v>
      </c>
      <c r="Q1433" s="25">
        <v>4.2767452999999997E-2</v>
      </c>
      <c r="R1433" s="25">
        <v>62.980159</v>
      </c>
      <c r="S1433" s="25">
        <v>1.6803641</v>
      </c>
      <c r="T1433" s="25">
        <v>0.15728195364</v>
      </c>
      <c r="U1433" s="25">
        <v>0</v>
      </c>
      <c r="V1433" s="25">
        <v>0</v>
      </c>
      <c r="W1433" s="25">
        <v>0</v>
      </c>
      <c r="X1433" s="25"/>
      <c r="Y1433" s="25"/>
      <c r="Z1433"/>
    </row>
    <row r="1434" spans="2:26" x14ac:dyDescent="0.25">
      <c r="B1434" t="s">
        <v>70</v>
      </c>
      <c r="C1434" t="s">
        <v>265</v>
      </c>
      <c r="D1434" t="s">
        <v>257</v>
      </c>
      <c r="E1434" t="s">
        <v>1324</v>
      </c>
      <c r="F1434" t="s">
        <v>951</v>
      </c>
      <c r="G1434" t="s">
        <v>1907</v>
      </c>
      <c r="H1434" t="s">
        <v>918</v>
      </c>
      <c r="I1434" t="s">
        <v>179</v>
      </c>
      <c r="J1434" s="4" t="s">
        <v>864</v>
      </c>
      <c r="K1434">
        <v>180</v>
      </c>
      <c r="L1434">
        <v>125</v>
      </c>
      <c r="M1434" s="1">
        <v>1.9259259259259261E-2</v>
      </c>
      <c r="N1434" s="25">
        <v>45.637128397435802</v>
      </c>
      <c r="O1434" s="25">
        <v>143.75695445192278</v>
      </c>
      <c r="P1434" s="25">
        <v>0.20792516999999999</v>
      </c>
      <c r="Q1434" s="25">
        <v>3.83351848782051E-2</v>
      </c>
      <c r="R1434" s="25">
        <v>56.453117346153803</v>
      </c>
      <c r="S1434" s="25">
        <v>1.35957743141025</v>
      </c>
      <c r="T1434" s="25">
        <v>0.12665395364000001</v>
      </c>
      <c r="U1434" s="25">
        <v>0</v>
      </c>
      <c r="V1434" s="25">
        <v>0</v>
      </c>
      <c r="W1434" s="25">
        <v>0</v>
      </c>
      <c r="X1434" s="25"/>
      <c r="Y1434" s="25"/>
      <c r="Z1434"/>
    </row>
    <row r="1435" spans="2:26" x14ac:dyDescent="0.25">
      <c r="B1435" t="s">
        <v>71</v>
      </c>
      <c r="C1435" t="s">
        <v>266</v>
      </c>
      <c r="D1435" t="s">
        <v>257</v>
      </c>
      <c r="E1435" t="s">
        <v>1328</v>
      </c>
      <c r="F1435" t="s">
        <v>951</v>
      </c>
      <c r="G1435" t="s">
        <v>1907</v>
      </c>
      <c r="H1435" t="s">
        <v>918</v>
      </c>
      <c r="I1435" t="s">
        <v>179</v>
      </c>
      <c r="J1435" s="4" t="s">
        <v>865</v>
      </c>
      <c r="K1435">
        <v>180</v>
      </c>
      <c r="L1435">
        <v>125</v>
      </c>
      <c r="M1435" s="1">
        <v>2.3321759259259261E-2</v>
      </c>
      <c r="N1435" s="25">
        <v>178.29905900418601</v>
      </c>
      <c r="O1435" s="25">
        <v>561.64203586318592</v>
      </c>
      <c r="P1435" s="25">
        <v>1.8864560334978</v>
      </c>
      <c r="Q1435" s="25">
        <v>0.14977120598913099</v>
      </c>
      <c r="R1435" s="25">
        <v>220.55592682385199</v>
      </c>
      <c r="S1435" s="25">
        <v>0.46698699657743797</v>
      </c>
      <c r="T1435" s="25">
        <v>1.5373518919752799E-2</v>
      </c>
      <c r="U1435" s="25">
        <v>0</v>
      </c>
      <c r="V1435" s="25">
        <v>0</v>
      </c>
      <c r="W1435" s="25">
        <v>0</v>
      </c>
      <c r="X1435" s="25"/>
      <c r="Y1435" s="25"/>
      <c r="Z1435"/>
    </row>
    <row r="1436" spans="2:26" x14ac:dyDescent="0.25">
      <c r="B1436" t="s">
        <v>71</v>
      </c>
      <c r="C1436" t="s">
        <v>266</v>
      </c>
      <c r="D1436" t="s">
        <v>257</v>
      </c>
      <c r="E1436" t="s">
        <v>1328</v>
      </c>
      <c r="F1436" t="s">
        <v>951</v>
      </c>
      <c r="G1436" t="s">
        <v>1907</v>
      </c>
      <c r="H1436" t="s">
        <v>918</v>
      </c>
      <c r="I1436" t="s">
        <v>179</v>
      </c>
      <c r="J1436" s="4" t="s">
        <v>865</v>
      </c>
      <c r="K1436">
        <v>240</v>
      </c>
      <c r="L1436">
        <v>200</v>
      </c>
      <c r="M1436" s="1">
        <v>3.5636574074074077E-2</v>
      </c>
      <c r="N1436" s="25">
        <v>241.42810505993</v>
      </c>
      <c r="O1436" s="25">
        <v>760.49853093877948</v>
      </c>
      <c r="P1436" s="25">
        <v>2.4393160929581201</v>
      </c>
      <c r="Q1436" s="25">
        <v>0.20279961524722401</v>
      </c>
      <c r="R1436" s="25">
        <v>298.64653603774002</v>
      </c>
      <c r="S1436" s="25">
        <v>0.74289504291866204</v>
      </c>
      <c r="T1436" s="25">
        <v>2.5161747167014199E-2</v>
      </c>
      <c r="U1436" s="25">
        <v>0</v>
      </c>
      <c r="V1436" s="25">
        <v>0</v>
      </c>
      <c r="W1436" s="25">
        <v>0</v>
      </c>
      <c r="X1436" s="25"/>
      <c r="Y1436" s="25"/>
      <c r="Z1436"/>
    </row>
    <row r="1437" spans="2:26" x14ac:dyDescent="0.25">
      <c r="B1437" t="s">
        <v>71</v>
      </c>
      <c r="C1437" t="s">
        <v>266</v>
      </c>
      <c r="D1437" t="s">
        <v>257</v>
      </c>
      <c r="E1437" t="s">
        <v>1328</v>
      </c>
      <c r="F1437" t="s">
        <v>951</v>
      </c>
      <c r="G1437" t="s">
        <v>1907</v>
      </c>
      <c r="H1437" t="s">
        <v>918</v>
      </c>
      <c r="I1437" t="s">
        <v>179</v>
      </c>
      <c r="J1437" s="4" t="s">
        <v>865</v>
      </c>
      <c r="K1437">
        <v>300</v>
      </c>
      <c r="L1437">
        <v>250</v>
      </c>
      <c r="M1437" s="1">
        <v>4.3993055555555556E-2</v>
      </c>
      <c r="N1437" s="25">
        <v>279.81160108976201</v>
      </c>
      <c r="O1437" s="25">
        <v>881.40654343275025</v>
      </c>
      <c r="P1437" s="25">
        <v>2.7331871401654402</v>
      </c>
      <c r="Q1437" s="25">
        <v>0.23504174057461499</v>
      </c>
      <c r="R1437" s="25">
        <v>346.126948160604</v>
      </c>
      <c r="S1437" s="25">
        <v>1.024567825226</v>
      </c>
      <c r="T1437" s="25">
        <v>3.70720188683034E-2</v>
      </c>
      <c r="U1437" s="25">
        <v>0</v>
      </c>
      <c r="V1437" s="25">
        <v>0</v>
      </c>
      <c r="W1437" s="25">
        <v>0</v>
      </c>
      <c r="X1437" s="25"/>
      <c r="Y1437" s="25"/>
      <c r="Z1437"/>
    </row>
    <row r="1438" spans="2:26" x14ac:dyDescent="0.25">
      <c r="B1438" t="s">
        <v>71</v>
      </c>
      <c r="C1438" t="s">
        <v>266</v>
      </c>
      <c r="D1438" t="s">
        <v>257</v>
      </c>
      <c r="E1438" t="s">
        <v>1328</v>
      </c>
      <c r="F1438" t="s">
        <v>951</v>
      </c>
      <c r="G1438" t="s">
        <v>1907</v>
      </c>
      <c r="H1438" t="s">
        <v>918</v>
      </c>
      <c r="I1438" t="s">
        <v>179</v>
      </c>
      <c r="J1438" s="4" t="s">
        <v>865</v>
      </c>
      <c r="K1438">
        <v>300</v>
      </c>
      <c r="L1438">
        <v>500</v>
      </c>
      <c r="M1438" s="1">
        <v>8.3078703703703696E-2</v>
      </c>
      <c r="N1438" s="25">
        <v>483.33131827048402</v>
      </c>
      <c r="O1438" s="25">
        <v>1522.4936525520245</v>
      </c>
      <c r="P1438" s="25">
        <v>4.5365452696253001</v>
      </c>
      <c r="Q1438" s="25">
        <v>0.405998302178254</v>
      </c>
      <c r="R1438" s="25">
        <v>597.88072776893205</v>
      </c>
      <c r="S1438" s="25">
        <v>1.96203897932406</v>
      </c>
      <c r="T1438" s="25">
        <v>6.9653179337270194E-2</v>
      </c>
      <c r="U1438" s="25">
        <v>0</v>
      </c>
      <c r="V1438" s="25">
        <v>0</v>
      </c>
      <c r="W1438" s="25">
        <v>0</v>
      </c>
      <c r="X1438" s="25"/>
      <c r="Y1438" s="25"/>
      <c r="Z1438"/>
    </row>
    <row r="1439" spans="2:26" x14ac:dyDescent="0.25">
      <c r="B1439" t="s">
        <v>71</v>
      </c>
      <c r="C1439" t="s">
        <v>266</v>
      </c>
      <c r="D1439" t="s">
        <v>257</v>
      </c>
      <c r="E1439" t="s">
        <v>1328</v>
      </c>
      <c r="F1439" t="s">
        <v>951</v>
      </c>
      <c r="G1439" t="s">
        <v>1907</v>
      </c>
      <c r="H1439" t="s">
        <v>918</v>
      </c>
      <c r="I1439" t="s">
        <v>179</v>
      </c>
      <c r="J1439" s="4" t="s">
        <v>865</v>
      </c>
      <c r="K1439">
        <v>270</v>
      </c>
      <c r="L1439">
        <v>750</v>
      </c>
      <c r="M1439" s="1">
        <v>0.12133101851851852</v>
      </c>
      <c r="N1439" s="25">
        <v>723.63693098306203</v>
      </c>
      <c r="O1439" s="25">
        <v>2279.4563325966456</v>
      </c>
      <c r="P1439" s="25">
        <v>6.8755059235790403</v>
      </c>
      <c r="Q1439" s="25">
        <v>0.60785501245898599</v>
      </c>
      <c r="R1439" s="25">
        <v>895.13893541624805</v>
      </c>
      <c r="S1439" s="25">
        <v>2.64762749983728</v>
      </c>
      <c r="T1439" s="25">
        <v>8.8230706397830094E-2</v>
      </c>
      <c r="U1439" s="25">
        <v>0</v>
      </c>
      <c r="V1439" s="25">
        <v>0</v>
      </c>
      <c r="W1439" s="25">
        <v>0</v>
      </c>
      <c r="X1439" s="25"/>
      <c r="Y1439" s="25"/>
      <c r="Z1439"/>
    </row>
    <row r="1440" spans="2:26" x14ac:dyDescent="0.25">
      <c r="B1440" t="s">
        <v>71</v>
      </c>
      <c r="C1440" t="s">
        <v>266</v>
      </c>
      <c r="D1440" t="s">
        <v>257</v>
      </c>
      <c r="E1440" t="s">
        <v>1328</v>
      </c>
      <c r="F1440" t="s">
        <v>951</v>
      </c>
      <c r="G1440" t="s">
        <v>1907</v>
      </c>
      <c r="H1440" t="s">
        <v>918</v>
      </c>
      <c r="I1440" t="s">
        <v>179</v>
      </c>
      <c r="J1440" s="4" t="s">
        <v>865</v>
      </c>
      <c r="K1440">
        <v>280</v>
      </c>
      <c r="L1440">
        <v>1000</v>
      </c>
      <c r="M1440" s="1">
        <v>0.16049768518518517</v>
      </c>
      <c r="N1440" s="25">
        <v>924.77772413852404</v>
      </c>
      <c r="O1440" s="25">
        <v>2913.0498310363505</v>
      </c>
      <c r="P1440" s="25">
        <v>8.6360598931606791</v>
      </c>
      <c r="Q1440" s="25">
        <v>0.77681322122466001</v>
      </c>
      <c r="R1440" s="25">
        <v>1143.9500248433999</v>
      </c>
      <c r="S1440" s="25">
        <v>3.5788059582344101</v>
      </c>
      <c r="T1440" s="25">
        <v>0.120186575106798</v>
      </c>
      <c r="U1440" s="25">
        <v>0</v>
      </c>
      <c r="V1440" s="25">
        <v>0</v>
      </c>
      <c r="W1440" s="25">
        <v>0</v>
      </c>
      <c r="X1440" s="25"/>
      <c r="Y1440" s="25"/>
      <c r="Z1440"/>
    </row>
    <row r="1441" spans="2:26" x14ac:dyDescent="0.25">
      <c r="B1441" t="s">
        <v>71</v>
      </c>
      <c r="C1441" t="s">
        <v>266</v>
      </c>
      <c r="D1441" t="s">
        <v>257</v>
      </c>
      <c r="E1441" t="s">
        <v>1328</v>
      </c>
      <c r="F1441" t="s">
        <v>951</v>
      </c>
      <c r="G1441" t="s">
        <v>1907</v>
      </c>
      <c r="H1441" t="s">
        <v>918</v>
      </c>
      <c r="I1441" t="s">
        <v>179</v>
      </c>
      <c r="J1441" s="4" t="s">
        <v>865</v>
      </c>
      <c r="K1441">
        <v>310</v>
      </c>
      <c r="L1441">
        <v>1500</v>
      </c>
      <c r="M1441" s="1">
        <v>0.24151620370370372</v>
      </c>
      <c r="N1441" s="25">
        <v>1280.5996941502001</v>
      </c>
      <c r="O1441" s="25">
        <v>4033.8890365731304</v>
      </c>
      <c r="P1441" s="25">
        <v>11.483324909998601</v>
      </c>
      <c r="Q1441" s="25">
        <v>1.0757034737465501</v>
      </c>
      <c r="R1441" s="25">
        <v>1584.10179915556</v>
      </c>
      <c r="S1441" s="25">
        <v>5.9644614682122201</v>
      </c>
      <c r="T1441" s="25">
        <v>0.214166739302558</v>
      </c>
      <c r="U1441" s="25">
        <v>0</v>
      </c>
      <c r="V1441" s="25">
        <v>0</v>
      </c>
      <c r="W1441" s="25">
        <v>0</v>
      </c>
      <c r="X1441" s="25"/>
      <c r="Y1441" s="25"/>
      <c r="Z1441"/>
    </row>
    <row r="1442" spans="2:26" x14ac:dyDescent="0.25">
      <c r="B1442" t="s">
        <v>71</v>
      </c>
      <c r="C1442" t="s">
        <v>266</v>
      </c>
      <c r="D1442" t="s">
        <v>257</v>
      </c>
      <c r="E1442" t="s">
        <v>1328</v>
      </c>
      <c r="F1442" t="s">
        <v>951</v>
      </c>
      <c r="G1442" t="s">
        <v>1907</v>
      </c>
      <c r="H1442" t="s">
        <v>918</v>
      </c>
      <c r="I1442" t="s">
        <v>179</v>
      </c>
      <c r="J1442" s="4" t="s">
        <v>865</v>
      </c>
      <c r="K1442">
        <v>340</v>
      </c>
      <c r="L1442">
        <v>2000</v>
      </c>
      <c r="M1442" s="1">
        <v>0.32505787037037037</v>
      </c>
      <c r="N1442" s="25">
        <v>1615.5096401650201</v>
      </c>
      <c r="O1442" s="25">
        <v>5088.8553665198133</v>
      </c>
      <c r="P1442" s="25">
        <v>13.9699948425726</v>
      </c>
      <c r="Q1442" s="25">
        <v>1.3570279030085599</v>
      </c>
      <c r="R1442" s="25">
        <v>1998.38573188384</v>
      </c>
      <c r="S1442" s="25">
        <v>8.5047784794554904</v>
      </c>
      <c r="T1442" s="25">
        <v>0.31540082145531301</v>
      </c>
      <c r="U1442" s="25">
        <v>0</v>
      </c>
      <c r="V1442" s="25">
        <v>0</v>
      </c>
      <c r="W1442" s="25">
        <v>0</v>
      </c>
      <c r="X1442" s="25"/>
      <c r="Y1442" s="25"/>
      <c r="Z1442"/>
    </row>
    <row r="1443" spans="2:26" x14ac:dyDescent="0.25">
      <c r="B1443" t="s">
        <v>71</v>
      </c>
      <c r="C1443" t="s">
        <v>266</v>
      </c>
      <c r="D1443" t="s">
        <v>257</v>
      </c>
      <c r="E1443" t="s">
        <v>1328</v>
      </c>
      <c r="F1443" t="s">
        <v>951</v>
      </c>
      <c r="G1443" t="s">
        <v>1907</v>
      </c>
      <c r="H1443" t="s">
        <v>918</v>
      </c>
      <c r="I1443" t="s">
        <v>179</v>
      </c>
      <c r="J1443" s="4" t="s">
        <v>865</v>
      </c>
      <c r="K1443">
        <v>340</v>
      </c>
      <c r="L1443">
        <v>2500</v>
      </c>
      <c r="M1443" s="1">
        <v>0.40521990740740743</v>
      </c>
      <c r="N1443" s="25">
        <v>1997.1927864397701</v>
      </c>
      <c r="O1443" s="25">
        <v>6291.157277285276</v>
      </c>
      <c r="P1443" s="25">
        <v>17.1868241557857</v>
      </c>
      <c r="Q1443" s="25">
        <v>1.6776423410067201</v>
      </c>
      <c r="R1443" s="25">
        <v>2470.5277197943601</v>
      </c>
      <c r="S1443" s="25">
        <v>10.6328729406631</v>
      </c>
      <c r="T1443" s="25">
        <v>0.39422684526479601</v>
      </c>
      <c r="U1443" s="25">
        <v>0</v>
      </c>
      <c r="V1443" s="25">
        <v>0</v>
      </c>
      <c r="W1443" s="25">
        <v>0</v>
      </c>
      <c r="X1443" s="25"/>
      <c r="Y1443" s="25"/>
      <c r="Z1443"/>
    </row>
    <row r="1444" spans="2:26" x14ac:dyDescent="0.25">
      <c r="B1444" t="s">
        <v>71</v>
      </c>
      <c r="C1444" t="s">
        <v>266</v>
      </c>
      <c r="D1444" t="s">
        <v>257</v>
      </c>
      <c r="E1444" t="s">
        <v>1328</v>
      </c>
      <c r="F1444" t="s">
        <v>951</v>
      </c>
      <c r="G1444" t="s">
        <v>1907</v>
      </c>
      <c r="H1444" t="s">
        <v>918</v>
      </c>
      <c r="I1444" t="s">
        <v>179</v>
      </c>
      <c r="J1444" s="4" t="s">
        <v>832</v>
      </c>
      <c r="K1444">
        <v>180</v>
      </c>
      <c r="L1444">
        <v>125</v>
      </c>
      <c r="M1444" s="1">
        <v>2.2847222222222224E-2</v>
      </c>
      <c r="N1444" s="25">
        <v>81.8232</v>
      </c>
      <c r="O1444" s="25">
        <v>257.74308000000002</v>
      </c>
      <c r="P1444" s="25">
        <v>0.56182867999999997</v>
      </c>
      <c r="Q1444" s="25">
        <v>6.8731485999999994E-2</v>
      </c>
      <c r="R1444" s="25">
        <v>101.215294999999</v>
      </c>
      <c r="S1444" s="25">
        <v>0.95174198399999999</v>
      </c>
      <c r="T1444" s="25">
        <v>7.0597919999999995E-2</v>
      </c>
      <c r="U1444" s="25">
        <v>0</v>
      </c>
      <c r="V1444" s="25">
        <v>0</v>
      </c>
      <c r="W1444" s="25">
        <v>0</v>
      </c>
      <c r="X1444" s="25"/>
      <c r="Y1444" s="25"/>
      <c r="Z1444"/>
    </row>
    <row r="1445" spans="2:26" x14ac:dyDescent="0.25">
      <c r="B1445" t="s">
        <v>71</v>
      </c>
      <c r="C1445" t="s">
        <v>266</v>
      </c>
      <c r="D1445" t="s">
        <v>257</v>
      </c>
      <c r="E1445" t="s">
        <v>1328</v>
      </c>
      <c r="F1445" t="s">
        <v>951</v>
      </c>
      <c r="G1445" t="s">
        <v>1907</v>
      </c>
      <c r="H1445" t="s">
        <v>918</v>
      </c>
      <c r="I1445" t="s">
        <v>179</v>
      </c>
      <c r="J1445" s="4" t="s">
        <v>864</v>
      </c>
      <c r="K1445">
        <v>180</v>
      </c>
      <c r="L1445">
        <v>125</v>
      </c>
      <c r="M1445" s="1">
        <v>1.9259259259259261E-2</v>
      </c>
      <c r="N1445" s="25">
        <v>72.895199999999903</v>
      </c>
      <c r="O1445" s="25">
        <v>229.61987999999968</v>
      </c>
      <c r="P1445" s="25">
        <v>0.52493867999999999</v>
      </c>
      <c r="Q1445" s="25">
        <v>6.1231965999999999E-2</v>
      </c>
      <c r="R1445" s="25">
        <v>90.171360192307702</v>
      </c>
      <c r="S1445" s="25">
        <v>0.78389558399999903</v>
      </c>
      <c r="T1445" s="25">
        <v>5.7391919999999999E-2</v>
      </c>
      <c r="U1445" s="25">
        <v>0</v>
      </c>
      <c r="V1445" s="25">
        <v>0</v>
      </c>
      <c r="W1445" s="25">
        <v>0</v>
      </c>
      <c r="X1445" s="25"/>
      <c r="Y1445" s="25"/>
      <c r="Z1445"/>
    </row>
    <row r="1446" spans="2:26" x14ac:dyDescent="0.25">
      <c r="B1446" t="s">
        <v>72</v>
      </c>
      <c r="C1446" t="s">
        <v>267</v>
      </c>
      <c r="D1446" t="s">
        <v>257</v>
      </c>
      <c r="E1446" t="s">
        <v>1333</v>
      </c>
      <c r="F1446" t="s">
        <v>951</v>
      </c>
      <c r="G1446" t="s">
        <v>952</v>
      </c>
      <c r="H1446" t="s">
        <v>918</v>
      </c>
      <c r="I1446" t="s">
        <v>826</v>
      </c>
      <c r="J1446" s="4" t="s">
        <v>865</v>
      </c>
      <c r="K1446">
        <v>220</v>
      </c>
      <c r="L1446">
        <v>125</v>
      </c>
      <c r="M1446" s="1">
        <v>1.8171296296296297E-2</v>
      </c>
      <c r="N1446" s="25">
        <v>207.97657970116001</v>
      </c>
      <c r="O1446" s="25">
        <v>655.12622605865397</v>
      </c>
      <c r="P1446" s="25">
        <v>1.1587542749581199</v>
      </c>
      <c r="Q1446" s="25">
        <v>0.17470029476143301</v>
      </c>
      <c r="R1446" s="25">
        <v>257.26697115276102</v>
      </c>
      <c r="S1446" s="25">
        <v>4.8457011748090402</v>
      </c>
      <c r="T1446" s="25">
        <v>0.57432712548317</v>
      </c>
      <c r="U1446" s="25">
        <v>1.2880786158166201E-2</v>
      </c>
      <c r="V1446" s="25">
        <v>3.3370541728793598E-2</v>
      </c>
      <c r="W1446" s="25">
        <v>4.6251327886959799E-2</v>
      </c>
      <c r="X1446" s="25"/>
      <c r="Y1446" s="25"/>
      <c r="Z1446"/>
    </row>
    <row r="1447" spans="2:26" x14ac:dyDescent="0.25">
      <c r="B1447" t="s">
        <v>72</v>
      </c>
      <c r="C1447" t="s">
        <v>267</v>
      </c>
      <c r="D1447" t="s">
        <v>257</v>
      </c>
      <c r="E1447" t="s">
        <v>1333</v>
      </c>
      <c r="F1447" t="s">
        <v>951</v>
      </c>
      <c r="G1447" t="s">
        <v>952</v>
      </c>
      <c r="H1447" t="s">
        <v>918</v>
      </c>
      <c r="I1447" t="s">
        <v>826</v>
      </c>
      <c r="J1447" s="4" t="s">
        <v>865</v>
      </c>
      <c r="K1447">
        <v>260</v>
      </c>
      <c r="L1447">
        <v>200</v>
      </c>
      <c r="M1447" s="1">
        <v>2.7523148148148147E-2</v>
      </c>
      <c r="N1447" s="25">
        <v>298.04671947868599</v>
      </c>
      <c r="O1447" s="25">
        <v>938.84716635786083</v>
      </c>
      <c r="P1447" s="25">
        <v>1.59550194798012</v>
      </c>
      <c r="Q1447" s="25">
        <v>0.25035927886524101</v>
      </c>
      <c r="R1447" s="25">
        <v>368.683827578982</v>
      </c>
      <c r="S1447" s="25">
        <v>6.6701004235835999</v>
      </c>
      <c r="T1447" s="25">
        <v>0.65666280905646401</v>
      </c>
      <c r="U1447" s="25">
        <v>1.6725796926467799E-2</v>
      </c>
      <c r="V1447" s="25">
        <v>4.53094750632091E-2</v>
      </c>
      <c r="W1447" s="25">
        <v>6.2035271989676899E-2</v>
      </c>
      <c r="X1447" s="25"/>
      <c r="Y1447" s="25"/>
      <c r="Z1447"/>
    </row>
    <row r="1448" spans="2:26" x14ac:dyDescent="0.25">
      <c r="B1448" t="s">
        <v>72</v>
      </c>
      <c r="C1448" t="s">
        <v>267</v>
      </c>
      <c r="D1448" t="s">
        <v>257</v>
      </c>
      <c r="E1448" t="s">
        <v>1333</v>
      </c>
      <c r="F1448" t="s">
        <v>951</v>
      </c>
      <c r="G1448" t="s">
        <v>952</v>
      </c>
      <c r="H1448" t="s">
        <v>918</v>
      </c>
      <c r="I1448" t="s">
        <v>826</v>
      </c>
      <c r="J1448" s="4" t="s">
        <v>865</v>
      </c>
      <c r="K1448">
        <v>280</v>
      </c>
      <c r="L1448">
        <v>250</v>
      </c>
      <c r="M1448" s="1">
        <v>3.3414351851851855E-2</v>
      </c>
      <c r="N1448" s="25">
        <v>345.066970275659</v>
      </c>
      <c r="O1448" s="25">
        <v>1086.9609563683259</v>
      </c>
      <c r="P1448" s="25">
        <v>1.81447686187219</v>
      </c>
      <c r="Q1448" s="25">
        <v>0.28985631266346201</v>
      </c>
      <c r="R1448" s="25">
        <v>426.84789722143603</v>
      </c>
      <c r="S1448" s="25">
        <v>7.4349367257739001</v>
      </c>
      <c r="T1448" s="25">
        <v>0.66576624653876104</v>
      </c>
      <c r="U1448" s="25">
        <v>1.8314843262494E-2</v>
      </c>
      <c r="V1448" s="25">
        <v>5.0241050068127797E-2</v>
      </c>
      <c r="W1448" s="25">
        <v>6.85558933306218E-2</v>
      </c>
      <c r="X1448" s="25"/>
      <c r="Y1448" s="25"/>
      <c r="Z1448"/>
    </row>
    <row r="1449" spans="2:26" x14ac:dyDescent="0.25">
      <c r="B1449" t="s">
        <v>72</v>
      </c>
      <c r="C1449" t="s">
        <v>267</v>
      </c>
      <c r="D1449" t="s">
        <v>257</v>
      </c>
      <c r="E1449" t="s">
        <v>1333</v>
      </c>
      <c r="F1449" t="s">
        <v>951</v>
      </c>
      <c r="G1449" t="s">
        <v>952</v>
      </c>
      <c r="H1449" t="s">
        <v>918</v>
      </c>
      <c r="I1449" t="s">
        <v>826</v>
      </c>
      <c r="J1449" s="4" t="s">
        <v>865</v>
      </c>
      <c r="K1449">
        <v>360</v>
      </c>
      <c r="L1449">
        <v>500</v>
      </c>
      <c r="M1449" s="1">
        <v>6.1493055555555558E-2</v>
      </c>
      <c r="N1449" s="25">
        <v>631.02253285063603</v>
      </c>
      <c r="O1449" s="25">
        <v>1987.7209784795034</v>
      </c>
      <c r="P1449" s="25">
        <v>3.1493186336526802</v>
      </c>
      <c r="Q1449" s="25">
        <v>0.53005888370262999</v>
      </c>
      <c r="R1449" s="25">
        <v>780.57481906939097</v>
      </c>
      <c r="S1449" s="25">
        <v>11.772938888655499</v>
      </c>
      <c r="T1449" s="25">
        <v>0.76340287571934695</v>
      </c>
      <c r="U1449" s="25">
        <v>2.7274795288757901E-2</v>
      </c>
      <c r="V1449" s="25">
        <v>8.08525947700625E-2</v>
      </c>
      <c r="W1449" s="25">
        <v>0.1081273900588204</v>
      </c>
      <c r="X1449" s="25"/>
      <c r="Y1449" s="25"/>
      <c r="Z1449"/>
    </row>
    <row r="1450" spans="2:26" x14ac:dyDescent="0.25">
      <c r="B1450" t="s">
        <v>72</v>
      </c>
      <c r="C1450" t="s">
        <v>267</v>
      </c>
      <c r="D1450" t="s">
        <v>257</v>
      </c>
      <c r="E1450" t="s">
        <v>1333</v>
      </c>
      <c r="F1450" t="s">
        <v>951</v>
      </c>
      <c r="G1450" t="s">
        <v>952</v>
      </c>
      <c r="H1450" t="s">
        <v>918</v>
      </c>
      <c r="I1450" t="s">
        <v>826</v>
      </c>
      <c r="J1450" s="4" t="s">
        <v>865</v>
      </c>
      <c r="K1450">
        <v>380</v>
      </c>
      <c r="L1450">
        <v>750</v>
      </c>
      <c r="M1450" s="1">
        <v>9.0219907407407415E-2</v>
      </c>
      <c r="N1450" s="25">
        <v>879.39245293269596</v>
      </c>
      <c r="O1450" s="25">
        <v>2770.0862267379921</v>
      </c>
      <c r="P1450" s="25">
        <v>4.1772611384048899</v>
      </c>
      <c r="Q1450" s="25">
        <v>0.73868960852107501</v>
      </c>
      <c r="R1450" s="25">
        <v>1087.80849564295</v>
      </c>
      <c r="S1450" s="25">
        <v>16.7947307178381</v>
      </c>
      <c r="T1450" s="25">
        <v>0.87443155713498499</v>
      </c>
      <c r="U1450" s="25">
        <v>3.4653841915674902E-2</v>
      </c>
      <c r="V1450" s="25">
        <v>0.11034063198673399</v>
      </c>
      <c r="W1450" s="25">
        <v>0.14499447390240888</v>
      </c>
      <c r="X1450" s="25"/>
      <c r="Y1450" s="25"/>
      <c r="Z1450"/>
    </row>
    <row r="1451" spans="2:26" x14ac:dyDescent="0.25">
      <c r="B1451" t="s">
        <v>72</v>
      </c>
      <c r="C1451" t="s">
        <v>267</v>
      </c>
      <c r="D1451" t="s">
        <v>257</v>
      </c>
      <c r="E1451" t="s">
        <v>1333</v>
      </c>
      <c r="F1451" t="s">
        <v>951</v>
      </c>
      <c r="G1451" t="s">
        <v>952</v>
      </c>
      <c r="H1451" t="s">
        <v>918</v>
      </c>
      <c r="I1451" t="s">
        <v>826</v>
      </c>
      <c r="J1451" s="4" t="s">
        <v>865</v>
      </c>
      <c r="K1451">
        <v>340</v>
      </c>
      <c r="L1451">
        <v>1000</v>
      </c>
      <c r="M1451" s="1">
        <v>0.11862268518518519</v>
      </c>
      <c r="N1451" s="25">
        <v>1117.52833338954</v>
      </c>
      <c r="O1451" s="25">
        <v>3520.2142501770509</v>
      </c>
      <c r="P1451" s="25">
        <v>5.1162838606837404</v>
      </c>
      <c r="Q1451" s="25">
        <v>0.93872386801732299</v>
      </c>
      <c r="R1451" s="25">
        <v>1382.3825557996099</v>
      </c>
      <c r="S1451" s="25">
        <v>22.031099163210001</v>
      </c>
      <c r="T1451" s="25">
        <v>0.98230386840475303</v>
      </c>
      <c r="U1451" s="25">
        <v>4.2648502041772E-2</v>
      </c>
      <c r="V1451" s="25">
        <v>0.13779637630962599</v>
      </c>
      <c r="W1451" s="25">
        <v>0.180444878351398</v>
      </c>
      <c r="X1451" s="25"/>
      <c r="Y1451" s="25"/>
      <c r="Z1451"/>
    </row>
    <row r="1452" spans="2:26" x14ac:dyDescent="0.25">
      <c r="B1452" t="s">
        <v>72</v>
      </c>
      <c r="C1452" t="s">
        <v>267</v>
      </c>
      <c r="D1452" t="s">
        <v>257</v>
      </c>
      <c r="E1452" t="s">
        <v>1333</v>
      </c>
      <c r="F1452" t="s">
        <v>951</v>
      </c>
      <c r="G1452" t="s">
        <v>952</v>
      </c>
      <c r="H1452" t="s">
        <v>918</v>
      </c>
      <c r="I1452" t="s">
        <v>826</v>
      </c>
      <c r="J1452" s="4" t="s">
        <v>832</v>
      </c>
      <c r="K1452">
        <v>220</v>
      </c>
      <c r="L1452">
        <v>125</v>
      </c>
      <c r="M1452" s="1">
        <v>2.2847222222222224E-2</v>
      </c>
      <c r="N1452" s="25">
        <v>141.40799999999999</v>
      </c>
      <c r="O1452" s="25">
        <v>445.43519999999995</v>
      </c>
      <c r="P1452" s="25">
        <v>0.52605310000000005</v>
      </c>
      <c r="Q1452" s="25">
        <v>0.11878271999999999</v>
      </c>
      <c r="R1452" s="25">
        <v>174.92169000000001</v>
      </c>
      <c r="S1452" s="25">
        <v>10.611280799999999</v>
      </c>
      <c r="T1452" s="25">
        <v>3.7327780799999899</v>
      </c>
      <c r="U1452" s="25">
        <v>1.10388E-2</v>
      </c>
      <c r="V1452" s="25">
        <v>3.5442628800000001E-2</v>
      </c>
      <c r="W1452" s="25">
        <v>4.6481428800000002E-2</v>
      </c>
      <c r="X1452" s="25"/>
      <c r="Y1452" s="25"/>
      <c r="Z1452"/>
    </row>
    <row r="1453" spans="2:26" x14ac:dyDescent="0.25">
      <c r="B1453" t="s">
        <v>72</v>
      </c>
      <c r="C1453" t="s">
        <v>267</v>
      </c>
      <c r="D1453" t="s">
        <v>257</v>
      </c>
      <c r="E1453" t="s">
        <v>1333</v>
      </c>
      <c r="F1453" t="s">
        <v>951</v>
      </c>
      <c r="G1453" t="s">
        <v>952</v>
      </c>
      <c r="H1453" t="s">
        <v>918</v>
      </c>
      <c r="I1453" t="s">
        <v>826</v>
      </c>
      <c r="J1453" s="4" t="s">
        <v>864</v>
      </c>
      <c r="K1453">
        <v>220</v>
      </c>
      <c r="L1453">
        <v>125</v>
      </c>
      <c r="M1453" s="1">
        <v>1.9259259259259261E-2</v>
      </c>
      <c r="N1453" s="25">
        <v>127.148</v>
      </c>
      <c r="O1453" s="25">
        <v>400.51619999999997</v>
      </c>
      <c r="P1453" s="25">
        <v>0.50106709999999999</v>
      </c>
      <c r="Q1453" s="25">
        <v>0.10680431999999999</v>
      </c>
      <c r="R1453" s="25">
        <v>157.28207</v>
      </c>
      <c r="S1453" s="25">
        <v>8.7289607999999994</v>
      </c>
      <c r="T1453" s="25">
        <v>3.0126480799999902</v>
      </c>
      <c r="U1453" s="25">
        <v>9.9290000000000003E-3</v>
      </c>
      <c r="V1453" s="25">
        <v>3.0296628799999899E-2</v>
      </c>
      <c r="W1453" s="25">
        <v>4.0225628799999899E-2</v>
      </c>
      <c r="X1453" s="25"/>
      <c r="Y1453" s="25"/>
      <c r="Z1453"/>
    </row>
    <row r="1454" spans="2:26" x14ac:dyDescent="0.25">
      <c r="B1454" t="s">
        <v>73</v>
      </c>
      <c r="C1454" t="s">
        <v>268</v>
      </c>
      <c r="D1454" t="s">
        <v>257</v>
      </c>
      <c r="E1454" t="s">
        <v>1337</v>
      </c>
      <c r="F1454" t="s">
        <v>951</v>
      </c>
      <c r="G1454" t="s">
        <v>952</v>
      </c>
      <c r="H1454" t="s">
        <v>918</v>
      </c>
      <c r="I1454" t="s">
        <v>826</v>
      </c>
      <c r="J1454" s="4" t="s">
        <v>865</v>
      </c>
      <c r="K1454">
        <v>200</v>
      </c>
      <c r="L1454">
        <v>125</v>
      </c>
      <c r="M1454" s="1">
        <v>1.8379629629629628E-2</v>
      </c>
      <c r="N1454" s="25">
        <v>199.92171788770699</v>
      </c>
      <c r="O1454" s="25">
        <v>629.75341134627695</v>
      </c>
      <c r="P1454" s="25">
        <v>1.0745358043547799</v>
      </c>
      <c r="Q1454" s="25">
        <v>0.16793422210377201</v>
      </c>
      <c r="R1454" s="25">
        <v>247.30310649606099</v>
      </c>
      <c r="S1454" s="25">
        <v>5.1854881504181698</v>
      </c>
      <c r="T1454" s="25">
        <v>0.60247382277789097</v>
      </c>
      <c r="U1454" s="25">
        <v>1.2543646809005601E-2</v>
      </c>
      <c r="V1454" s="25">
        <v>3.4656545354639703E-2</v>
      </c>
      <c r="W1454" s="25">
        <v>4.7200192163645308E-2</v>
      </c>
      <c r="X1454" s="25"/>
      <c r="Y1454" s="25"/>
      <c r="Z1454"/>
    </row>
    <row r="1455" spans="2:26" x14ac:dyDescent="0.25">
      <c r="B1455" t="s">
        <v>73</v>
      </c>
      <c r="C1455" t="s">
        <v>268</v>
      </c>
      <c r="D1455" t="s">
        <v>257</v>
      </c>
      <c r="E1455" t="s">
        <v>1337</v>
      </c>
      <c r="F1455" t="s">
        <v>951</v>
      </c>
      <c r="G1455" t="s">
        <v>952</v>
      </c>
      <c r="H1455" t="s">
        <v>918</v>
      </c>
      <c r="I1455" t="s">
        <v>826</v>
      </c>
      <c r="J1455" s="4" t="s">
        <v>865</v>
      </c>
      <c r="K1455">
        <v>260</v>
      </c>
      <c r="L1455">
        <v>200</v>
      </c>
      <c r="M1455" s="1">
        <v>2.7523148148148147E-2</v>
      </c>
      <c r="N1455" s="25">
        <v>298.04671947868599</v>
      </c>
      <c r="O1455" s="25">
        <v>938.84716635786083</v>
      </c>
      <c r="P1455" s="25">
        <v>1.59550194798012</v>
      </c>
      <c r="Q1455" s="25">
        <v>0.25035927886524101</v>
      </c>
      <c r="R1455" s="25">
        <v>368.683827578982</v>
      </c>
      <c r="S1455" s="25">
        <v>6.6701004235835999</v>
      </c>
      <c r="T1455" s="25">
        <v>0.65666280905646401</v>
      </c>
      <c r="U1455" s="25">
        <v>1.6725796926467799E-2</v>
      </c>
      <c r="V1455" s="25">
        <v>4.53094750632091E-2</v>
      </c>
      <c r="W1455" s="25">
        <v>6.2035271989676899E-2</v>
      </c>
      <c r="X1455" s="25"/>
      <c r="Y1455" s="25"/>
      <c r="Z1455"/>
    </row>
    <row r="1456" spans="2:26" x14ac:dyDescent="0.25">
      <c r="B1456" t="s">
        <v>73</v>
      </c>
      <c r="C1456" t="s">
        <v>268</v>
      </c>
      <c r="D1456" t="s">
        <v>257</v>
      </c>
      <c r="E1456" t="s">
        <v>1337</v>
      </c>
      <c r="F1456" t="s">
        <v>951</v>
      </c>
      <c r="G1456" t="s">
        <v>952</v>
      </c>
      <c r="H1456" t="s">
        <v>918</v>
      </c>
      <c r="I1456" t="s">
        <v>826</v>
      </c>
      <c r="J1456" s="4" t="s">
        <v>865</v>
      </c>
      <c r="K1456">
        <v>320</v>
      </c>
      <c r="L1456">
        <v>250</v>
      </c>
      <c r="M1456" s="1">
        <v>3.290509259259259E-2</v>
      </c>
      <c r="N1456" s="25">
        <v>363.16019920430699</v>
      </c>
      <c r="O1456" s="25">
        <v>1143.9546274935669</v>
      </c>
      <c r="P1456" s="25">
        <v>1.9932893598030501</v>
      </c>
      <c r="Q1456" s="25">
        <v>0.30505462381088799</v>
      </c>
      <c r="R1456" s="25">
        <v>449.229199160257</v>
      </c>
      <c r="S1456" s="25">
        <v>6.6491450296791799</v>
      </c>
      <c r="T1456" s="25">
        <v>0.63250832007847402</v>
      </c>
      <c r="U1456" s="25">
        <v>1.8656147037593999E-2</v>
      </c>
      <c r="V1456" s="25">
        <v>4.9785014251506401E-2</v>
      </c>
      <c r="W1456" s="25">
        <v>6.8441161289100397E-2</v>
      </c>
      <c r="X1456" s="25"/>
      <c r="Y1456" s="25"/>
      <c r="Z1456"/>
    </row>
    <row r="1457" spans="2:26" x14ac:dyDescent="0.25">
      <c r="B1457" t="s">
        <v>73</v>
      </c>
      <c r="C1457" t="s">
        <v>268</v>
      </c>
      <c r="D1457" t="s">
        <v>257</v>
      </c>
      <c r="E1457" t="s">
        <v>1337</v>
      </c>
      <c r="F1457" t="s">
        <v>951</v>
      </c>
      <c r="G1457" t="s">
        <v>952</v>
      </c>
      <c r="H1457" t="s">
        <v>918</v>
      </c>
      <c r="I1457" t="s">
        <v>826</v>
      </c>
      <c r="J1457" s="4" t="s">
        <v>865</v>
      </c>
      <c r="K1457">
        <v>340</v>
      </c>
      <c r="L1457">
        <v>500</v>
      </c>
      <c r="M1457" s="1">
        <v>6.1493055555555558E-2</v>
      </c>
      <c r="N1457" s="25">
        <v>631.02253285063603</v>
      </c>
      <c r="O1457" s="25">
        <v>1987.7209784795034</v>
      </c>
      <c r="P1457" s="25">
        <v>3.1493186336526802</v>
      </c>
      <c r="Q1457" s="25">
        <v>0.53005888370262999</v>
      </c>
      <c r="R1457" s="25">
        <v>780.57481906939097</v>
      </c>
      <c r="S1457" s="25">
        <v>11.772938888655499</v>
      </c>
      <c r="T1457" s="25">
        <v>0.76340287571934695</v>
      </c>
      <c r="U1457" s="25">
        <v>2.7351606120884001E-2</v>
      </c>
      <c r="V1457" s="25">
        <v>8.08525947700625E-2</v>
      </c>
      <c r="W1457" s="25">
        <v>0.1082042008909465</v>
      </c>
      <c r="X1457" s="25"/>
      <c r="Y1457" s="25"/>
      <c r="Z1457"/>
    </row>
    <row r="1458" spans="2:26" x14ac:dyDescent="0.25">
      <c r="B1458" t="s">
        <v>73</v>
      </c>
      <c r="C1458" t="s">
        <v>268</v>
      </c>
      <c r="D1458" t="s">
        <v>257</v>
      </c>
      <c r="E1458" t="s">
        <v>1337</v>
      </c>
      <c r="F1458" t="s">
        <v>951</v>
      </c>
      <c r="G1458" t="s">
        <v>952</v>
      </c>
      <c r="H1458" t="s">
        <v>918</v>
      </c>
      <c r="I1458" t="s">
        <v>826</v>
      </c>
      <c r="J1458" s="4" t="s">
        <v>865</v>
      </c>
      <c r="K1458">
        <v>360</v>
      </c>
      <c r="L1458">
        <v>750</v>
      </c>
      <c r="M1458" s="1">
        <v>9.0219907407407415E-2</v>
      </c>
      <c r="N1458" s="25">
        <v>879.39245293269596</v>
      </c>
      <c r="O1458" s="25">
        <v>2770.0862267379921</v>
      </c>
      <c r="P1458" s="25">
        <v>4.1772611384048899</v>
      </c>
      <c r="Q1458" s="25">
        <v>0.73868960852107501</v>
      </c>
      <c r="R1458" s="25">
        <v>1087.80849564295</v>
      </c>
      <c r="S1458" s="25">
        <v>16.7947307178381</v>
      </c>
      <c r="T1458" s="25">
        <v>0.87443155713498499</v>
      </c>
      <c r="U1458" s="25">
        <v>3.4733513550696003E-2</v>
      </c>
      <c r="V1458" s="25">
        <v>0.11034063198673399</v>
      </c>
      <c r="W1458" s="25">
        <v>0.14507414553743</v>
      </c>
      <c r="X1458" s="25"/>
      <c r="Y1458" s="25"/>
      <c r="Z1458"/>
    </row>
    <row r="1459" spans="2:26" x14ac:dyDescent="0.25">
      <c r="B1459" t="s">
        <v>73</v>
      </c>
      <c r="C1459" t="s">
        <v>268</v>
      </c>
      <c r="D1459" t="s">
        <v>257</v>
      </c>
      <c r="E1459" t="s">
        <v>1337</v>
      </c>
      <c r="F1459" t="s">
        <v>951</v>
      </c>
      <c r="G1459" t="s">
        <v>952</v>
      </c>
      <c r="H1459" t="s">
        <v>918</v>
      </c>
      <c r="I1459" t="s">
        <v>826</v>
      </c>
      <c r="J1459" s="4" t="s">
        <v>832</v>
      </c>
      <c r="K1459">
        <v>200</v>
      </c>
      <c r="L1459">
        <v>125</v>
      </c>
      <c r="M1459" s="1">
        <v>2.2847222222222224E-2</v>
      </c>
      <c r="N1459" s="25">
        <v>141.40799999999999</v>
      </c>
      <c r="O1459" s="25">
        <v>445.43519999999995</v>
      </c>
      <c r="P1459" s="25">
        <v>0.52605310000000005</v>
      </c>
      <c r="Q1459" s="25">
        <v>0.11878271999999999</v>
      </c>
      <c r="R1459" s="25">
        <v>174.92169000000001</v>
      </c>
      <c r="S1459" s="25">
        <v>10.611280799999999</v>
      </c>
      <c r="T1459" s="25">
        <v>3.7327780799999899</v>
      </c>
      <c r="U1459" s="25">
        <v>1.10388E-2</v>
      </c>
      <c r="V1459" s="25">
        <v>3.5442628800000001E-2</v>
      </c>
      <c r="W1459" s="25">
        <v>4.6481428800000002E-2</v>
      </c>
      <c r="X1459" s="25"/>
      <c r="Y1459" s="25"/>
      <c r="Z1459"/>
    </row>
    <row r="1460" spans="2:26" x14ac:dyDescent="0.25">
      <c r="B1460" t="s">
        <v>73</v>
      </c>
      <c r="C1460" t="s">
        <v>268</v>
      </c>
      <c r="D1460" t="s">
        <v>257</v>
      </c>
      <c r="E1460" t="s">
        <v>1337</v>
      </c>
      <c r="F1460" t="s">
        <v>951</v>
      </c>
      <c r="G1460" t="s">
        <v>952</v>
      </c>
      <c r="H1460" t="s">
        <v>918</v>
      </c>
      <c r="I1460" t="s">
        <v>826</v>
      </c>
      <c r="J1460" s="4" t="s">
        <v>864</v>
      </c>
      <c r="K1460">
        <v>200</v>
      </c>
      <c r="L1460">
        <v>125</v>
      </c>
      <c r="M1460" s="1">
        <v>1.9259259259259261E-2</v>
      </c>
      <c r="N1460" s="25">
        <v>127.148</v>
      </c>
      <c r="O1460" s="25">
        <v>400.51619999999997</v>
      </c>
      <c r="P1460" s="25">
        <v>0.50106709999999999</v>
      </c>
      <c r="Q1460" s="25">
        <v>0.10680431999999999</v>
      </c>
      <c r="R1460" s="25">
        <v>157.28207</v>
      </c>
      <c r="S1460" s="25">
        <v>8.7289607999999994</v>
      </c>
      <c r="T1460" s="25">
        <v>3.0126480799999902</v>
      </c>
      <c r="U1460" s="25">
        <v>9.9290000000000003E-3</v>
      </c>
      <c r="V1460" s="25">
        <v>3.0296628799999899E-2</v>
      </c>
      <c r="W1460" s="25">
        <v>4.0225628799999899E-2</v>
      </c>
      <c r="X1460" s="25"/>
      <c r="Y1460" s="25"/>
      <c r="Z1460"/>
    </row>
    <row r="1461" spans="2:26" x14ac:dyDescent="0.25">
      <c r="B1461" t="s">
        <v>74</v>
      </c>
      <c r="C1461" t="s">
        <v>269</v>
      </c>
      <c r="D1461" t="s">
        <v>257</v>
      </c>
      <c r="E1461" t="s">
        <v>1339</v>
      </c>
      <c r="F1461" t="s">
        <v>951</v>
      </c>
      <c r="G1461" t="s">
        <v>952</v>
      </c>
      <c r="H1461" t="s">
        <v>918</v>
      </c>
      <c r="I1461" t="s">
        <v>1970</v>
      </c>
      <c r="J1461" s="4" t="s">
        <v>865</v>
      </c>
      <c r="K1461">
        <v>200</v>
      </c>
      <c r="L1461">
        <v>125</v>
      </c>
      <c r="M1461" s="1">
        <v>1.9745370370370371E-2</v>
      </c>
      <c r="N1461" s="25">
        <v>155.86041623273999</v>
      </c>
      <c r="O1461" s="25">
        <v>490.96031113313097</v>
      </c>
      <c r="P1461" s="25">
        <v>1.75867198300157</v>
      </c>
      <c r="Q1461" s="25">
        <v>0.13092274126681</v>
      </c>
      <c r="R1461" s="25">
        <v>192.79933301686901</v>
      </c>
      <c r="S1461" s="25">
        <v>0.24649552867579599</v>
      </c>
      <c r="T1461" s="25">
        <v>0.112634550481426</v>
      </c>
      <c r="U1461" s="25">
        <v>0</v>
      </c>
      <c r="V1461" s="25">
        <v>1.6760621488751001E-2</v>
      </c>
      <c r="W1461" s="25">
        <v>1.6760621488751001E-2</v>
      </c>
      <c r="X1461" s="25"/>
      <c r="Y1461" s="25"/>
      <c r="Z1461"/>
    </row>
    <row r="1462" spans="2:26" x14ac:dyDescent="0.25">
      <c r="B1462" t="s">
        <v>74</v>
      </c>
      <c r="C1462" t="s">
        <v>269</v>
      </c>
      <c r="D1462" t="s">
        <v>257</v>
      </c>
      <c r="E1462" t="s">
        <v>1339</v>
      </c>
      <c r="F1462" t="s">
        <v>951</v>
      </c>
      <c r="G1462" t="s">
        <v>952</v>
      </c>
      <c r="H1462" t="s">
        <v>918</v>
      </c>
      <c r="I1462" t="s">
        <v>1970</v>
      </c>
      <c r="J1462" s="4" t="s">
        <v>865</v>
      </c>
      <c r="K1462">
        <v>240</v>
      </c>
      <c r="L1462">
        <v>200</v>
      </c>
      <c r="M1462" s="1">
        <v>3.0138888888888885E-2</v>
      </c>
      <c r="N1462" s="25">
        <v>226.422451938595</v>
      </c>
      <c r="O1462" s="25">
        <v>713.2307236065742</v>
      </c>
      <c r="P1462" s="25">
        <v>2.5219871773109599</v>
      </c>
      <c r="Q1462" s="25">
        <v>0.19019486120538001</v>
      </c>
      <c r="R1462" s="25">
        <v>280.08462147058299</v>
      </c>
      <c r="S1462" s="25">
        <v>0.33571279742268201</v>
      </c>
      <c r="T1462" s="25">
        <v>0.14786776797607601</v>
      </c>
      <c r="U1462" s="25">
        <v>0</v>
      </c>
      <c r="V1462" s="25">
        <v>2.4401556739851699E-2</v>
      </c>
      <c r="W1462" s="25">
        <v>2.4401556739851699E-2</v>
      </c>
      <c r="X1462" s="25"/>
      <c r="Y1462" s="25"/>
      <c r="Z1462"/>
    </row>
    <row r="1463" spans="2:26" x14ac:dyDescent="0.25">
      <c r="B1463" t="s">
        <v>74</v>
      </c>
      <c r="C1463" t="s">
        <v>269</v>
      </c>
      <c r="D1463" t="s">
        <v>257</v>
      </c>
      <c r="E1463" t="s">
        <v>1339</v>
      </c>
      <c r="F1463" t="s">
        <v>951</v>
      </c>
      <c r="G1463" t="s">
        <v>952</v>
      </c>
      <c r="H1463" t="s">
        <v>918</v>
      </c>
      <c r="I1463" t="s">
        <v>1970</v>
      </c>
      <c r="J1463" s="4" t="s">
        <v>865</v>
      </c>
      <c r="K1463">
        <v>300</v>
      </c>
      <c r="L1463">
        <v>250</v>
      </c>
      <c r="M1463" s="1">
        <v>3.5648148148148151E-2</v>
      </c>
      <c r="N1463" s="25">
        <v>259.59734252581399</v>
      </c>
      <c r="O1463" s="25">
        <v>817.73162895631401</v>
      </c>
      <c r="P1463" s="25">
        <v>2.92578744759233</v>
      </c>
      <c r="Q1463" s="25">
        <v>0.21806180868543801</v>
      </c>
      <c r="R1463" s="25">
        <v>321.12196346885997</v>
      </c>
      <c r="S1463" s="25">
        <v>0.40441919318662001</v>
      </c>
      <c r="T1463" s="25">
        <v>0.15372215367237799</v>
      </c>
      <c r="U1463" s="25">
        <v>0</v>
      </c>
      <c r="V1463" s="25">
        <v>2.80418876977062E-2</v>
      </c>
      <c r="W1463" s="25">
        <v>2.80418876977062E-2</v>
      </c>
      <c r="X1463" s="25"/>
      <c r="Y1463" s="25"/>
      <c r="Z1463"/>
    </row>
    <row r="1464" spans="2:26" x14ac:dyDescent="0.25">
      <c r="B1464" t="s">
        <v>74</v>
      </c>
      <c r="C1464" t="s">
        <v>269</v>
      </c>
      <c r="D1464" t="s">
        <v>257</v>
      </c>
      <c r="E1464" t="s">
        <v>1339</v>
      </c>
      <c r="F1464" t="s">
        <v>951</v>
      </c>
      <c r="G1464" t="s">
        <v>952</v>
      </c>
      <c r="H1464" t="s">
        <v>918</v>
      </c>
      <c r="I1464" t="s">
        <v>1970</v>
      </c>
      <c r="J1464" s="4" t="s">
        <v>865</v>
      </c>
      <c r="K1464">
        <v>360</v>
      </c>
      <c r="L1464">
        <v>500</v>
      </c>
      <c r="M1464" s="1">
        <v>6.8587962962962962E-2</v>
      </c>
      <c r="N1464" s="25">
        <v>485.01035553691599</v>
      </c>
      <c r="O1464" s="25">
        <v>1527.7826199412852</v>
      </c>
      <c r="P1464" s="25">
        <v>5.3034480855329003</v>
      </c>
      <c r="Q1464" s="25">
        <v>0.40740867317495899</v>
      </c>
      <c r="R1464" s="25">
        <v>599.95771891136405</v>
      </c>
      <c r="S1464" s="25">
        <v>0.78033302388954495</v>
      </c>
      <c r="T1464" s="25">
        <v>0.25415951161168898</v>
      </c>
      <c r="U1464" s="25">
        <v>0</v>
      </c>
      <c r="V1464" s="25">
        <v>5.5679967893170201E-2</v>
      </c>
      <c r="W1464" s="25">
        <v>5.5679967893170201E-2</v>
      </c>
      <c r="X1464" s="25"/>
      <c r="Y1464" s="25"/>
      <c r="Z1464"/>
    </row>
    <row r="1465" spans="2:26" x14ac:dyDescent="0.25">
      <c r="B1465" t="s">
        <v>74</v>
      </c>
      <c r="C1465" t="s">
        <v>269</v>
      </c>
      <c r="D1465" t="s">
        <v>257</v>
      </c>
      <c r="E1465" t="s">
        <v>1339</v>
      </c>
      <c r="F1465" t="s">
        <v>951</v>
      </c>
      <c r="G1465" t="s">
        <v>952</v>
      </c>
      <c r="H1465" t="s">
        <v>918</v>
      </c>
      <c r="I1465" t="s">
        <v>1970</v>
      </c>
      <c r="J1465" s="4" t="s">
        <v>865</v>
      </c>
      <c r="K1465">
        <v>400</v>
      </c>
      <c r="L1465">
        <v>750</v>
      </c>
      <c r="M1465" s="1">
        <v>0.1019212962962963</v>
      </c>
      <c r="N1465" s="25">
        <v>700.05793986885499</v>
      </c>
      <c r="O1465" s="25">
        <v>2205.1825105868929</v>
      </c>
      <c r="P1465" s="25">
        <v>7.5722967765485896</v>
      </c>
      <c r="Q1465" s="25">
        <v>0.58804868664333798</v>
      </c>
      <c r="R1465" s="25">
        <v>865.97160800022903</v>
      </c>
      <c r="S1465" s="25">
        <v>1.0096526148448299</v>
      </c>
      <c r="T1465" s="25">
        <v>0.18374837786730699</v>
      </c>
      <c r="U1465" s="25">
        <v>0</v>
      </c>
      <c r="V1465" s="25">
        <v>7.7954011281077706E-2</v>
      </c>
      <c r="W1465" s="25">
        <v>7.7954011281077706E-2</v>
      </c>
      <c r="X1465" s="25"/>
      <c r="Y1465" s="25"/>
      <c r="Z1465"/>
    </row>
    <row r="1466" spans="2:26" x14ac:dyDescent="0.25">
      <c r="B1466" t="s">
        <v>74</v>
      </c>
      <c r="C1466" t="s">
        <v>269</v>
      </c>
      <c r="D1466" t="s">
        <v>257</v>
      </c>
      <c r="E1466" t="s">
        <v>1339</v>
      </c>
      <c r="F1466" t="s">
        <v>951</v>
      </c>
      <c r="G1466" t="s">
        <v>952</v>
      </c>
      <c r="H1466" t="s">
        <v>918</v>
      </c>
      <c r="I1466" t="s">
        <v>1970</v>
      </c>
      <c r="J1466" s="4" t="s">
        <v>865</v>
      </c>
      <c r="K1466">
        <v>400</v>
      </c>
      <c r="L1466">
        <v>1000</v>
      </c>
      <c r="M1466" s="1">
        <v>0.13436342592592593</v>
      </c>
      <c r="N1466" s="25">
        <v>915.40813307535905</v>
      </c>
      <c r="O1466" s="25">
        <v>2883.5356191873807</v>
      </c>
      <c r="P1466" s="25">
        <v>9.8533401072436195</v>
      </c>
      <c r="Q1466" s="25">
        <v>0.76894287091907798</v>
      </c>
      <c r="R1466" s="25">
        <v>1132.3598329695801</v>
      </c>
      <c r="S1466" s="25">
        <v>1.27746790235656</v>
      </c>
      <c r="T1466" s="25">
        <v>0.183875639594513</v>
      </c>
      <c r="U1466" s="25">
        <v>0</v>
      </c>
      <c r="V1466" s="25">
        <v>0.10093018873726101</v>
      </c>
      <c r="W1466" s="25">
        <v>0.10093018873726101</v>
      </c>
      <c r="X1466" s="25"/>
      <c r="Y1466" s="25"/>
      <c r="Z1466"/>
    </row>
    <row r="1467" spans="2:26" x14ac:dyDescent="0.25">
      <c r="B1467" t="s">
        <v>74</v>
      </c>
      <c r="C1467" t="s">
        <v>269</v>
      </c>
      <c r="D1467" t="s">
        <v>257</v>
      </c>
      <c r="E1467" t="s">
        <v>1339</v>
      </c>
      <c r="F1467" t="s">
        <v>951</v>
      </c>
      <c r="G1467" t="s">
        <v>952</v>
      </c>
      <c r="H1467" t="s">
        <v>918</v>
      </c>
      <c r="I1467" t="s">
        <v>1970</v>
      </c>
      <c r="J1467" s="4" t="s">
        <v>832</v>
      </c>
      <c r="K1467">
        <v>200</v>
      </c>
      <c r="L1467">
        <v>125</v>
      </c>
      <c r="M1467" s="1">
        <v>2.2847222222222224E-2</v>
      </c>
      <c r="N1467" s="25">
        <v>80.859599999999901</v>
      </c>
      <c r="O1467" s="25">
        <v>254.70773999999969</v>
      </c>
      <c r="P1467" s="25">
        <v>0.49482451999999999</v>
      </c>
      <c r="Q1467" s="25">
        <v>6.7922068000000002E-2</v>
      </c>
      <c r="R1467" s="25">
        <v>100.02333400000001</v>
      </c>
      <c r="S1467" s="25">
        <v>2.8351009099999902</v>
      </c>
      <c r="T1467" s="25">
        <v>1.81718578251999</v>
      </c>
      <c r="U1467" s="25">
        <v>0</v>
      </c>
      <c r="V1467" s="25">
        <v>1.9823347872000002E-2</v>
      </c>
      <c r="W1467" s="25">
        <v>1.9823347872000002E-2</v>
      </c>
      <c r="X1467" s="25"/>
      <c r="Y1467" s="25"/>
      <c r="Z1467"/>
    </row>
    <row r="1468" spans="2:26" x14ac:dyDescent="0.25">
      <c r="B1468" t="s">
        <v>74</v>
      </c>
      <c r="C1468" t="s">
        <v>269</v>
      </c>
      <c r="D1468" t="s">
        <v>257</v>
      </c>
      <c r="E1468" t="s">
        <v>1339</v>
      </c>
      <c r="F1468" t="s">
        <v>951</v>
      </c>
      <c r="G1468" t="s">
        <v>952</v>
      </c>
      <c r="H1468" t="s">
        <v>918</v>
      </c>
      <c r="I1468" t="s">
        <v>1970</v>
      </c>
      <c r="J1468" s="4" t="s">
        <v>864</v>
      </c>
      <c r="K1468">
        <v>200</v>
      </c>
      <c r="L1468">
        <v>125</v>
      </c>
      <c r="M1468" s="1">
        <v>1.9259259259259261E-2</v>
      </c>
      <c r="N1468" s="25">
        <v>71.807599999999994</v>
      </c>
      <c r="O1468" s="25">
        <v>226.19393999999997</v>
      </c>
      <c r="P1468" s="25">
        <v>0.47002203999999997</v>
      </c>
      <c r="Q1468" s="25">
        <v>6.0318388000000001E-2</v>
      </c>
      <c r="R1468" s="25">
        <v>88.826008807692304</v>
      </c>
      <c r="S1468" s="25">
        <v>2.2959638535897402</v>
      </c>
      <c r="T1468" s="25">
        <v>1.4741150222635799</v>
      </c>
      <c r="U1468" s="25">
        <v>0</v>
      </c>
      <c r="V1468" s="25">
        <v>1.7265847872000001E-2</v>
      </c>
      <c r="W1468" s="25">
        <v>1.7265847872000001E-2</v>
      </c>
      <c r="X1468" s="25"/>
      <c r="Y1468" s="25"/>
      <c r="Z1468"/>
    </row>
    <row r="1469" spans="2:26" x14ac:dyDescent="0.25">
      <c r="B1469" t="s">
        <v>75</v>
      </c>
      <c r="C1469" t="s">
        <v>270</v>
      </c>
      <c r="D1469" t="s">
        <v>257</v>
      </c>
      <c r="E1469" t="s">
        <v>1341</v>
      </c>
      <c r="F1469" t="s">
        <v>951</v>
      </c>
      <c r="G1469" t="s">
        <v>952</v>
      </c>
      <c r="H1469" t="s">
        <v>918</v>
      </c>
      <c r="I1469" t="s">
        <v>351</v>
      </c>
      <c r="J1469" s="4" t="s">
        <v>865</v>
      </c>
      <c r="K1469">
        <v>200</v>
      </c>
      <c r="L1469">
        <v>125</v>
      </c>
      <c r="M1469" s="1">
        <v>1.7511574074074072E-2</v>
      </c>
      <c r="N1469" s="25">
        <v>168.23005981279201</v>
      </c>
      <c r="O1469" s="25">
        <v>529.92468841029483</v>
      </c>
      <c r="P1469" s="25">
        <v>1.2213363942181701</v>
      </c>
      <c r="Q1469" s="25">
        <v>0.14131325900994601</v>
      </c>
      <c r="R1469" s="25">
        <v>208.100589059453</v>
      </c>
      <c r="S1469" s="25">
        <v>3.3758068743796601</v>
      </c>
      <c r="T1469" s="25">
        <v>0.83863291691281505</v>
      </c>
      <c r="U1469" s="25">
        <v>1.18343332445375E-2</v>
      </c>
      <c r="V1469" s="25">
        <v>2.7089605319032001E-2</v>
      </c>
      <c r="W1469" s="25">
        <v>3.8923938563569502E-2</v>
      </c>
      <c r="X1469" s="25"/>
      <c r="Y1469" s="25"/>
      <c r="Z1469"/>
    </row>
    <row r="1470" spans="2:26" x14ac:dyDescent="0.25">
      <c r="B1470" t="s">
        <v>75</v>
      </c>
      <c r="C1470" t="s">
        <v>270</v>
      </c>
      <c r="D1470" t="s">
        <v>257</v>
      </c>
      <c r="E1470" t="s">
        <v>1341</v>
      </c>
      <c r="F1470" t="s">
        <v>951</v>
      </c>
      <c r="G1470" t="s">
        <v>952</v>
      </c>
      <c r="H1470" t="s">
        <v>918</v>
      </c>
      <c r="I1470" t="s">
        <v>351</v>
      </c>
      <c r="J1470" s="4" t="s">
        <v>865</v>
      </c>
      <c r="K1470">
        <v>240</v>
      </c>
      <c r="L1470">
        <v>200</v>
      </c>
      <c r="M1470" s="1">
        <v>2.5925925925925925E-2</v>
      </c>
      <c r="N1470" s="25">
        <v>259.68626510137898</v>
      </c>
      <c r="O1470" s="25">
        <v>818.01173506934379</v>
      </c>
      <c r="P1470" s="25">
        <v>1.9077917526368799</v>
      </c>
      <c r="Q1470" s="25">
        <v>0.218136452434916</v>
      </c>
      <c r="R1470" s="25">
        <v>321.23188679836801</v>
      </c>
      <c r="S1470" s="25">
        <v>4.6139542212919604</v>
      </c>
      <c r="T1470" s="25">
        <v>1.0434080831305701</v>
      </c>
      <c r="U1470" s="25">
        <v>1.6300187468070802E-2</v>
      </c>
      <c r="V1470" s="25">
        <v>4.2608096030109503E-2</v>
      </c>
      <c r="W1470" s="25">
        <v>5.8908283498180308E-2</v>
      </c>
      <c r="X1470" s="25"/>
      <c r="Y1470" s="25"/>
      <c r="Z1470"/>
    </row>
    <row r="1471" spans="2:26" x14ac:dyDescent="0.25">
      <c r="B1471" t="s">
        <v>75</v>
      </c>
      <c r="C1471" t="s">
        <v>270</v>
      </c>
      <c r="D1471" t="s">
        <v>257</v>
      </c>
      <c r="E1471" t="s">
        <v>1341</v>
      </c>
      <c r="F1471" t="s">
        <v>951</v>
      </c>
      <c r="G1471" t="s">
        <v>952</v>
      </c>
      <c r="H1471" t="s">
        <v>918</v>
      </c>
      <c r="I1471" t="s">
        <v>351</v>
      </c>
      <c r="J1471" s="4" t="s">
        <v>865</v>
      </c>
      <c r="K1471">
        <v>290</v>
      </c>
      <c r="L1471">
        <v>250</v>
      </c>
      <c r="M1471" s="1">
        <v>3.1134259259259261E-2</v>
      </c>
      <c r="N1471" s="25">
        <v>293.94213685195501</v>
      </c>
      <c r="O1471" s="25">
        <v>925.91773108365828</v>
      </c>
      <c r="P1471" s="25">
        <v>2.11000909594418</v>
      </c>
      <c r="Q1471" s="25">
        <v>0.24691139227577</v>
      </c>
      <c r="R1471" s="25">
        <v>363.60638927063798</v>
      </c>
      <c r="S1471" s="25">
        <v>5.3798772211389698</v>
      </c>
      <c r="T1471" s="25">
        <v>1.1823048695015701</v>
      </c>
      <c r="U1471" s="25">
        <v>1.6621122692614999E-2</v>
      </c>
      <c r="V1471" s="25">
        <v>5.1264311242634697E-2</v>
      </c>
      <c r="W1471" s="25">
        <v>6.7885433935249692E-2</v>
      </c>
      <c r="X1471" s="25"/>
      <c r="Y1471" s="25"/>
      <c r="Z1471"/>
    </row>
    <row r="1472" spans="2:26" x14ac:dyDescent="0.25">
      <c r="B1472" t="s">
        <v>75</v>
      </c>
      <c r="C1472" t="s">
        <v>270</v>
      </c>
      <c r="D1472" t="s">
        <v>257</v>
      </c>
      <c r="E1472" t="s">
        <v>1341</v>
      </c>
      <c r="F1472" t="s">
        <v>951</v>
      </c>
      <c r="G1472" t="s">
        <v>952</v>
      </c>
      <c r="H1472" t="s">
        <v>918</v>
      </c>
      <c r="I1472" t="s">
        <v>351</v>
      </c>
      <c r="J1472" s="4" t="s">
        <v>865</v>
      </c>
      <c r="K1472">
        <v>350</v>
      </c>
      <c r="L1472">
        <v>500</v>
      </c>
      <c r="M1472" s="1">
        <v>5.9166666666666666E-2</v>
      </c>
      <c r="N1472" s="25">
        <v>540.35398737319701</v>
      </c>
      <c r="O1472" s="25">
        <v>1702.1150602255705</v>
      </c>
      <c r="P1472" s="25">
        <v>3.5048754104995301</v>
      </c>
      <c r="Q1472" s="25">
        <v>0.45389736770439698</v>
      </c>
      <c r="R1472" s="25">
        <v>668.41785388926496</v>
      </c>
      <c r="S1472" s="25">
        <v>11.173301157983801</v>
      </c>
      <c r="T1472" s="25">
        <v>2.0982921080647001</v>
      </c>
      <c r="U1472" s="25">
        <v>2.41603647559007E-2</v>
      </c>
      <c r="V1472" s="25">
        <v>0.12578609861766801</v>
      </c>
      <c r="W1472" s="25">
        <v>0.14994646337356871</v>
      </c>
      <c r="X1472" s="25"/>
      <c r="Y1472" s="25"/>
      <c r="Z1472"/>
    </row>
    <row r="1473" spans="2:26" x14ac:dyDescent="0.25">
      <c r="B1473" t="s">
        <v>75</v>
      </c>
      <c r="C1473" t="s">
        <v>270</v>
      </c>
      <c r="D1473" t="s">
        <v>257</v>
      </c>
      <c r="E1473" t="s">
        <v>1341</v>
      </c>
      <c r="F1473" t="s">
        <v>951</v>
      </c>
      <c r="G1473" t="s">
        <v>952</v>
      </c>
      <c r="H1473" t="s">
        <v>918</v>
      </c>
      <c r="I1473" t="s">
        <v>351</v>
      </c>
      <c r="J1473" s="4" t="s">
        <v>865</v>
      </c>
      <c r="K1473">
        <v>390</v>
      </c>
      <c r="L1473">
        <v>750</v>
      </c>
      <c r="M1473" s="1">
        <v>8.7152777777777787E-2</v>
      </c>
      <c r="N1473" s="25">
        <v>733.73772908923002</v>
      </c>
      <c r="O1473" s="25">
        <v>2311.2738466310743</v>
      </c>
      <c r="P1473" s="25">
        <v>4.52667589644639</v>
      </c>
      <c r="Q1473" s="25">
        <v>0.61633977381434801</v>
      </c>
      <c r="R1473" s="25">
        <v>907.633608660969</v>
      </c>
      <c r="S1473" s="25">
        <v>15.8552014029329</v>
      </c>
      <c r="T1473" s="25">
        <v>2.7478076879633102</v>
      </c>
      <c r="U1473" s="25">
        <v>2.68773543303342E-2</v>
      </c>
      <c r="V1473" s="25">
        <v>0.19223459860540801</v>
      </c>
      <c r="W1473" s="25">
        <v>0.2191119529357422</v>
      </c>
      <c r="X1473" s="25"/>
      <c r="Y1473" s="25"/>
      <c r="Z1473"/>
    </row>
    <row r="1474" spans="2:26" x14ac:dyDescent="0.25">
      <c r="B1474" t="s">
        <v>75</v>
      </c>
      <c r="C1474" t="s">
        <v>270</v>
      </c>
      <c r="D1474" t="s">
        <v>257</v>
      </c>
      <c r="E1474" t="s">
        <v>1341</v>
      </c>
      <c r="F1474" t="s">
        <v>951</v>
      </c>
      <c r="G1474" t="s">
        <v>952</v>
      </c>
      <c r="H1474" t="s">
        <v>918</v>
      </c>
      <c r="I1474" t="s">
        <v>351</v>
      </c>
      <c r="J1474" s="4" t="s">
        <v>865</v>
      </c>
      <c r="K1474">
        <v>390</v>
      </c>
      <c r="L1474">
        <v>1000</v>
      </c>
      <c r="M1474" s="1">
        <v>0.11467592592592592</v>
      </c>
      <c r="N1474" s="25">
        <v>967.97504680563895</v>
      </c>
      <c r="O1474" s="25">
        <v>3049.1213974377624</v>
      </c>
      <c r="P1474" s="25">
        <v>5.9356833992721496</v>
      </c>
      <c r="Q1474" s="25">
        <v>0.81309903732001299</v>
      </c>
      <c r="R1474" s="25">
        <v>1197.3851415344</v>
      </c>
      <c r="S1474" s="25">
        <v>20.488473227102801</v>
      </c>
      <c r="T1474" s="25">
        <v>3.3828089143686002</v>
      </c>
      <c r="U1474" s="25">
        <v>3.3324696240636699E-2</v>
      </c>
      <c r="V1474" s="25">
        <v>0.258444478620803</v>
      </c>
      <c r="W1474" s="25">
        <v>0.29176917486143972</v>
      </c>
      <c r="X1474" s="25"/>
      <c r="Y1474" s="25"/>
      <c r="Z1474"/>
    </row>
    <row r="1475" spans="2:26" x14ac:dyDescent="0.25">
      <c r="B1475" t="s">
        <v>75</v>
      </c>
      <c r="C1475" t="s">
        <v>270</v>
      </c>
      <c r="D1475" t="s">
        <v>257</v>
      </c>
      <c r="E1475" t="s">
        <v>1341</v>
      </c>
      <c r="F1475" t="s">
        <v>951</v>
      </c>
      <c r="G1475" t="s">
        <v>952</v>
      </c>
      <c r="H1475" t="s">
        <v>918</v>
      </c>
      <c r="I1475" t="s">
        <v>351</v>
      </c>
      <c r="J1475" s="4" t="s">
        <v>832</v>
      </c>
      <c r="K1475">
        <v>200</v>
      </c>
      <c r="L1475">
        <v>125</v>
      </c>
      <c r="M1475" s="1">
        <v>2.2847222222222224E-2</v>
      </c>
      <c r="N1475" s="25">
        <v>169.93199999999999</v>
      </c>
      <c r="O1475" s="25">
        <v>535.28579999999999</v>
      </c>
      <c r="P1475" s="25">
        <v>1.2609627999999999</v>
      </c>
      <c r="Q1475" s="25">
        <v>0.14274287999999999</v>
      </c>
      <c r="R1475" s="25">
        <v>210.20588000000001</v>
      </c>
      <c r="S1475" s="25">
        <v>5.22442764</v>
      </c>
      <c r="T1475" s="25">
        <v>1.645397</v>
      </c>
      <c r="U1475" s="25">
        <v>1.5178799999999999E-2</v>
      </c>
      <c r="V1475" s="25">
        <v>2.5995959999999999E-2</v>
      </c>
      <c r="W1475" s="25">
        <v>4.1174759999999998E-2</v>
      </c>
      <c r="X1475" s="25"/>
      <c r="Y1475" s="25"/>
      <c r="Z1475"/>
    </row>
    <row r="1476" spans="2:26" x14ac:dyDescent="0.25">
      <c r="B1476" t="s">
        <v>75</v>
      </c>
      <c r="C1476" t="s">
        <v>270</v>
      </c>
      <c r="D1476" t="s">
        <v>257</v>
      </c>
      <c r="E1476" t="s">
        <v>1341</v>
      </c>
      <c r="F1476" t="s">
        <v>951</v>
      </c>
      <c r="G1476" t="s">
        <v>952</v>
      </c>
      <c r="H1476" t="s">
        <v>918</v>
      </c>
      <c r="I1476" t="s">
        <v>351</v>
      </c>
      <c r="J1476" s="4" t="s">
        <v>864</v>
      </c>
      <c r="K1476">
        <v>200</v>
      </c>
      <c r="L1476">
        <v>125</v>
      </c>
      <c r="M1476" s="1">
        <v>1.9259259259259261E-2</v>
      </c>
      <c r="N1476" s="25">
        <v>155.05199999999999</v>
      </c>
      <c r="O1476" s="25">
        <v>488.41379999999998</v>
      </c>
      <c r="P1476" s="25">
        <v>1.2189888</v>
      </c>
      <c r="Q1476" s="25">
        <v>0.13024368</v>
      </c>
      <c r="R1476" s="25">
        <v>191.79931999999999</v>
      </c>
      <c r="S1476" s="25">
        <v>4.3524596400000002</v>
      </c>
      <c r="T1476" s="25">
        <v>1.3472017602564099</v>
      </c>
      <c r="U1476" s="25">
        <v>1.3858199999999999E-2</v>
      </c>
      <c r="V1476" s="25">
        <v>2.342296E-2</v>
      </c>
      <c r="W1476" s="25">
        <v>3.7281160000000001E-2</v>
      </c>
      <c r="X1476" s="25"/>
      <c r="Y1476" s="25"/>
      <c r="Z1476"/>
    </row>
    <row r="1477" spans="2:26" x14ac:dyDescent="0.25">
      <c r="B1477" t="s">
        <v>76</v>
      </c>
      <c r="C1477" t="s">
        <v>271</v>
      </c>
      <c r="D1477" t="s">
        <v>257</v>
      </c>
      <c r="E1477" t="s">
        <v>1345</v>
      </c>
      <c r="F1477" t="s">
        <v>951</v>
      </c>
      <c r="G1477" t="s">
        <v>952</v>
      </c>
      <c r="H1477" t="s">
        <v>918</v>
      </c>
      <c r="I1477" t="s">
        <v>1971</v>
      </c>
      <c r="J1477" s="4" t="s">
        <v>865</v>
      </c>
      <c r="K1477">
        <v>180</v>
      </c>
      <c r="L1477">
        <v>125</v>
      </c>
      <c r="M1477" s="1">
        <v>1.8761574074074073E-2</v>
      </c>
      <c r="N1477" s="25">
        <v>212.03356804059101</v>
      </c>
      <c r="O1477" s="25">
        <v>667.90573932786162</v>
      </c>
      <c r="P1477" s="25">
        <v>1.0910218429571299</v>
      </c>
      <c r="Q1477" s="25">
        <v>0.17810816513094799</v>
      </c>
      <c r="R1477" s="25">
        <v>262.28549254371399</v>
      </c>
      <c r="S1477" s="25">
        <v>6.65287001378372</v>
      </c>
      <c r="T1477" s="25">
        <v>1.84560688324433</v>
      </c>
      <c r="U1477" s="25">
        <v>0</v>
      </c>
      <c r="V1477" s="25">
        <v>6.1450029030584698E-2</v>
      </c>
      <c r="W1477" s="25">
        <v>6.1450029030584698E-2</v>
      </c>
      <c r="X1477" s="25"/>
      <c r="Y1477" s="25"/>
      <c r="Z1477"/>
    </row>
    <row r="1478" spans="2:26" x14ac:dyDescent="0.25">
      <c r="B1478" t="s">
        <v>76</v>
      </c>
      <c r="C1478" t="s">
        <v>271</v>
      </c>
      <c r="D1478" t="s">
        <v>257</v>
      </c>
      <c r="E1478" t="s">
        <v>1345</v>
      </c>
      <c r="F1478" t="s">
        <v>951</v>
      </c>
      <c r="G1478" t="s">
        <v>952</v>
      </c>
      <c r="H1478" t="s">
        <v>918</v>
      </c>
      <c r="I1478" t="s">
        <v>1971</v>
      </c>
      <c r="J1478" s="4" t="s">
        <v>865</v>
      </c>
      <c r="K1478">
        <v>240</v>
      </c>
      <c r="L1478">
        <v>200</v>
      </c>
      <c r="M1478" s="1">
        <v>2.809027777777778E-2</v>
      </c>
      <c r="N1478" s="25">
        <v>313.563765655623</v>
      </c>
      <c r="O1478" s="25">
        <v>987.7258618152124</v>
      </c>
      <c r="P1478" s="25">
        <v>1.6155448206501799</v>
      </c>
      <c r="Q1478" s="25">
        <v>0.26339356315072399</v>
      </c>
      <c r="R1478" s="25">
        <v>387.87838799919001</v>
      </c>
      <c r="S1478" s="25">
        <v>9.22362834173477</v>
      </c>
      <c r="T1478" s="25">
        <v>2.2153982243763601</v>
      </c>
      <c r="U1478" s="25">
        <v>0</v>
      </c>
      <c r="V1478" s="25">
        <v>9.3819796741161504E-2</v>
      </c>
      <c r="W1478" s="25">
        <v>9.3819796741161504E-2</v>
      </c>
      <c r="X1478" s="25"/>
      <c r="Y1478" s="25"/>
      <c r="Z1478"/>
    </row>
    <row r="1479" spans="2:26" x14ac:dyDescent="0.25">
      <c r="B1479" t="s">
        <v>76</v>
      </c>
      <c r="C1479" t="s">
        <v>271</v>
      </c>
      <c r="D1479" t="s">
        <v>257</v>
      </c>
      <c r="E1479" t="s">
        <v>1345</v>
      </c>
      <c r="F1479" t="s">
        <v>951</v>
      </c>
      <c r="G1479" t="s">
        <v>952</v>
      </c>
      <c r="H1479" t="s">
        <v>918</v>
      </c>
      <c r="I1479" t="s">
        <v>1971</v>
      </c>
      <c r="J1479" s="4" t="s">
        <v>865</v>
      </c>
      <c r="K1479">
        <v>320</v>
      </c>
      <c r="L1479">
        <v>250</v>
      </c>
      <c r="M1479" s="1">
        <v>3.3194444444444443E-2</v>
      </c>
      <c r="N1479" s="25">
        <v>396.32928649891301</v>
      </c>
      <c r="O1479" s="25">
        <v>1248.4372524715759</v>
      </c>
      <c r="P1479" s="25">
        <v>2.12869944785596</v>
      </c>
      <c r="Q1479" s="25">
        <v>0.33291652534643001</v>
      </c>
      <c r="R1479" s="25">
        <v>490.25930084153401</v>
      </c>
      <c r="S1479" s="25">
        <v>9.9713075031058302</v>
      </c>
      <c r="T1479" s="25">
        <v>2.2173229225239601</v>
      </c>
      <c r="U1479" s="25">
        <v>0</v>
      </c>
      <c r="V1479" s="25">
        <v>0.106799078366521</v>
      </c>
      <c r="W1479" s="25">
        <v>0.106799078366521</v>
      </c>
      <c r="X1479" s="25"/>
      <c r="Y1479" s="25"/>
      <c r="Z1479"/>
    </row>
    <row r="1480" spans="2:26" x14ac:dyDescent="0.25">
      <c r="B1480" t="s">
        <v>76</v>
      </c>
      <c r="C1480" t="s">
        <v>271</v>
      </c>
      <c r="D1480" t="s">
        <v>257</v>
      </c>
      <c r="E1480" t="s">
        <v>1345</v>
      </c>
      <c r="F1480" t="s">
        <v>951</v>
      </c>
      <c r="G1480" t="s">
        <v>952</v>
      </c>
      <c r="H1480" t="s">
        <v>918</v>
      </c>
      <c r="I1480" t="s">
        <v>1971</v>
      </c>
      <c r="J1480" s="4" t="s">
        <v>865</v>
      </c>
      <c r="K1480">
        <v>360</v>
      </c>
      <c r="L1480">
        <v>500</v>
      </c>
      <c r="M1480" s="1">
        <v>6.1793981481481484E-2</v>
      </c>
      <c r="N1480" s="25">
        <v>675.30197539171195</v>
      </c>
      <c r="O1480" s="25">
        <v>2127.2012224838927</v>
      </c>
      <c r="P1480" s="25">
        <v>3.3345781861634598</v>
      </c>
      <c r="Q1480" s="25">
        <v>0.56725366729915705</v>
      </c>
      <c r="R1480" s="25">
        <v>835.34853299914096</v>
      </c>
      <c r="S1480" s="25">
        <v>17.8940291710765</v>
      </c>
      <c r="T1480" s="25">
        <v>3.0104444200518898</v>
      </c>
      <c r="U1480" s="25">
        <v>0</v>
      </c>
      <c r="V1480" s="25">
        <v>0.20868014084163999</v>
      </c>
      <c r="W1480" s="25">
        <v>0.20868014084163999</v>
      </c>
      <c r="X1480" s="25"/>
      <c r="Y1480" s="25"/>
      <c r="Z1480"/>
    </row>
    <row r="1481" spans="2:26" x14ac:dyDescent="0.25">
      <c r="B1481" t="s">
        <v>76</v>
      </c>
      <c r="C1481" t="s">
        <v>271</v>
      </c>
      <c r="D1481" t="s">
        <v>257</v>
      </c>
      <c r="E1481" t="s">
        <v>1345</v>
      </c>
      <c r="F1481" t="s">
        <v>951</v>
      </c>
      <c r="G1481" t="s">
        <v>952</v>
      </c>
      <c r="H1481" t="s">
        <v>918</v>
      </c>
      <c r="I1481" t="s">
        <v>1971</v>
      </c>
      <c r="J1481" s="4" t="s">
        <v>865</v>
      </c>
      <c r="K1481">
        <v>400</v>
      </c>
      <c r="L1481">
        <v>750</v>
      </c>
      <c r="M1481" s="1">
        <v>9.0509259259259248E-2</v>
      </c>
      <c r="N1481" s="25">
        <v>948.42951103491998</v>
      </c>
      <c r="O1481" s="25">
        <v>2987.552959759998</v>
      </c>
      <c r="P1481" s="25">
        <v>4.4907321172685402</v>
      </c>
      <c r="Q1481" s="25">
        <v>0.79668085713585901</v>
      </c>
      <c r="R1481" s="25">
        <v>1173.2074372903101</v>
      </c>
      <c r="S1481" s="25">
        <v>25.917167361388099</v>
      </c>
      <c r="T1481" s="25">
        <v>3.8081255087868602</v>
      </c>
      <c r="U1481" s="25">
        <v>0</v>
      </c>
      <c r="V1481" s="25">
        <v>0.31179929017868102</v>
      </c>
      <c r="W1481" s="25">
        <v>0.31179929017868102</v>
      </c>
      <c r="X1481" s="25"/>
      <c r="Y1481" s="25"/>
      <c r="Z1481"/>
    </row>
    <row r="1482" spans="2:26" x14ac:dyDescent="0.25">
      <c r="B1482" t="s">
        <v>76</v>
      </c>
      <c r="C1482" t="s">
        <v>271</v>
      </c>
      <c r="D1482" t="s">
        <v>257</v>
      </c>
      <c r="E1482" t="s">
        <v>1345</v>
      </c>
      <c r="F1482" t="s">
        <v>951</v>
      </c>
      <c r="G1482" t="s">
        <v>952</v>
      </c>
      <c r="H1482" t="s">
        <v>918</v>
      </c>
      <c r="I1482" t="s">
        <v>1971</v>
      </c>
      <c r="J1482" s="4" t="s">
        <v>865</v>
      </c>
      <c r="K1482">
        <v>400</v>
      </c>
      <c r="L1482">
        <v>1000</v>
      </c>
      <c r="M1482" s="1">
        <v>0.1193287037037037</v>
      </c>
      <c r="N1482" s="25">
        <v>1216.80822346376</v>
      </c>
      <c r="O1482" s="25">
        <v>3832.9459039108438</v>
      </c>
      <c r="P1482" s="25">
        <v>5.6025342786319898</v>
      </c>
      <c r="Q1482" s="25">
        <v>1.02211896764465</v>
      </c>
      <c r="R1482" s="25">
        <v>1505.1918103835701</v>
      </c>
      <c r="S1482" s="25">
        <v>34.036368361864199</v>
      </c>
      <c r="T1482" s="25">
        <v>4.6009236009604697</v>
      </c>
      <c r="U1482" s="25">
        <v>0</v>
      </c>
      <c r="V1482" s="25">
        <v>0.41597614998104498</v>
      </c>
      <c r="W1482" s="25">
        <v>0.41597614998104498</v>
      </c>
      <c r="X1482" s="25"/>
      <c r="Y1482" s="25"/>
      <c r="Z1482"/>
    </row>
    <row r="1483" spans="2:26" x14ac:dyDescent="0.25">
      <c r="B1483" t="s">
        <v>76</v>
      </c>
      <c r="C1483" t="s">
        <v>271</v>
      </c>
      <c r="D1483" t="s">
        <v>257</v>
      </c>
      <c r="E1483" t="s">
        <v>1345</v>
      </c>
      <c r="F1483" t="s">
        <v>951</v>
      </c>
      <c r="G1483" t="s">
        <v>952</v>
      </c>
      <c r="H1483" t="s">
        <v>918</v>
      </c>
      <c r="I1483" t="s">
        <v>1971</v>
      </c>
      <c r="J1483" s="4" t="s">
        <v>865</v>
      </c>
      <c r="K1483">
        <v>400</v>
      </c>
      <c r="L1483">
        <v>1500</v>
      </c>
      <c r="M1483" s="1">
        <v>0.17694444444444446</v>
      </c>
      <c r="N1483" s="25">
        <v>1751.83849779915</v>
      </c>
      <c r="O1483" s="25">
        <v>5518.2912680673226</v>
      </c>
      <c r="P1483" s="25">
        <v>7.8568081098092701</v>
      </c>
      <c r="Q1483" s="25">
        <v>1.4715447460639</v>
      </c>
      <c r="R1483" s="25">
        <v>2167.0239512355101</v>
      </c>
      <c r="S1483" s="25">
        <v>49.5000164464766</v>
      </c>
      <c r="T1483" s="25">
        <v>5.9776509879033499</v>
      </c>
      <c r="U1483" s="25">
        <v>0</v>
      </c>
      <c r="V1483" s="25">
        <v>0.62011140946571197</v>
      </c>
      <c r="W1483" s="25">
        <v>0.62011140946571197</v>
      </c>
      <c r="X1483" s="25"/>
      <c r="Y1483" s="25"/>
      <c r="Z1483"/>
    </row>
    <row r="1484" spans="2:26" x14ac:dyDescent="0.25">
      <c r="B1484" t="s">
        <v>76</v>
      </c>
      <c r="C1484" t="s">
        <v>271</v>
      </c>
      <c r="D1484" t="s">
        <v>257</v>
      </c>
      <c r="E1484" t="s">
        <v>1345</v>
      </c>
      <c r="F1484" t="s">
        <v>951</v>
      </c>
      <c r="G1484" t="s">
        <v>952</v>
      </c>
      <c r="H1484" t="s">
        <v>918</v>
      </c>
      <c r="I1484" t="s">
        <v>1971</v>
      </c>
      <c r="J1484" s="4" t="s">
        <v>832</v>
      </c>
      <c r="K1484">
        <v>180</v>
      </c>
      <c r="L1484">
        <v>125</v>
      </c>
      <c r="M1484" s="1">
        <v>2.2847222222222224E-2</v>
      </c>
      <c r="N1484" s="25">
        <v>179.51639999999901</v>
      </c>
      <c r="O1484" s="25">
        <v>565.47665999999685</v>
      </c>
      <c r="P1484" s="25">
        <v>0.73562247999999997</v>
      </c>
      <c r="Q1484" s="25">
        <v>0.15079377999999999</v>
      </c>
      <c r="R1484" s="25">
        <v>222.06178199999999</v>
      </c>
      <c r="S1484" s="25">
        <v>11.362250099999899</v>
      </c>
      <c r="T1484" s="25">
        <v>6.6929356200000001</v>
      </c>
      <c r="U1484" s="25">
        <v>0</v>
      </c>
      <c r="V1484" s="25">
        <v>6.063168E-2</v>
      </c>
      <c r="W1484" s="25">
        <v>6.063168E-2</v>
      </c>
      <c r="X1484" s="25"/>
      <c r="Y1484" s="25"/>
      <c r="Z1484"/>
    </row>
    <row r="1485" spans="2:26" x14ac:dyDescent="0.25">
      <c r="B1485" t="s">
        <v>76</v>
      </c>
      <c r="C1485" t="s">
        <v>271</v>
      </c>
      <c r="D1485" t="s">
        <v>257</v>
      </c>
      <c r="E1485" t="s">
        <v>1345</v>
      </c>
      <c r="F1485" t="s">
        <v>951</v>
      </c>
      <c r="G1485" t="s">
        <v>952</v>
      </c>
      <c r="H1485" t="s">
        <v>918</v>
      </c>
      <c r="I1485" t="s">
        <v>1971</v>
      </c>
      <c r="J1485" s="4" t="s">
        <v>864</v>
      </c>
      <c r="K1485">
        <v>180</v>
      </c>
      <c r="L1485">
        <v>125</v>
      </c>
      <c r="M1485" s="1">
        <v>1.9259259259259261E-2</v>
      </c>
      <c r="N1485" s="25">
        <v>160.97839999999999</v>
      </c>
      <c r="O1485" s="25">
        <v>507.08195999999998</v>
      </c>
      <c r="P1485" s="25">
        <v>0.70834248</v>
      </c>
      <c r="Q1485" s="25">
        <v>0.13522186</v>
      </c>
      <c r="R1485" s="25">
        <v>199.13027719230701</v>
      </c>
      <c r="S1485" s="25">
        <v>9.3484672474358899</v>
      </c>
      <c r="T1485" s="25">
        <v>5.4002807289743497</v>
      </c>
      <c r="U1485" s="25">
        <v>0</v>
      </c>
      <c r="V1485" s="25">
        <v>5.172848E-2</v>
      </c>
      <c r="W1485" s="25">
        <v>5.172848E-2</v>
      </c>
      <c r="X1485" s="25"/>
      <c r="Y1485" s="25"/>
      <c r="Z1485"/>
    </row>
    <row r="1486" spans="2:26" x14ac:dyDescent="0.25">
      <c r="B1486" t="s">
        <v>77</v>
      </c>
      <c r="C1486" t="s">
        <v>272</v>
      </c>
      <c r="D1486" t="s">
        <v>257</v>
      </c>
      <c r="E1486" t="s">
        <v>1349</v>
      </c>
      <c r="F1486" t="s">
        <v>951</v>
      </c>
      <c r="G1486" t="s">
        <v>952</v>
      </c>
      <c r="H1486" t="s">
        <v>918</v>
      </c>
      <c r="I1486" t="s">
        <v>365</v>
      </c>
      <c r="J1486" s="4" t="s">
        <v>865</v>
      </c>
      <c r="K1486">
        <v>180</v>
      </c>
      <c r="L1486">
        <v>125</v>
      </c>
      <c r="M1486" s="1">
        <v>1.8761574074074073E-2</v>
      </c>
      <c r="N1486" s="25">
        <v>207.57177284085401</v>
      </c>
      <c r="O1486" s="25">
        <v>653.85108444869013</v>
      </c>
      <c r="P1486" s="25">
        <v>1.3697225011705201</v>
      </c>
      <c r="Q1486" s="25">
        <v>0.17436027597676901</v>
      </c>
      <c r="R1486" s="25">
        <v>256.76623295796099</v>
      </c>
      <c r="S1486" s="25">
        <v>5.3373546961674103</v>
      </c>
      <c r="T1486" s="25">
        <v>1.0913634899159499</v>
      </c>
      <c r="U1486" s="25">
        <v>1.2849767428686199E-2</v>
      </c>
      <c r="V1486" s="25">
        <v>4.4973412941597998E-2</v>
      </c>
      <c r="W1486" s="25">
        <v>5.7823180370284194E-2</v>
      </c>
      <c r="X1486" s="25"/>
      <c r="Y1486" s="25"/>
      <c r="Z1486"/>
    </row>
    <row r="1487" spans="2:26" x14ac:dyDescent="0.25">
      <c r="B1487" t="s">
        <v>77</v>
      </c>
      <c r="C1487" t="s">
        <v>272</v>
      </c>
      <c r="D1487" t="s">
        <v>257</v>
      </c>
      <c r="E1487" t="s">
        <v>1349</v>
      </c>
      <c r="F1487" t="s">
        <v>951</v>
      </c>
      <c r="G1487" t="s">
        <v>952</v>
      </c>
      <c r="H1487" t="s">
        <v>918</v>
      </c>
      <c r="I1487" t="s">
        <v>365</v>
      </c>
      <c r="J1487" s="4" t="s">
        <v>865</v>
      </c>
      <c r="K1487">
        <v>240</v>
      </c>
      <c r="L1487">
        <v>200</v>
      </c>
      <c r="M1487" s="1">
        <v>2.809027777777778E-2</v>
      </c>
      <c r="N1487" s="25">
        <v>306.35701736647798</v>
      </c>
      <c r="O1487" s="25">
        <v>965.02460470440565</v>
      </c>
      <c r="P1487" s="25">
        <v>2.0116065834910102</v>
      </c>
      <c r="Q1487" s="25">
        <v>0.25733991554018998</v>
      </c>
      <c r="R1487" s="25">
        <v>378.96357850667101</v>
      </c>
      <c r="S1487" s="25">
        <v>7.3864666691140703</v>
      </c>
      <c r="T1487" s="25">
        <v>1.35595864526122</v>
      </c>
      <c r="U1487" s="25">
        <v>1.7014870084835199E-2</v>
      </c>
      <c r="V1487" s="25">
        <v>6.9600370457300206E-2</v>
      </c>
      <c r="W1487" s="25">
        <v>8.6615240542135402E-2</v>
      </c>
      <c r="X1487" s="25"/>
      <c r="Y1487" s="25"/>
      <c r="Z1487"/>
    </row>
    <row r="1488" spans="2:26" x14ac:dyDescent="0.25">
      <c r="B1488" t="s">
        <v>77</v>
      </c>
      <c r="C1488" t="s">
        <v>272</v>
      </c>
      <c r="D1488" t="s">
        <v>257</v>
      </c>
      <c r="E1488" t="s">
        <v>1349</v>
      </c>
      <c r="F1488" t="s">
        <v>951</v>
      </c>
      <c r="G1488" t="s">
        <v>952</v>
      </c>
      <c r="H1488" t="s">
        <v>918</v>
      </c>
      <c r="I1488" t="s">
        <v>365</v>
      </c>
      <c r="J1488" s="4" t="s">
        <v>865</v>
      </c>
      <c r="K1488">
        <v>320</v>
      </c>
      <c r="L1488">
        <v>250</v>
      </c>
      <c r="M1488" s="1">
        <v>3.3194444444444443E-2</v>
      </c>
      <c r="N1488" s="25">
        <v>391.879101274569</v>
      </c>
      <c r="O1488" s="25">
        <v>1234.4191690148923</v>
      </c>
      <c r="P1488" s="25">
        <v>2.6400056930026001</v>
      </c>
      <c r="Q1488" s="25">
        <v>0.32917844110681399</v>
      </c>
      <c r="R1488" s="25">
        <v>484.75434204615902</v>
      </c>
      <c r="S1488" s="25">
        <v>7.1098972666397096</v>
      </c>
      <c r="T1488" s="25">
        <v>1.2438759711695799</v>
      </c>
      <c r="U1488" s="25">
        <v>1.9629773168505799E-2</v>
      </c>
      <c r="V1488" s="25">
        <v>6.9821237958209798E-2</v>
      </c>
      <c r="W1488" s="25">
        <v>8.9451011126715593E-2</v>
      </c>
      <c r="X1488" s="25"/>
      <c r="Y1488" s="25"/>
      <c r="Z1488"/>
    </row>
    <row r="1489" spans="2:26" x14ac:dyDescent="0.25">
      <c r="B1489" t="s">
        <v>77</v>
      </c>
      <c r="C1489" t="s">
        <v>272</v>
      </c>
      <c r="D1489" t="s">
        <v>257</v>
      </c>
      <c r="E1489" t="s">
        <v>1349</v>
      </c>
      <c r="F1489" t="s">
        <v>951</v>
      </c>
      <c r="G1489" t="s">
        <v>952</v>
      </c>
      <c r="H1489" t="s">
        <v>918</v>
      </c>
      <c r="I1489" t="s">
        <v>365</v>
      </c>
      <c r="J1489" s="4" t="s">
        <v>865</v>
      </c>
      <c r="K1489">
        <v>340</v>
      </c>
      <c r="L1489">
        <v>500</v>
      </c>
      <c r="M1489" s="1">
        <v>6.1793981481481484E-2</v>
      </c>
      <c r="N1489" s="25">
        <v>647.68392028584606</v>
      </c>
      <c r="O1489" s="25">
        <v>2040.204348900415</v>
      </c>
      <c r="P1489" s="25">
        <v>4.0299750224252699</v>
      </c>
      <c r="Q1489" s="25">
        <v>0.54405444521939905</v>
      </c>
      <c r="R1489" s="25">
        <v>801.18501796146904</v>
      </c>
      <c r="S1489" s="25">
        <v>13.168296764147501</v>
      </c>
      <c r="T1489" s="25">
        <v>1.9372465256942699</v>
      </c>
      <c r="U1489" s="25">
        <v>2.7206371579041499E-2</v>
      </c>
      <c r="V1489" s="25">
        <v>0.13605675455330399</v>
      </c>
      <c r="W1489" s="25">
        <v>0.16326312613234548</v>
      </c>
      <c r="X1489" s="25"/>
      <c r="Y1489" s="25"/>
      <c r="Z1489"/>
    </row>
    <row r="1490" spans="2:26" x14ac:dyDescent="0.25">
      <c r="B1490" t="s">
        <v>77</v>
      </c>
      <c r="C1490" t="s">
        <v>272</v>
      </c>
      <c r="D1490" t="s">
        <v>257</v>
      </c>
      <c r="E1490" t="s">
        <v>1349</v>
      </c>
      <c r="F1490" t="s">
        <v>951</v>
      </c>
      <c r="G1490" t="s">
        <v>952</v>
      </c>
      <c r="H1490" t="s">
        <v>918</v>
      </c>
      <c r="I1490" t="s">
        <v>365</v>
      </c>
      <c r="J1490" s="4" t="s">
        <v>865</v>
      </c>
      <c r="K1490">
        <v>340</v>
      </c>
      <c r="L1490">
        <v>750</v>
      </c>
      <c r="M1490" s="1">
        <v>9.0358796296296298E-2</v>
      </c>
      <c r="N1490" s="25">
        <v>891.086987340836</v>
      </c>
      <c r="O1490" s="25">
        <v>2806.9240101236333</v>
      </c>
      <c r="P1490" s="25">
        <v>5.30681651320592</v>
      </c>
      <c r="Q1490" s="25">
        <v>0.74851308932704597</v>
      </c>
      <c r="R1490" s="25">
        <v>1102.2746417650401</v>
      </c>
      <c r="S1490" s="25">
        <v>19.5138039416039</v>
      </c>
      <c r="T1490" s="25">
        <v>2.6687303723935401</v>
      </c>
      <c r="U1490" s="25">
        <v>3.4373610961008098E-2</v>
      </c>
      <c r="V1490" s="25">
        <v>0.20380505887331299</v>
      </c>
      <c r="W1490" s="25">
        <v>0.23817866983432109</v>
      </c>
      <c r="X1490" s="25"/>
      <c r="Y1490" s="25"/>
      <c r="Z1490"/>
    </row>
    <row r="1491" spans="2:26" x14ac:dyDescent="0.25">
      <c r="B1491" t="s">
        <v>77</v>
      </c>
      <c r="C1491" t="s">
        <v>272</v>
      </c>
      <c r="D1491" t="s">
        <v>257</v>
      </c>
      <c r="E1491" t="s">
        <v>1349</v>
      </c>
      <c r="F1491" t="s">
        <v>951</v>
      </c>
      <c r="G1491" t="s">
        <v>952</v>
      </c>
      <c r="H1491" t="s">
        <v>918</v>
      </c>
      <c r="I1491" t="s">
        <v>365</v>
      </c>
      <c r="J1491" s="4" t="s">
        <v>865</v>
      </c>
      <c r="K1491">
        <v>400</v>
      </c>
      <c r="L1491">
        <v>1000</v>
      </c>
      <c r="M1491" s="1">
        <v>0.1193287037037037</v>
      </c>
      <c r="N1491" s="25">
        <v>1135.51046714531</v>
      </c>
      <c r="O1491" s="25">
        <v>3576.8579715077267</v>
      </c>
      <c r="P1491" s="25">
        <v>6.5820863452939404</v>
      </c>
      <c r="Q1491" s="25">
        <v>0.95382882436744398</v>
      </c>
      <c r="R1491" s="25">
        <v>1404.62652038021</v>
      </c>
      <c r="S1491" s="25">
        <v>25.8379400793287</v>
      </c>
      <c r="T1491" s="25">
        <v>3.3919561860735099</v>
      </c>
      <c r="U1491" s="25">
        <v>4.0451127319038202E-2</v>
      </c>
      <c r="V1491" s="25">
        <v>0.27260730928140903</v>
      </c>
      <c r="W1491" s="25">
        <v>0.31305843660044724</v>
      </c>
      <c r="X1491" s="25"/>
      <c r="Y1491" s="25"/>
      <c r="Z1491"/>
    </row>
    <row r="1492" spans="2:26" x14ac:dyDescent="0.25">
      <c r="B1492" t="s">
        <v>77</v>
      </c>
      <c r="C1492" t="s">
        <v>272</v>
      </c>
      <c r="D1492" t="s">
        <v>257</v>
      </c>
      <c r="E1492" t="s">
        <v>1349</v>
      </c>
      <c r="F1492" t="s">
        <v>951</v>
      </c>
      <c r="G1492" t="s">
        <v>952</v>
      </c>
      <c r="H1492" t="s">
        <v>918</v>
      </c>
      <c r="I1492" t="s">
        <v>365</v>
      </c>
      <c r="J1492" s="4" t="s">
        <v>865</v>
      </c>
      <c r="K1492">
        <v>400</v>
      </c>
      <c r="L1492">
        <v>1500</v>
      </c>
      <c r="M1492" s="1">
        <v>0.17694444444444446</v>
      </c>
      <c r="N1492" s="25">
        <v>1613.7465816906399</v>
      </c>
      <c r="O1492" s="25">
        <v>5083.3017323255153</v>
      </c>
      <c r="P1492" s="25">
        <v>9.0548061586939301</v>
      </c>
      <c r="Q1492" s="25">
        <v>1.3555469966484099</v>
      </c>
      <c r="R1492" s="25">
        <v>1996.20444646741</v>
      </c>
      <c r="S1492" s="25">
        <v>37.517251554142</v>
      </c>
      <c r="T1492" s="25">
        <v>4.6551940022715703</v>
      </c>
      <c r="U1492" s="25">
        <v>5.2383493709530903E-2</v>
      </c>
      <c r="V1492" s="25">
        <v>0.40098888881371902</v>
      </c>
      <c r="W1492" s="25">
        <v>0.45337238252324991</v>
      </c>
      <c r="X1492" s="25"/>
      <c r="Y1492" s="25"/>
      <c r="Z1492"/>
    </row>
    <row r="1493" spans="2:26" x14ac:dyDescent="0.25">
      <c r="B1493" t="s">
        <v>77</v>
      </c>
      <c r="C1493" t="s">
        <v>272</v>
      </c>
      <c r="D1493" t="s">
        <v>257</v>
      </c>
      <c r="E1493" t="s">
        <v>1349</v>
      </c>
      <c r="F1493" t="s">
        <v>951</v>
      </c>
      <c r="G1493" t="s">
        <v>952</v>
      </c>
      <c r="H1493" t="s">
        <v>918</v>
      </c>
      <c r="I1493" t="s">
        <v>365</v>
      </c>
      <c r="J1493" s="4" t="s">
        <v>832</v>
      </c>
      <c r="K1493">
        <v>180</v>
      </c>
      <c r="L1493">
        <v>125</v>
      </c>
      <c r="M1493" s="1">
        <v>2.2847222222222224E-2</v>
      </c>
      <c r="N1493" s="25">
        <v>161.75880000000001</v>
      </c>
      <c r="O1493" s="25">
        <v>509.54022000000003</v>
      </c>
      <c r="P1493" s="25">
        <v>0.81870781999999898</v>
      </c>
      <c r="Q1493" s="25">
        <v>0.13587738999999999</v>
      </c>
      <c r="R1493" s="25">
        <v>200.09563999999901</v>
      </c>
      <c r="S1493" s="25">
        <v>8.9551304799999993</v>
      </c>
      <c r="T1493" s="25">
        <v>3.411594</v>
      </c>
      <c r="U1493" s="25">
        <v>1.17696E-2</v>
      </c>
      <c r="V1493" s="25">
        <v>3.6919319999999999E-2</v>
      </c>
      <c r="W1493" s="25">
        <v>4.8688919999999997E-2</v>
      </c>
      <c r="X1493" s="25"/>
      <c r="Y1493" s="25"/>
      <c r="Z1493"/>
    </row>
    <row r="1494" spans="2:26" x14ac:dyDescent="0.25">
      <c r="B1494" t="s">
        <v>77</v>
      </c>
      <c r="C1494" t="s">
        <v>272</v>
      </c>
      <c r="D1494" t="s">
        <v>257</v>
      </c>
      <c r="E1494" t="s">
        <v>1349</v>
      </c>
      <c r="F1494" t="s">
        <v>951</v>
      </c>
      <c r="G1494" t="s">
        <v>952</v>
      </c>
      <c r="H1494" t="s">
        <v>918</v>
      </c>
      <c r="I1494" t="s">
        <v>365</v>
      </c>
      <c r="J1494" s="4" t="s">
        <v>864</v>
      </c>
      <c r="K1494">
        <v>180</v>
      </c>
      <c r="L1494">
        <v>125</v>
      </c>
      <c r="M1494" s="1">
        <v>1.9259259259259261E-2</v>
      </c>
      <c r="N1494" s="25">
        <v>145.57679999999999</v>
      </c>
      <c r="O1494" s="25">
        <v>458.56691999999998</v>
      </c>
      <c r="P1494" s="25">
        <v>0.77614916794871702</v>
      </c>
      <c r="Q1494" s="25">
        <v>0.12228451</v>
      </c>
      <c r="R1494" s="25">
        <v>180.07850480769201</v>
      </c>
      <c r="S1494" s="25">
        <v>7.3854764799999897</v>
      </c>
      <c r="T1494" s="25">
        <v>2.7643140000000002</v>
      </c>
      <c r="U1494" s="25">
        <v>1.0604000000000001E-2</v>
      </c>
      <c r="V1494" s="25">
        <v>3.2132920000000002E-2</v>
      </c>
      <c r="W1494" s="25">
        <v>4.2736920000000005E-2</v>
      </c>
      <c r="X1494" s="25"/>
      <c r="Y1494" s="25"/>
      <c r="Z1494"/>
    </row>
    <row r="1495" spans="2:26" x14ac:dyDescent="0.25">
      <c r="B1495" t="s">
        <v>78</v>
      </c>
      <c r="C1495" t="s">
        <v>273</v>
      </c>
      <c r="D1495" t="s">
        <v>257</v>
      </c>
      <c r="E1495" t="s">
        <v>1351</v>
      </c>
      <c r="F1495" t="s">
        <v>951</v>
      </c>
      <c r="G1495" t="s">
        <v>952</v>
      </c>
      <c r="H1495" t="s">
        <v>918</v>
      </c>
      <c r="I1495" t="s">
        <v>349</v>
      </c>
      <c r="J1495" s="4" t="s">
        <v>865</v>
      </c>
      <c r="K1495">
        <v>220</v>
      </c>
      <c r="L1495">
        <v>125</v>
      </c>
      <c r="M1495" s="1">
        <v>1.7106481481481483E-2</v>
      </c>
      <c r="N1495" s="25">
        <v>242.833802258963</v>
      </c>
      <c r="O1495" s="25">
        <v>764.92647711573341</v>
      </c>
      <c r="P1495" s="25">
        <v>1.9036709840605599</v>
      </c>
      <c r="Q1495" s="25">
        <v>0.20398038595638901</v>
      </c>
      <c r="R1495" s="25">
        <v>300.38535691298102</v>
      </c>
      <c r="S1495" s="25">
        <v>5.0740816923477396</v>
      </c>
      <c r="T1495" s="25">
        <v>3.1627693167094599</v>
      </c>
      <c r="U1495" s="25">
        <v>1.8805935354023501E-2</v>
      </c>
      <c r="V1495" s="25">
        <v>7.60379921441003E-2</v>
      </c>
      <c r="W1495" s="25">
        <v>9.4843927498123801E-2</v>
      </c>
      <c r="X1495" s="25"/>
      <c r="Y1495" s="25"/>
      <c r="Z1495"/>
    </row>
    <row r="1496" spans="2:26" x14ac:dyDescent="0.25">
      <c r="B1496" t="s">
        <v>78</v>
      </c>
      <c r="C1496" t="s">
        <v>273</v>
      </c>
      <c r="D1496" t="s">
        <v>257</v>
      </c>
      <c r="E1496" t="s">
        <v>1351</v>
      </c>
      <c r="F1496" t="s">
        <v>951</v>
      </c>
      <c r="G1496" t="s">
        <v>952</v>
      </c>
      <c r="H1496" t="s">
        <v>918</v>
      </c>
      <c r="I1496" t="s">
        <v>349</v>
      </c>
      <c r="J1496" s="4" t="s">
        <v>865</v>
      </c>
      <c r="K1496">
        <v>280</v>
      </c>
      <c r="L1496">
        <v>200</v>
      </c>
      <c r="M1496" s="1">
        <v>2.5023148148148145E-2</v>
      </c>
      <c r="N1496" s="25">
        <v>356.59531210389298</v>
      </c>
      <c r="O1496" s="25">
        <v>1123.2752331272629</v>
      </c>
      <c r="P1496" s="25">
        <v>2.85555666884254</v>
      </c>
      <c r="Q1496" s="25">
        <v>0.29953999720429902</v>
      </c>
      <c r="R1496" s="25">
        <v>441.10834432544999</v>
      </c>
      <c r="S1496" s="25">
        <v>5.9993963602546696</v>
      </c>
      <c r="T1496" s="25">
        <v>3.5922279677511502</v>
      </c>
      <c r="U1496" s="25">
        <v>2.44275615873801E-2</v>
      </c>
      <c r="V1496" s="25">
        <v>0.10422666474681901</v>
      </c>
      <c r="W1496" s="25">
        <v>0.1286542263341991</v>
      </c>
      <c r="X1496" s="25"/>
      <c r="Y1496" s="25"/>
      <c r="Z1496"/>
    </row>
    <row r="1497" spans="2:26" x14ac:dyDescent="0.25">
      <c r="B1497" t="s">
        <v>78</v>
      </c>
      <c r="C1497" t="s">
        <v>273</v>
      </c>
      <c r="D1497" t="s">
        <v>257</v>
      </c>
      <c r="E1497" t="s">
        <v>1351</v>
      </c>
      <c r="F1497" t="s">
        <v>951</v>
      </c>
      <c r="G1497" t="s">
        <v>952</v>
      </c>
      <c r="H1497" t="s">
        <v>918</v>
      </c>
      <c r="I1497" t="s">
        <v>349</v>
      </c>
      <c r="J1497" s="4" t="s">
        <v>865</v>
      </c>
      <c r="K1497">
        <v>320</v>
      </c>
      <c r="L1497">
        <v>250</v>
      </c>
      <c r="M1497" s="1">
        <v>3.0405092592592591E-2</v>
      </c>
      <c r="N1497" s="25">
        <v>429.335603671218</v>
      </c>
      <c r="O1497" s="25">
        <v>1352.4071515643366</v>
      </c>
      <c r="P1497" s="25">
        <v>3.3140774511991</v>
      </c>
      <c r="Q1497" s="25">
        <v>0.360641942445383</v>
      </c>
      <c r="R1497" s="25">
        <v>531.08811944386798</v>
      </c>
      <c r="S1497" s="25">
        <v>6.9640779356524698</v>
      </c>
      <c r="T1497" s="25">
        <v>4.06172387023725</v>
      </c>
      <c r="U1497" s="25">
        <v>2.7103152554587E-2</v>
      </c>
      <c r="V1497" s="25">
        <v>0.13153574060846601</v>
      </c>
      <c r="W1497" s="25">
        <v>0.15863889316305302</v>
      </c>
      <c r="X1497" s="25"/>
      <c r="Y1497" s="25"/>
      <c r="Z1497"/>
    </row>
    <row r="1498" spans="2:26" x14ac:dyDescent="0.25">
      <c r="B1498" t="s">
        <v>78</v>
      </c>
      <c r="C1498" t="s">
        <v>273</v>
      </c>
      <c r="D1498" t="s">
        <v>257</v>
      </c>
      <c r="E1498" t="s">
        <v>1351</v>
      </c>
      <c r="F1498" t="s">
        <v>951</v>
      </c>
      <c r="G1498" t="s">
        <v>952</v>
      </c>
      <c r="H1498" t="s">
        <v>918</v>
      </c>
      <c r="I1498" t="s">
        <v>349</v>
      </c>
      <c r="J1498" s="4" t="s">
        <v>865</v>
      </c>
      <c r="K1498">
        <v>380</v>
      </c>
      <c r="L1498">
        <v>500</v>
      </c>
      <c r="M1498" s="1">
        <v>5.6423611111111112E-2</v>
      </c>
      <c r="N1498" s="25">
        <v>748.79205776576703</v>
      </c>
      <c r="O1498" s="25">
        <v>2358.6949819621659</v>
      </c>
      <c r="P1498" s="25">
        <v>5.3876987486783996</v>
      </c>
      <c r="Q1498" s="25">
        <v>0.62898536033722896</v>
      </c>
      <c r="R1498" s="25">
        <v>926.25573827365804</v>
      </c>
      <c r="S1498" s="25">
        <v>8.9415394552972405</v>
      </c>
      <c r="T1498" s="25">
        <v>5.1413443679611897</v>
      </c>
      <c r="U1498" s="25">
        <v>3.6592571430400699E-2</v>
      </c>
      <c r="V1498" s="25">
        <v>0.237137772671456</v>
      </c>
      <c r="W1498" s="25">
        <v>0.2737303441018567</v>
      </c>
      <c r="X1498" s="25"/>
      <c r="Y1498" s="25"/>
      <c r="Z1498"/>
    </row>
    <row r="1499" spans="2:26" x14ac:dyDescent="0.25">
      <c r="B1499" t="s">
        <v>78</v>
      </c>
      <c r="C1499" t="s">
        <v>273</v>
      </c>
      <c r="D1499" t="s">
        <v>257</v>
      </c>
      <c r="E1499" t="s">
        <v>1351</v>
      </c>
      <c r="F1499" t="s">
        <v>951</v>
      </c>
      <c r="G1499" t="s">
        <v>952</v>
      </c>
      <c r="H1499" t="s">
        <v>918</v>
      </c>
      <c r="I1499" t="s">
        <v>349</v>
      </c>
      <c r="J1499" s="4" t="s">
        <v>865</v>
      </c>
      <c r="K1499">
        <v>380</v>
      </c>
      <c r="L1499">
        <v>750</v>
      </c>
      <c r="M1499" s="1">
        <v>8.1643518518518518E-2</v>
      </c>
      <c r="N1499" s="25">
        <v>1080.15712930469</v>
      </c>
      <c r="O1499" s="25">
        <v>3402.4949573097733</v>
      </c>
      <c r="P1499" s="25">
        <v>7.6517357950607998</v>
      </c>
      <c r="Q1499" s="25">
        <v>0.90733202449520001</v>
      </c>
      <c r="R1499" s="25">
        <v>1336.1543413428001</v>
      </c>
      <c r="S1499" s="25">
        <v>9.9608102423131193</v>
      </c>
      <c r="T1499" s="25">
        <v>5.8865276159900004</v>
      </c>
      <c r="U1499" s="25">
        <v>4.7468115159630002E-2</v>
      </c>
      <c r="V1499" s="25">
        <v>0.32892851486748298</v>
      </c>
      <c r="W1499" s="25">
        <v>0.37639663002711299</v>
      </c>
      <c r="X1499" s="25"/>
      <c r="Y1499" s="25"/>
      <c r="Z1499"/>
    </row>
    <row r="1500" spans="2:26" x14ac:dyDescent="0.25">
      <c r="B1500" t="s">
        <v>78</v>
      </c>
      <c r="C1500" t="s">
        <v>273</v>
      </c>
      <c r="D1500" t="s">
        <v>257</v>
      </c>
      <c r="E1500" t="s">
        <v>1351</v>
      </c>
      <c r="F1500" t="s">
        <v>951</v>
      </c>
      <c r="G1500" t="s">
        <v>952</v>
      </c>
      <c r="H1500" t="s">
        <v>918</v>
      </c>
      <c r="I1500" t="s">
        <v>349</v>
      </c>
      <c r="J1500" s="4" t="s">
        <v>865</v>
      </c>
      <c r="K1500">
        <v>400</v>
      </c>
      <c r="L1500">
        <v>1000</v>
      </c>
      <c r="M1500" s="1">
        <v>0.1072337962962963</v>
      </c>
      <c r="N1500" s="25">
        <v>1358.2274492300801</v>
      </c>
      <c r="O1500" s="25">
        <v>4278.4164650747525</v>
      </c>
      <c r="P1500" s="25">
        <v>9.4172649096297505</v>
      </c>
      <c r="Q1500" s="25">
        <v>1.14091103739581</v>
      </c>
      <c r="R1500" s="25">
        <v>1680.1278027424401</v>
      </c>
      <c r="S1500" s="25">
        <v>10.812438395082999</v>
      </c>
      <c r="T1500" s="25">
        <v>6.5185724162087801</v>
      </c>
      <c r="U1500" s="25">
        <v>5.2513384815447303E-2</v>
      </c>
      <c r="V1500" s="25">
        <v>0.41741253990268301</v>
      </c>
      <c r="W1500" s="25">
        <v>0.46992592471813033</v>
      </c>
      <c r="X1500" s="25"/>
      <c r="Y1500" s="25"/>
      <c r="Z1500"/>
    </row>
    <row r="1501" spans="2:26" x14ac:dyDescent="0.25">
      <c r="B1501" t="s">
        <v>78</v>
      </c>
      <c r="C1501" t="s">
        <v>273</v>
      </c>
      <c r="D1501" t="s">
        <v>257</v>
      </c>
      <c r="E1501" t="s">
        <v>1351</v>
      </c>
      <c r="F1501" t="s">
        <v>951</v>
      </c>
      <c r="G1501" t="s">
        <v>952</v>
      </c>
      <c r="H1501" t="s">
        <v>918</v>
      </c>
      <c r="I1501" t="s">
        <v>349</v>
      </c>
      <c r="J1501" s="4" t="s">
        <v>865</v>
      </c>
      <c r="K1501">
        <v>400</v>
      </c>
      <c r="L1501">
        <v>1500</v>
      </c>
      <c r="M1501" s="1">
        <v>0.15769675925925927</v>
      </c>
      <c r="N1501" s="25">
        <v>1984.46341780437</v>
      </c>
      <c r="O1501" s="25">
        <v>6251.0597660837657</v>
      </c>
      <c r="P1501" s="25">
        <v>13.6130176807801</v>
      </c>
      <c r="Q1501" s="25">
        <v>1.6669493628717</v>
      </c>
      <c r="R1501" s="25">
        <v>2454.7819877480902</v>
      </c>
      <c r="S1501" s="25">
        <v>12.588573797291399</v>
      </c>
      <c r="T1501" s="25">
        <v>7.88536391994041</v>
      </c>
      <c r="U1501" s="25">
        <v>7.0386602729969799E-2</v>
      </c>
      <c r="V1501" s="25">
        <v>0.59604591360783399</v>
      </c>
      <c r="W1501" s="25">
        <v>0.66643251633780376</v>
      </c>
      <c r="X1501" s="25"/>
      <c r="Y1501" s="25"/>
      <c r="Z1501"/>
    </row>
    <row r="1502" spans="2:26" x14ac:dyDescent="0.25">
      <c r="B1502" t="s">
        <v>78</v>
      </c>
      <c r="C1502" t="s">
        <v>273</v>
      </c>
      <c r="D1502" t="s">
        <v>257</v>
      </c>
      <c r="E1502" t="s">
        <v>1351</v>
      </c>
      <c r="F1502" t="s">
        <v>951</v>
      </c>
      <c r="G1502" t="s">
        <v>952</v>
      </c>
      <c r="H1502" t="s">
        <v>918</v>
      </c>
      <c r="I1502" t="s">
        <v>349</v>
      </c>
      <c r="J1502" s="4" t="s">
        <v>832</v>
      </c>
      <c r="K1502">
        <v>220</v>
      </c>
      <c r="L1502">
        <v>125</v>
      </c>
      <c r="M1502" s="1">
        <v>2.2847222222222224E-2</v>
      </c>
      <c r="N1502" s="25">
        <v>186.8784</v>
      </c>
      <c r="O1502" s="25">
        <v>588.66696000000002</v>
      </c>
      <c r="P1502" s="25">
        <v>0.96098240000000001</v>
      </c>
      <c r="Q1502" s="25">
        <v>0.15697785</v>
      </c>
      <c r="R1502" s="25">
        <v>231.16857999999999</v>
      </c>
      <c r="S1502" s="25">
        <v>12.283640441999999</v>
      </c>
      <c r="T1502" s="25">
        <v>11.429051361999999</v>
      </c>
      <c r="U1502" s="25">
        <v>1.8140400000000001E-2</v>
      </c>
      <c r="V1502" s="25">
        <v>0.10251883823999999</v>
      </c>
      <c r="W1502" s="25">
        <v>0.12065923823999999</v>
      </c>
      <c r="X1502" s="25"/>
      <c r="Y1502" s="25"/>
      <c r="Z1502"/>
    </row>
    <row r="1503" spans="2:26" x14ac:dyDescent="0.25">
      <c r="B1503" t="s">
        <v>78</v>
      </c>
      <c r="C1503" t="s">
        <v>273</v>
      </c>
      <c r="D1503" t="s">
        <v>257</v>
      </c>
      <c r="E1503" t="s">
        <v>1351</v>
      </c>
      <c r="F1503" t="s">
        <v>951</v>
      </c>
      <c r="G1503" t="s">
        <v>952</v>
      </c>
      <c r="H1503" t="s">
        <v>918</v>
      </c>
      <c r="I1503" t="s">
        <v>349</v>
      </c>
      <c r="J1503" s="4" t="s">
        <v>864</v>
      </c>
      <c r="K1503">
        <v>220</v>
      </c>
      <c r="L1503">
        <v>125</v>
      </c>
      <c r="M1503" s="1">
        <v>1.9259259259259261E-2</v>
      </c>
      <c r="N1503" s="25">
        <v>168.5264</v>
      </c>
      <c r="O1503" s="25">
        <v>530.85816</v>
      </c>
      <c r="P1503" s="25">
        <v>0.93054040000000005</v>
      </c>
      <c r="Q1503" s="25">
        <v>0.14156216999999999</v>
      </c>
      <c r="R1503" s="25">
        <v>208.467154807692</v>
      </c>
      <c r="S1503" s="25">
        <v>10.0960819227692</v>
      </c>
      <c r="T1503" s="25">
        <v>9.2433282017435801</v>
      </c>
      <c r="U1503" s="25">
        <v>1.64044E-2</v>
      </c>
      <c r="V1503" s="25">
        <v>8.8103838239999996E-2</v>
      </c>
      <c r="W1503" s="25">
        <v>0.10450823824</v>
      </c>
      <c r="X1503" s="25"/>
      <c r="Y1503" s="25"/>
      <c r="Z1503"/>
    </row>
    <row r="1504" spans="2:26" x14ac:dyDescent="0.25">
      <c r="B1504" t="s">
        <v>79</v>
      </c>
      <c r="C1504" t="s">
        <v>274</v>
      </c>
      <c r="D1504" t="s">
        <v>257</v>
      </c>
      <c r="E1504" t="s">
        <v>1360</v>
      </c>
      <c r="F1504" t="s">
        <v>951</v>
      </c>
      <c r="G1504" t="s">
        <v>952</v>
      </c>
      <c r="H1504" t="s">
        <v>918</v>
      </c>
      <c r="I1504" t="s">
        <v>1971</v>
      </c>
      <c r="J1504" s="4" t="s">
        <v>865</v>
      </c>
      <c r="K1504">
        <v>240</v>
      </c>
      <c r="L1504">
        <v>125</v>
      </c>
      <c r="M1504" s="1">
        <v>1.6481481481481482E-2</v>
      </c>
      <c r="N1504" s="25">
        <v>307.28967562036701</v>
      </c>
      <c r="O1504" s="25">
        <v>967.96247820415601</v>
      </c>
      <c r="P1504" s="25">
        <v>2.6464885231864601</v>
      </c>
      <c r="Q1504" s="25">
        <v>0.25812332911860503</v>
      </c>
      <c r="R1504" s="25">
        <v>380.11730016717797</v>
      </c>
      <c r="S1504" s="25">
        <v>4.8978115497392398</v>
      </c>
      <c r="T1504" s="25">
        <v>0.532700361992685</v>
      </c>
      <c r="U1504" s="25">
        <v>0</v>
      </c>
      <c r="V1504" s="25">
        <v>6.44313791426077E-2</v>
      </c>
      <c r="W1504" s="25">
        <v>6.44313791426077E-2</v>
      </c>
      <c r="X1504" s="25"/>
      <c r="Y1504" s="25"/>
      <c r="Z1504"/>
    </row>
    <row r="1505" spans="2:26" x14ac:dyDescent="0.25">
      <c r="B1505" t="s">
        <v>79</v>
      </c>
      <c r="C1505" t="s">
        <v>274</v>
      </c>
      <c r="D1505" t="s">
        <v>257</v>
      </c>
      <c r="E1505" t="s">
        <v>1360</v>
      </c>
      <c r="F1505" t="s">
        <v>951</v>
      </c>
      <c r="G1505" t="s">
        <v>952</v>
      </c>
      <c r="H1505" t="s">
        <v>918</v>
      </c>
      <c r="I1505" t="s">
        <v>1971</v>
      </c>
      <c r="J1505" s="4" t="s">
        <v>865</v>
      </c>
      <c r="K1505">
        <v>240</v>
      </c>
      <c r="L1505">
        <v>200</v>
      </c>
      <c r="M1505" s="1">
        <v>2.4328703703703703E-2</v>
      </c>
      <c r="N1505" s="25">
        <v>448.16201198934903</v>
      </c>
      <c r="O1505" s="25">
        <v>1411.7103377664494</v>
      </c>
      <c r="P1505" s="25">
        <v>3.6465287359246599</v>
      </c>
      <c r="Q1505" s="25">
        <v>0.37645608809541498</v>
      </c>
      <c r="R1505" s="25">
        <v>554.37638206092402</v>
      </c>
      <c r="S1505" s="25">
        <v>6.2634493744464503</v>
      </c>
      <c r="T1505" s="25">
        <v>0.65317055067378804</v>
      </c>
      <c r="U1505" s="25">
        <v>0</v>
      </c>
      <c r="V1505" s="25">
        <v>8.6832865501338605E-2</v>
      </c>
      <c r="W1505" s="25">
        <v>8.6832865501338605E-2</v>
      </c>
      <c r="X1505" s="25"/>
      <c r="Y1505" s="25"/>
      <c r="Z1505"/>
    </row>
    <row r="1506" spans="2:26" x14ac:dyDescent="0.25">
      <c r="B1506" t="s">
        <v>79</v>
      </c>
      <c r="C1506" t="s">
        <v>274</v>
      </c>
      <c r="D1506" t="s">
        <v>257</v>
      </c>
      <c r="E1506" t="s">
        <v>1360</v>
      </c>
      <c r="F1506" t="s">
        <v>951</v>
      </c>
      <c r="G1506" t="s">
        <v>952</v>
      </c>
      <c r="H1506" t="s">
        <v>918</v>
      </c>
      <c r="I1506" t="s">
        <v>1971</v>
      </c>
      <c r="J1506" s="4" t="s">
        <v>865</v>
      </c>
      <c r="K1506">
        <v>300</v>
      </c>
      <c r="L1506">
        <v>250</v>
      </c>
      <c r="M1506" s="1">
        <v>2.9189814814814811E-2</v>
      </c>
      <c r="N1506" s="25">
        <v>515.95963184528398</v>
      </c>
      <c r="O1506" s="25">
        <v>1625.2728403126446</v>
      </c>
      <c r="P1506" s="25">
        <v>4.15633122101152</v>
      </c>
      <c r="Q1506" s="25">
        <v>0.43340608678782</v>
      </c>
      <c r="R1506" s="25">
        <v>638.24209906391297</v>
      </c>
      <c r="S1506" s="25">
        <v>7.6188301272412398</v>
      </c>
      <c r="T1506" s="25">
        <v>0.77063406645619004</v>
      </c>
      <c r="U1506" s="25">
        <v>0</v>
      </c>
      <c r="V1506" s="25">
        <v>0.106220038598976</v>
      </c>
      <c r="W1506" s="25">
        <v>0.106220038598976</v>
      </c>
      <c r="X1506" s="25"/>
      <c r="Y1506" s="25"/>
      <c r="Z1506"/>
    </row>
    <row r="1507" spans="2:26" x14ac:dyDescent="0.25">
      <c r="B1507" t="s">
        <v>79</v>
      </c>
      <c r="C1507" t="s">
        <v>274</v>
      </c>
      <c r="D1507" t="s">
        <v>257</v>
      </c>
      <c r="E1507" t="s">
        <v>1360</v>
      </c>
      <c r="F1507" t="s">
        <v>951</v>
      </c>
      <c r="G1507" t="s">
        <v>952</v>
      </c>
      <c r="H1507" t="s">
        <v>918</v>
      </c>
      <c r="I1507" t="s">
        <v>1971</v>
      </c>
      <c r="J1507" s="4" t="s">
        <v>865</v>
      </c>
      <c r="K1507">
        <v>400</v>
      </c>
      <c r="L1507">
        <v>500</v>
      </c>
      <c r="M1507" s="1">
        <v>5.5625000000000001E-2</v>
      </c>
      <c r="N1507" s="25">
        <v>811.800592116953</v>
      </c>
      <c r="O1507" s="25">
        <v>2557.1718651684018</v>
      </c>
      <c r="P1507" s="25">
        <v>5.7973129218739103</v>
      </c>
      <c r="Q1507" s="25">
        <v>0.68191252925222001</v>
      </c>
      <c r="R1507" s="25">
        <v>1004.19731511719</v>
      </c>
      <c r="S1507" s="25">
        <v>12.896135677333801</v>
      </c>
      <c r="T1507" s="25">
        <v>1.2329451172195001</v>
      </c>
      <c r="U1507" s="25">
        <v>0</v>
      </c>
      <c r="V1507" s="25">
        <v>0.194379485770902</v>
      </c>
      <c r="W1507" s="25">
        <v>0.194379485770902</v>
      </c>
      <c r="X1507" s="25"/>
      <c r="Y1507" s="25"/>
      <c r="Z1507"/>
    </row>
    <row r="1508" spans="2:26" x14ac:dyDescent="0.25">
      <c r="B1508" t="s">
        <v>79</v>
      </c>
      <c r="C1508" t="s">
        <v>274</v>
      </c>
      <c r="D1508" t="s">
        <v>257</v>
      </c>
      <c r="E1508" t="s">
        <v>1360</v>
      </c>
      <c r="F1508" t="s">
        <v>951</v>
      </c>
      <c r="G1508" t="s">
        <v>952</v>
      </c>
      <c r="H1508" t="s">
        <v>918</v>
      </c>
      <c r="I1508" t="s">
        <v>1971</v>
      </c>
      <c r="J1508" s="4" t="s">
        <v>865</v>
      </c>
      <c r="K1508">
        <v>400</v>
      </c>
      <c r="L1508">
        <v>750</v>
      </c>
      <c r="M1508" s="1">
        <v>8.1562499999999996E-2</v>
      </c>
      <c r="N1508" s="25">
        <v>1130.1022302173201</v>
      </c>
      <c r="O1508" s="25">
        <v>3559.8220251845582</v>
      </c>
      <c r="P1508" s="25">
        <v>7.5626190784877796</v>
      </c>
      <c r="Q1508" s="25">
        <v>0.94928589733218505</v>
      </c>
      <c r="R1508" s="25">
        <v>1397.9364594773599</v>
      </c>
      <c r="S1508" s="25">
        <v>17.610423270198499</v>
      </c>
      <c r="T1508" s="25">
        <v>1.65241148391107</v>
      </c>
      <c r="U1508" s="25">
        <v>0</v>
      </c>
      <c r="V1508" s="25">
        <v>0.276474256786786</v>
      </c>
      <c r="W1508" s="25">
        <v>0.276474256786786</v>
      </c>
      <c r="X1508" s="25"/>
      <c r="Y1508" s="25"/>
      <c r="Z1508"/>
    </row>
    <row r="1509" spans="2:26" x14ac:dyDescent="0.25">
      <c r="B1509" t="s">
        <v>79</v>
      </c>
      <c r="C1509" t="s">
        <v>274</v>
      </c>
      <c r="D1509" t="s">
        <v>257</v>
      </c>
      <c r="E1509" t="s">
        <v>1360</v>
      </c>
      <c r="F1509" t="s">
        <v>951</v>
      </c>
      <c r="G1509" t="s">
        <v>952</v>
      </c>
      <c r="H1509" t="s">
        <v>918</v>
      </c>
      <c r="I1509" t="s">
        <v>1971</v>
      </c>
      <c r="J1509" s="4" t="s">
        <v>865</v>
      </c>
      <c r="K1509">
        <v>400</v>
      </c>
      <c r="L1509">
        <v>1000</v>
      </c>
      <c r="M1509" s="1">
        <v>0.10751157407407408</v>
      </c>
      <c r="N1509" s="25">
        <v>1448.3876188521799</v>
      </c>
      <c r="O1509" s="25">
        <v>4562.420999384367</v>
      </c>
      <c r="P1509" s="25">
        <v>9.3263126185372496</v>
      </c>
      <c r="Q1509" s="25">
        <v>1.21664568773165</v>
      </c>
      <c r="R1509" s="25">
        <v>1791.6551657979101</v>
      </c>
      <c r="S1509" s="25">
        <v>22.3255579450034</v>
      </c>
      <c r="T1509" s="25">
        <v>2.0721553069326299</v>
      </c>
      <c r="U1509" s="25">
        <v>0</v>
      </c>
      <c r="V1509" s="25">
        <v>0.35858599996374602</v>
      </c>
      <c r="W1509" s="25">
        <v>0.35858599996374602</v>
      </c>
      <c r="X1509" s="25"/>
      <c r="Y1509" s="25"/>
      <c r="Z1509"/>
    </row>
    <row r="1510" spans="2:26" x14ac:dyDescent="0.25">
      <c r="B1510" t="s">
        <v>79</v>
      </c>
      <c r="C1510" t="s">
        <v>274</v>
      </c>
      <c r="D1510" t="s">
        <v>257</v>
      </c>
      <c r="E1510" t="s">
        <v>1360</v>
      </c>
      <c r="F1510" t="s">
        <v>951</v>
      </c>
      <c r="G1510" t="s">
        <v>952</v>
      </c>
      <c r="H1510" t="s">
        <v>918</v>
      </c>
      <c r="I1510" t="s">
        <v>1971</v>
      </c>
      <c r="J1510" s="4" t="s">
        <v>865</v>
      </c>
      <c r="K1510">
        <v>420</v>
      </c>
      <c r="L1510">
        <v>1500</v>
      </c>
      <c r="M1510" s="1">
        <v>0.15952546296296297</v>
      </c>
      <c r="N1510" s="25">
        <v>2021.8397243744701</v>
      </c>
      <c r="O1510" s="25">
        <v>6368.7951317795805</v>
      </c>
      <c r="P1510" s="25">
        <v>12.489783435198699</v>
      </c>
      <c r="Q1510" s="25">
        <v>1.69834508055587</v>
      </c>
      <c r="R1510" s="25">
        <v>2501.0152033025201</v>
      </c>
      <c r="S1510" s="25">
        <v>33.2204324170037</v>
      </c>
      <c r="T1510" s="25">
        <v>3.0383896466102298</v>
      </c>
      <c r="U1510" s="25">
        <v>0</v>
      </c>
      <c r="V1510" s="25">
        <v>0.52359172560232303</v>
      </c>
      <c r="W1510" s="25">
        <v>0.52359172560232303</v>
      </c>
      <c r="X1510" s="25"/>
      <c r="Y1510" s="25"/>
      <c r="Z1510"/>
    </row>
    <row r="1511" spans="2:26" x14ac:dyDescent="0.25">
      <c r="B1511" t="s">
        <v>79</v>
      </c>
      <c r="C1511" t="s">
        <v>274</v>
      </c>
      <c r="D1511" t="s">
        <v>257</v>
      </c>
      <c r="E1511" t="s">
        <v>1360</v>
      </c>
      <c r="F1511" t="s">
        <v>951</v>
      </c>
      <c r="G1511" t="s">
        <v>952</v>
      </c>
      <c r="H1511" t="s">
        <v>918</v>
      </c>
      <c r="I1511" t="s">
        <v>1971</v>
      </c>
      <c r="J1511" s="4" t="s">
        <v>832</v>
      </c>
      <c r="K1511">
        <v>240</v>
      </c>
      <c r="L1511">
        <v>125</v>
      </c>
      <c r="M1511" s="1">
        <v>2.2847222222222224E-2</v>
      </c>
      <c r="N1511" s="25">
        <v>179.51639999999901</v>
      </c>
      <c r="O1511" s="25">
        <v>565.47665999999685</v>
      </c>
      <c r="P1511" s="25">
        <v>0.73562247999999997</v>
      </c>
      <c r="Q1511" s="25">
        <v>0.15079377999999999</v>
      </c>
      <c r="R1511" s="25">
        <v>222.06178199999999</v>
      </c>
      <c r="S1511" s="25">
        <v>11.362250099999899</v>
      </c>
      <c r="T1511" s="25">
        <v>6.6929356200000001</v>
      </c>
      <c r="U1511" s="25">
        <v>0</v>
      </c>
      <c r="V1511" s="25">
        <v>6.063168E-2</v>
      </c>
      <c r="W1511" s="25">
        <v>6.063168E-2</v>
      </c>
      <c r="X1511" s="25"/>
      <c r="Y1511" s="25"/>
      <c r="Z1511"/>
    </row>
    <row r="1512" spans="2:26" x14ac:dyDescent="0.25">
      <c r="B1512" t="s">
        <v>79</v>
      </c>
      <c r="C1512" t="s">
        <v>274</v>
      </c>
      <c r="D1512" t="s">
        <v>257</v>
      </c>
      <c r="E1512" t="s">
        <v>1360</v>
      </c>
      <c r="F1512" t="s">
        <v>951</v>
      </c>
      <c r="G1512" t="s">
        <v>952</v>
      </c>
      <c r="H1512" t="s">
        <v>918</v>
      </c>
      <c r="I1512" t="s">
        <v>1971</v>
      </c>
      <c r="J1512" s="4" t="s">
        <v>864</v>
      </c>
      <c r="K1512">
        <v>240</v>
      </c>
      <c r="L1512">
        <v>125</v>
      </c>
      <c r="M1512" s="1">
        <v>1.9259259259259261E-2</v>
      </c>
      <c r="N1512" s="25">
        <v>160.97839999999999</v>
      </c>
      <c r="O1512" s="25">
        <v>507.08195999999998</v>
      </c>
      <c r="P1512" s="25">
        <v>0.70834248</v>
      </c>
      <c r="Q1512" s="25">
        <v>0.13522186</v>
      </c>
      <c r="R1512" s="25">
        <v>199.13027719230701</v>
      </c>
      <c r="S1512" s="25">
        <v>9.3484672474358899</v>
      </c>
      <c r="T1512" s="25">
        <v>5.4002807289743497</v>
      </c>
      <c r="U1512" s="25">
        <v>0</v>
      </c>
      <c r="V1512" s="25">
        <v>5.172848E-2</v>
      </c>
      <c r="W1512" s="25">
        <v>5.172848E-2</v>
      </c>
      <c r="X1512" s="25"/>
      <c r="Y1512" s="25"/>
      <c r="Z1512"/>
    </row>
    <row r="1513" spans="2:26" x14ac:dyDescent="0.25">
      <c r="B1513" t="s">
        <v>80</v>
      </c>
      <c r="C1513" t="s">
        <v>275</v>
      </c>
      <c r="D1513" t="s">
        <v>257</v>
      </c>
      <c r="E1513" t="s">
        <v>1364</v>
      </c>
      <c r="F1513" t="s">
        <v>951</v>
      </c>
      <c r="G1513" t="s">
        <v>952</v>
      </c>
      <c r="H1513" t="s">
        <v>918</v>
      </c>
      <c r="I1513" t="s">
        <v>329</v>
      </c>
      <c r="J1513" s="4" t="s">
        <v>865</v>
      </c>
      <c r="K1513">
        <v>200</v>
      </c>
      <c r="L1513">
        <v>125</v>
      </c>
      <c r="M1513" s="1">
        <v>1.621527777777778E-2</v>
      </c>
      <c r="N1513" s="25">
        <v>342.96303980274803</v>
      </c>
      <c r="O1513" s="25">
        <v>1080.3335753786562</v>
      </c>
      <c r="P1513" s="25">
        <v>5.0291431012329104</v>
      </c>
      <c r="Q1513" s="25">
        <v>0.28808886555823499</v>
      </c>
      <c r="R1513" s="25">
        <v>424.24521243162002</v>
      </c>
      <c r="S1513" s="25">
        <v>1.4935036014810401</v>
      </c>
      <c r="T1513" s="25">
        <v>0.106330138984798</v>
      </c>
      <c r="U1513" s="25">
        <v>2.4517597303578598E-2</v>
      </c>
      <c r="V1513" s="25">
        <v>2.8076815851213899E-2</v>
      </c>
      <c r="W1513" s="25">
        <v>5.2594413154792498E-2</v>
      </c>
      <c r="X1513" s="25"/>
      <c r="Y1513" s="25"/>
      <c r="Z1513"/>
    </row>
    <row r="1514" spans="2:26" x14ac:dyDescent="0.25">
      <c r="B1514" t="s">
        <v>80</v>
      </c>
      <c r="C1514" t="s">
        <v>275</v>
      </c>
      <c r="D1514" t="s">
        <v>257</v>
      </c>
      <c r="E1514" t="s">
        <v>1364</v>
      </c>
      <c r="F1514" t="s">
        <v>951</v>
      </c>
      <c r="G1514" t="s">
        <v>952</v>
      </c>
      <c r="H1514" t="s">
        <v>918</v>
      </c>
      <c r="I1514" t="s">
        <v>329</v>
      </c>
      <c r="J1514" s="4" t="s">
        <v>865</v>
      </c>
      <c r="K1514">
        <v>240</v>
      </c>
      <c r="L1514">
        <v>200</v>
      </c>
      <c r="M1514" s="1">
        <v>2.3634259259259258E-2</v>
      </c>
      <c r="N1514" s="25">
        <v>497.105242872688</v>
      </c>
      <c r="O1514" s="25">
        <v>1565.8815150489672</v>
      </c>
      <c r="P1514" s="25">
        <v>7.3399769601295599</v>
      </c>
      <c r="Q1514" s="25">
        <v>0.417568415855401</v>
      </c>
      <c r="R1514" s="25">
        <v>614.91918701249404</v>
      </c>
      <c r="S1514" s="25">
        <v>1.8979993535857</v>
      </c>
      <c r="T1514" s="25">
        <v>0.12951628104560201</v>
      </c>
      <c r="U1514" s="25">
        <v>3.25423431115789E-2</v>
      </c>
      <c r="V1514" s="25">
        <v>4.1281915274766101E-2</v>
      </c>
      <c r="W1514" s="25">
        <v>7.3824258386345001E-2</v>
      </c>
      <c r="X1514" s="25"/>
      <c r="Y1514" s="25"/>
      <c r="Z1514"/>
    </row>
    <row r="1515" spans="2:26" x14ac:dyDescent="0.25">
      <c r="B1515" t="s">
        <v>80</v>
      </c>
      <c r="C1515" t="s">
        <v>275</v>
      </c>
      <c r="D1515" t="s">
        <v>257</v>
      </c>
      <c r="E1515" t="s">
        <v>1364</v>
      </c>
      <c r="F1515" t="s">
        <v>951</v>
      </c>
      <c r="G1515" t="s">
        <v>952</v>
      </c>
      <c r="H1515" t="s">
        <v>918</v>
      </c>
      <c r="I1515" t="s">
        <v>329</v>
      </c>
      <c r="J1515" s="4" t="s">
        <v>865</v>
      </c>
      <c r="K1515">
        <v>300</v>
      </c>
      <c r="L1515">
        <v>250</v>
      </c>
      <c r="M1515" s="1">
        <v>2.7951388888888887E-2</v>
      </c>
      <c r="N1515" s="25">
        <v>565.91562582071799</v>
      </c>
      <c r="O1515" s="25">
        <v>1782.6342213352616</v>
      </c>
      <c r="P1515" s="25">
        <v>8.4097393384964203</v>
      </c>
      <c r="Q1515" s="25">
        <v>0.47536914892138998</v>
      </c>
      <c r="R1515" s="25">
        <v>700.03756689786201</v>
      </c>
      <c r="S1515" s="25">
        <v>2.24210767186664</v>
      </c>
      <c r="T1515" s="25">
        <v>0.15098718289711799</v>
      </c>
      <c r="U1515" s="25">
        <v>3.3744818744112497E-2</v>
      </c>
      <c r="V1515" s="25">
        <v>4.9731391956444798E-2</v>
      </c>
      <c r="W1515" s="25">
        <v>8.3476210700557302E-2</v>
      </c>
      <c r="X1515" s="25"/>
      <c r="Y1515" s="25"/>
      <c r="Z1515"/>
    </row>
    <row r="1516" spans="2:26" x14ac:dyDescent="0.25">
      <c r="B1516" t="s">
        <v>80</v>
      </c>
      <c r="C1516" t="s">
        <v>275</v>
      </c>
      <c r="D1516" t="s">
        <v>257</v>
      </c>
      <c r="E1516" t="s">
        <v>1364</v>
      </c>
      <c r="F1516" t="s">
        <v>951</v>
      </c>
      <c r="G1516" t="s">
        <v>952</v>
      </c>
      <c r="H1516" t="s">
        <v>918</v>
      </c>
      <c r="I1516" t="s">
        <v>329</v>
      </c>
      <c r="J1516" s="4" t="s">
        <v>865</v>
      </c>
      <c r="K1516">
        <v>360</v>
      </c>
      <c r="L1516">
        <v>500</v>
      </c>
      <c r="M1516" s="1">
        <v>5.1284722222222225E-2</v>
      </c>
      <c r="N1516" s="25">
        <v>970.40345883344196</v>
      </c>
      <c r="O1516" s="25">
        <v>3056.7708953253423</v>
      </c>
      <c r="P1516" s="25">
        <v>13.279524784555299</v>
      </c>
      <c r="Q1516" s="25">
        <v>0.81513891338546995</v>
      </c>
      <c r="R1516" s="25">
        <v>1200.3890306851199</v>
      </c>
      <c r="S1516" s="25">
        <v>3.5424600611086698</v>
      </c>
      <c r="T1516" s="25">
        <v>0.221154505920796</v>
      </c>
      <c r="U1516" s="25">
        <v>4.6835094106497797E-2</v>
      </c>
      <c r="V1516" s="25">
        <v>9.2644284285948203E-2</v>
      </c>
      <c r="W1516" s="25">
        <v>0.13947937839244601</v>
      </c>
      <c r="X1516" s="25"/>
      <c r="Y1516" s="25"/>
      <c r="Z1516"/>
    </row>
    <row r="1517" spans="2:26" x14ac:dyDescent="0.25">
      <c r="B1517" t="s">
        <v>80</v>
      </c>
      <c r="C1517" t="s">
        <v>275</v>
      </c>
      <c r="D1517" t="s">
        <v>257</v>
      </c>
      <c r="E1517" t="s">
        <v>1364</v>
      </c>
      <c r="F1517" t="s">
        <v>951</v>
      </c>
      <c r="G1517" t="s">
        <v>952</v>
      </c>
      <c r="H1517" t="s">
        <v>918</v>
      </c>
      <c r="I1517" t="s">
        <v>329</v>
      </c>
      <c r="J1517" s="4" t="s">
        <v>865</v>
      </c>
      <c r="K1517">
        <v>380</v>
      </c>
      <c r="L1517">
        <v>750</v>
      </c>
      <c r="M1517" s="1">
        <v>7.4247685185185194E-2</v>
      </c>
      <c r="N1517" s="25">
        <v>1338.5922346676</v>
      </c>
      <c r="O1517" s="25">
        <v>4216.5655392029403</v>
      </c>
      <c r="P1517" s="25">
        <v>17.910356416024101</v>
      </c>
      <c r="Q1517" s="25">
        <v>1.1244175409697801</v>
      </c>
      <c r="R1517" s="25">
        <v>1655.8383725082999</v>
      </c>
      <c r="S1517" s="25">
        <v>4.6606030404434504</v>
      </c>
      <c r="T1517" s="25">
        <v>0.276315804858353</v>
      </c>
      <c r="U1517" s="25">
        <v>5.6116671486446001E-2</v>
      </c>
      <c r="V1517" s="25">
        <v>0.13790522598908</v>
      </c>
      <c r="W1517" s="25">
        <v>0.19402189747552601</v>
      </c>
      <c r="X1517" s="25"/>
      <c r="Y1517" s="25"/>
      <c r="Z1517"/>
    </row>
    <row r="1518" spans="2:26" x14ac:dyDescent="0.25">
      <c r="B1518" t="s">
        <v>80</v>
      </c>
      <c r="C1518" t="s">
        <v>275</v>
      </c>
      <c r="D1518" t="s">
        <v>257</v>
      </c>
      <c r="E1518" t="s">
        <v>1364</v>
      </c>
      <c r="F1518" t="s">
        <v>951</v>
      </c>
      <c r="G1518" t="s">
        <v>952</v>
      </c>
      <c r="H1518" t="s">
        <v>918</v>
      </c>
      <c r="I1518" t="s">
        <v>329</v>
      </c>
      <c r="J1518" s="4" t="s">
        <v>865</v>
      </c>
      <c r="K1518">
        <v>400</v>
      </c>
      <c r="L1518">
        <v>1000</v>
      </c>
      <c r="M1518" s="1">
        <v>9.7291666666666665E-2</v>
      </c>
      <c r="N1518" s="25">
        <v>1670.3675650499899</v>
      </c>
      <c r="O1518" s="25">
        <v>5261.6578299074681</v>
      </c>
      <c r="P1518" s="25">
        <v>22.022367170778701</v>
      </c>
      <c r="Q1518" s="25">
        <v>1.40310881855369</v>
      </c>
      <c r="R1518" s="25">
        <v>2066.24430867706</v>
      </c>
      <c r="S1518" s="25">
        <v>5.9423635344428103</v>
      </c>
      <c r="T1518" s="25">
        <v>0.339905515323147</v>
      </c>
      <c r="U1518" s="25">
        <v>6.1735934595477E-2</v>
      </c>
      <c r="V1518" s="25">
        <v>0.187697905379896</v>
      </c>
      <c r="W1518" s="25">
        <v>0.249433839975373</v>
      </c>
      <c r="X1518" s="25"/>
      <c r="Y1518" s="25"/>
      <c r="Z1518"/>
    </row>
    <row r="1519" spans="2:26" x14ac:dyDescent="0.25">
      <c r="B1519" t="s">
        <v>80</v>
      </c>
      <c r="C1519" t="s">
        <v>275</v>
      </c>
      <c r="D1519" t="s">
        <v>257</v>
      </c>
      <c r="E1519" t="s">
        <v>1364</v>
      </c>
      <c r="F1519" t="s">
        <v>951</v>
      </c>
      <c r="G1519" t="s">
        <v>952</v>
      </c>
      <c r="H1519" t="s">
        <v>918</v>
      </c>
      <c r="I1519" t="s">
        <v>329</v>
      </c>
      <c r="J1519" s="4" t="s">
        <v>865</v>
      </c>
      <c r="K1519">
        <v>400</v>
      </c>
      <c r="L1519">
        <v>1500</v>
      </c>
      <c r="M1519" s="1">
        <v>0.14269675925925926</v>
      </c>
      <c r="N1519" s="25">
        <v>2423.7454787388001</v>
      </c>
      <c r="O1519" s="25">
        <v>7634.7982580272201</v>
      </c>
      <c r="P1519" s="25">
        <v>31.737378798796801</v>
      </c>
      <c r="Q1519" s="25">
        <v>2.03594647002986</v>
      </c>
      <c r="R1519" s="25">
        <v>2998.1733470214299</v>
      </c>
      <c r="S1519" s="25">
        <v>8.1984983654795993</v>
      </c>
      <c r="T1519" s="25">
        <v>0.449796892751537</v>
      </c>
      <c r="U1519" s="25">
        <v>8.2572665744631693E-2</v>
      </c>
      <c r="V1519" s="25">
        <v>0.27847500125688002</v>
      </c>
      <c r="W1519" s="25">
        <v>0.3610476670015117</v>
      </c>
      <c r="X1519" s="25"/>
      <c r="Y1519" s="25"/>
      <c r="Z1519"/>
    </row>
    <row r="1520" spans="2:26" x14ac:dyDescent="0.25">
      <c r="B1520" t="s">
        <v>80</v>
      </c>
      <c r="C1520" t="s">
        <v>275</v>
      </c>
      <c r="D1520" t="s">
        <v>257</v>
      </c>
      <c r="E1520" t="s">
        <v>1364</v>
      </c>
      <c r="F1520" t="s">
        <v>951</v>
      </c>
      <c r="G1520" t="s">
        <v>952</v>
      </c>
      <c r="H1520" t="s">
        <v>918</v>
      </c>
      <c r="I1520" t="s">
        <v>329</v>
      </c>
      <c r="J1520" s="4" t="s">
        <v>865</v>
      </c>
      <c r="K1520">
        <v>420</v>
      </c>
      <c r="L1520">
        <v>2000</v>
      </c>
      <c r="M1520" s="1">
        <v>0.18863425925925925</v>
      </c>
      <c r="N1520" s="25">
        <v>3040.2791175011698</v>
      </c>
      <c r="O1520" s="25">
        <v>9576.8792201286851</v>
      </c>
      <c r="P1520" s="25">
        <v>39.331483601408998</v>
      </c>
      <c r="Q1520" s="25">
        <v>2.5538345627067902</v>
      </c>
      <c r="R1520" s="25">
        <v>3760.8247405194802</v>
      </c>
      <c r="S1520" s="25">
        <v>10.8727551498107</v>
      </c>
      <c r="T1520" s="25">
        <v>0.58106621685942295</v>
      </c>
      <c r="U1520" s="25">
        <v>9.0525608411038294E-2</v>
      </c>
      <c r="V1520" s="25">
        <v>0.38428883915586798</v>
      </c>
      <c r="W1520" s="25">
        <v>0.47481444756690627</v>
      </c>
      <c r="X1520" s="25"/>
      <c r="Y1520" s="25"/>
      <c r="Z1520"/>
    </row>
    <row r="1521" spans="2:26" x14ac:dyDescent="0.25">
      <c r="B1521" t="s">
        <v>80</v>
      </c>
      <c r="C1521" t="s">
        <v>275</v>
      </c>
      <c r="D1521" t="s">
        <v>257</v>
      </c>
      <c r="E1521" t="s">
        <v>1364</v>
      </c>
      <c r="F1521" t="s">
        <v>951</v>
      </c>
      <c r="G1521" t="s">
        <v>952</v>
      </c>
      <c r="H1521" t="s">
        <v>918</v>
      </c>
      <c r="I1521" t="s">
        <v>329</v>
      </c>
      <c r="J1521" s="4" t="s">
        <v>832</v>
      </c>
      <c r="K1521">
        <v>200</v>
      </c>
      <c r="L1521">
        <v>125</v>
      </c>
      <c r="M1521" s="1">
        <v>2.2847222222222224E-2</v>
      </c>
      <c r="N1521" s="25">
        <v>183.684</v>
      </c>
      <c r="O1521" s="25">
        <v>578.6046</v>
      </c>
      <c r="P1521" s="25">
        <v>1.68950269999999</v>
      </c>
      <c r="Q1521" s="25">
        <v>0.154294559999999</v>
      </c>
      <c r="R1521" s="25">
        <v>227.21710999999999</v>
      </c>
      <c r="S1521" s="25">
        <v>4.5080830799999996</v>
      </c>
      <c r="T1521" s="25">
        <v>0.78676379999999901</v>
      </c>
      <c r="U1521" s="25">
        <v>1.6428000000000002E-2</v>
      </c>
      <c r="V1521" s="25">
        <v>1.6655664000000001E-2</v>
      </c>
      <c r="W1521" s="25">
        <v>3.3083663999999999E-2</v>
      </c>
      <c r="X1521" s="25"/>
      <c r="Y1521" s="25"/>
      <c r="Z1521"/>
    </row>
    <row r="1522" spans="2:26" x14ac:dyDescent="0.25">
      <c r="B1522" t="s">
        <v>80</v>
      </c>
      <c r="C1522" t="s">
        <v>275</v>
      </c>
      <c r="D1522" t="s">
        <v>257</v>
      </c>
      <c r="E1522" t="s">
        <v>1364</v>
      </c>
      <c r="F1522" t="s">
        <v>951</v>
      </c>
      <c r="G1522" t="s">
        <v>952</v>
      </c>
      <c r="H1522" t="s">
        <v>918</v>
      </c>
      <c r="I1522" t="s">
        <v>329</v>
      </c>
      <c r="J1522" s="4" t="s">
        <v>864</v>
      </c>
      <c r="K1522">
        <v>200</v>
      </c>
      <c r="L1522">
        <v>125</v>
      </c>
      <c r="M1522" s="1">
        <v>1.9259259259259261E-2</v>
      </c>
      <c r="N1522" s="25">
        <v>167.56399999999999</v>
      </c>
      <c r="O1522" s="25">
        <v>527.82659999999998</v>
      </c>
      <c r="P1522" s="25">
        <v>1.6295362999999901</v>
      </c>
      <c r="Q1522" s="25">
        <v>0.14075376000000001</v>
      </c>
      <c r="R1522" s="25">
        <v>207.276669999999</v>
      </c>
      <c r="S1522" s="25">
        <v>3.7391590799999999</v>
      </c>
      <c r="T1522" s="25">
        <v>0.64103900000000003</v>
      </c>
      <c r="U1522" s="25">
        <v>1.49958E-2</v>
      </c>
      <c r="V1522" s="25">
        <v>1.4969263999999999E-2</v>
      </c>
      <c r="W1522" s="25">
        <v>2.9965064E-2</v>
      </c>
      <c r="X1522" s="25"/>
      <c r="Y1522" s="25"/>
      <c r="Z1522"/>
    </row>
    <row r="1523" spans="2:26" x14ac:dyDescent="0.25">
      <c r="B1523" t="s">
        <v>81</v>
      </c>
      <c r="C1523" t="s">
        <v>276</v>
      </c>
      <c r="D1523" t="s">
        <v>257</v>
      </c>
      <c r="E1523" t="s">
        <v>1370</v>
      </c>
      <c r="F1523" t="s">
        <v>951</v>
      </c>
      <c r="G1523" t="s">
        <v>952</v>
      </c>
      <c r="H1523" t="s">
        <v>918</v>
      </c>
      <c r="I1523" t="s">
        <v>827</v>
      </c>
      <c r="J1523" s="4" t="s">
        <v>865</v>
      </c>
      <c r="K1523">
        <v>240</v>
      </c>
      <c r="L1523">
        <v>125</v>
      </c>
      <c r="M1523" s="1">
        <v>1.6168981481481482E-2</v>
      </c>
      <c r="N1523" s="25">
        <v>338.999129024333</v>
      </c>
      <c r="O1523" s="25">
        <v>1067.847256426649</v>
      </c>
      <c r="P1523" s="25">
        <v>5.4945372471624898</v>
      </c>
      <c r="Q1523" s="25">
        <v>0.28475930587263798</v>
      </c>
      <c r="R1523" s="25">
        <v>419.34198759622399</v>
      </c>
      <c r="S1523" s="25">
        <v>3.0611935888501001</v>
      </c>
      <c r="T1523" s="25">
        <v>9.0548428267234596E-2</v>
      </c>
      <c r="U1523" s="25">
        <v>3.8976545957876301E-3</v>
      </c>
      <c r="V1523" s="25">
        <v>2.13976239245771E-2</v>
      </c>
      <c r="W1523" s="25">
        <v>2.5295278520364731E-2</v>
      </c>
      <c r="X1523" s="25"/>
      <c r="Y1523" s="25"/>
      <c r="Z1523"/>
    </row>
    <row r="1524" spans="2:26" x14ac:dyDescent="0.25">
      <c r="B1524" t="s">
        <v>81</v>
      </c>
      <c r="C1524" t="s">
        <v>276</v>
      </c>
      <c r="D1524" t="s">
        <v>257</v>
      </c>
      <c r="E1524" t="s">
        <v>1370</v>
      </c>
      <c r="F1524" t="s">
        <v>951</v>
      </c>
      <c r="G1524" t="s">
        <v>952</v>
      </c>
      <c r="H1524" t="s">
        <v>918</v>
      </c>
      <c r="I1524" t="s">
        <v>827</v>
      </c>
      <c r="J1524" s="4" t="s">
        <v>865</v>
      </c>
      <c r="K1524">
        <v>300</v>
      </c>
      <c r="L1524">
        <v>200</v>
      </c>
      <c r="M1524" s="1">
        <v>2.3344907407407408E-2</v>
      </c>
      <c r="N1524" s="25">
        <v>500.16545478692098</v>
      </c>
      <c r="O1524" s="25">
        <v>1575.521182578801</v>
      </c>
      <c r="P1524" s="25">
        <v>8.0619681957899108</v>
      </c>
      <c r="Q1524" s="25">
        <v>0.42013895362056702</v>
      </c>
      <c r="R1524" s="25">
        <v>618.70470643467002</v>
      </c>
      <c r="S1524" s="25">
        <v>3.9716985609183202</v>
      </c>
      <c r="T1524" s="25">
        <v>9.1674610772747703E-2</v>
      </c>
      <c r="U1524" s="25">
        <v>4.9743086654667297E-3</v>
      </c>
      <c r="V1524" s="25">
        <v>3.42313531902909E-2</v>
      </c>
      <c r="W1524" s="25">
        <v>3.9205661855757627E-2</v>
      </c>
      <c r="X1524" s="25"/>
      <c r="Y1524" s="25"/>
      <c r="Z1524"/>
    </row>
    <row r="1525" spans="2:26" x14ac:dyDescent="0.25">
      <c r="B1525" t="s">
        <v>81</v>
      </c>
      <c r="C1525" t="s">
        <v>276</v>
      </c>
      <c r="D1525" t="s">
        <v>257</v>
      </c>
      <c r="E1525" t="s">
        <v>1370</v>
      </c>
      <c r="F1525" t="s">
        <v>951</v>
      </c>
      <c r="G1525" t="s">
        <v>952</v>
      </c>
      <c r="H1525" t="s">
        <v>918</v>
      </c>
      <c r="I1525" t="s">
        <v>827</v>
      </c>
      <c r="J1525" s="4" t="s">
        <v>865</v>
      </c>
      <c r="K1525">
        <v>320</v>
      </c>
      <c r="L1525">
        <v>250</v>
      </c>
      <c r="M1525" s="1">
        <v>2.8101851851851854E-2</v>
      </c>
      <c r="N1525" s="25">
        <v>584.37107199084301</v>
      </c>
      <c r="O1525" s="25">
        <v>1840.7688767711554</v>
      </c>
      <c r="P1525" s="25">
        <v>9.2733754728452897</v>
      </c>
      <c r="Q1525" s="25">
        <v>0.49087173618508201</v>
      </c>
      <c r="R1525" s="25">
        <v>722.86706329529704</v>
      </c>
      <c r="S1525" s="25">
        <v>4.36521780312823</v>
      </c>
      <c r="T1525" s="25">
        <v>8.9795163738480899E-2</v>
      </c>
      <c r="U1525" s="25">
        <v>5.4261155867132002E-3</v>
      </c>
      <c r="V1525" s="25">
        <v>4.1642202566380598E-2</v>
      </c>
      <c r="W1525" s="25">
        <v>4.7068318153093799E-2</v>
      </c>
      <c r="X1525" s="25"/>
      <c r="Y1525" s="25"/>
      <c r="Z1525"/>
    </row>
    <row r="1526" spans="2:26" x14ac:dyDescent="0.25">
      <c r="B1526" t="s">
        <v>81</v>
      </c>
      <c r="C1526" t="s">
        <v>276</v>
      </c>
      <c r="D1526" t="s">
        <v>257</v>
      </c>
      <c r="E1526" t="s">
        <v>1370</v>
      </c>
      <c r="F1526" t="s">
        <v>951</v>
      </c>
      <c r="G1526" t="s">
        <v>952</v>
      </c>
      <c r="H1526" t="s">
        <v>918</v>
      </c>
      <c r="I1526" t="s">
        <v>827</v>
      </c>
      <c r="J1526" s="4" t="s">
        <v>865</v>
      </c>
      <c r="K1526">
        <v>400</v>
      </c>
      <c r="L1526">
        <v>500</v>
      </c>
      <c r="M1526" s="1">
        <v>5.2430555555555557E-2</v>
      </c>
      <c r="N1526" s="25">
        <v>1023.12050130939</v>
      </c>
      <c r="O1526" s="25">
        <v>3222.8295791245782</v>
      </c>
      <c r="P1526" s="25">
        <v>14.9280158639489</v>
      </c>
      <c r="Q1526" s="25">
        <v>0.85942122309063596</v>
      </c>
      <c r="R1526" s="25">
        <v>1265.60008211745</v>
      </c>
      <c r="S1526" s="25">
        <v>7.2261596216957402</v>
      </c>
      <c r="T1526" s="25">
        <v>9.3540784949272204E-2</v>
      </c>
      <c r="U1526" s="25">
        <v>7.0813338757478002E-3</v>
      </c>
      <c r="V1526" s="25">
        <v>9.1410578449570998E-2</v>
      </c>
      <c r="W1526" s="25">
        <v>9.8491912325318801E-2</v>
      </c>
      <c r="X1526" s="25"/>
      <c r="Y1526" s="25"/>
      <c r="Z1526"/>
    </row>
    <row r="1527" spans="2:26" x14ac:dyDescent="0.25">
      <c r="B1527" t="s">
        <v>81</v>
      </c>
      <c r="C1527" t="s">
        <v>276</v>
      </c>
      <c r="D1527" t="s">
        <v>257</v>
      </c>
      <c r="E1527" t="s">
        <v>1370</v>
      </c>
      <c r="F1527" t="s">
        <v>951</v>
      </c>
      <c r="G1527" t="s">
        <v>952</v>
      </c>
      <c r="H1527" t="s">
        <v>918</v>
      </c>
      <c r="I1527" t="s">
        <v>827</v>
      </c>
      <c r="J1527" s="4" t="s">
        <v>865</v>
      </c>
      <c r="K1527">
        <v>400</v>
      </c>
      <c r="L1527">
        <v>750</v>
      </c>
      <c r="M1527" s="1">
        <v>7.570601851851852E-2</v>
      </c>
      <c r="N1527" s="25">
        <v>1487.2361432810101</v>
      </c>
      <c r="O1527" s="25">
        <v>4684.7938513351819</v>
      </c>
      <c r="P1527" s="25">
        <v>21.371440934518802</v>
      </c>
      <c r="Q1527" s="25">
        <v>1.24927836035605</v>
      </c>
      <c r="R1527" s="25">
        <v>1839.7112478827901</v>
      </c>
      <c r="S1527" s="25">
        <v>9.6394402505728198</v>
      </c>
      <c r="T1527" s="25">
        <v>9.3492927438421303E-2</v>
      </c>
      <c r="U1527" s="25">
        <v>9.1586481598817607E-3</v>
      </c>
      <c r="V1527" s="25">
        <v>0.14085992495789501</v>
      </c>
      <c r="W1527" s="25">
        <v>0.15001857311777678</v>
      </c>
      <c r="X1527" s="25"/>
      <c r="Y1527" s="25"/>
      <c r="Z1527"/>
    </row>
    <row r="1528" spans="2:26" x14ac:dyDescent="0.25">
      <c r="B1528" t="s">
        <v>81</v>
      </c>
      <c r="C1528" t="s">
        <v>276</v>
      </c>
      <c r="D1528" t="s">
        <v>257</v>
      </c>
      <c r="E1528" t="s">
        <v>1370</v>
      </c>
      <c r="F1528" t="s">
        <v>951</v>
      </c>
      <c r="G1528" t="s">
        <v>952</v>
      </c>
      <c r="H1528" t="s">
        <v>918</v>
      </c>
      <c r="I1528" t="s">
        <v>827</v>
      </c>
      <c r="J1528" s="4" t="s">
        <v>865</v>
      </c>
      <c r="K1528">
        <v>420</v>
      </c>
      <c r="L1528">
        <v>1000</v>
      </c>
      <c r="M1528" s="1">
        <v>9.9467592592592594E-2</v>
      </c>
      <c r="N1528" s="25">
        <v>1892.91233861299</v>
      </c>
      <c r="O1528" s="25">
        <v>5962.6738666309184</v>
      </c>
      <c r="P1528" s="25">
        <v>26.5305080637652</v>
      </c>
      <c r="Q1528" s="25">
        <v>1.5900463564471501</v>
      </c>
      <c r="R1528" s="25">
        <v>2341.53191695428</v>
      </c>
      <c r="S1528" s="25">
        <v>12.5456087182371</v>
      </c>
      <c r="T1528" s="25">
        <v>9.3097839526465803E-2</v>
      </c>
      <c r="U1528" s="25">
        <v>1.0161457026742199E-2</v>
      </c>
      <c r="V1528" s="25">
        <v>0.199108308028868</v>
      </c>
      <c r="W1528" s="25">
        <v>0.20926976505561021</v>
      </c>
      <c r="X1528" s="25"/>
      <c r="Y1528" s="25"/>
      <c r="Z1528"/>
    </row>
    <row r="1529" spans="2:26" x14ac:dyDescent="0.25">
      <c r="B1529" t="s">
        <v>81</v>
      </c>
      <c r="C1529" t="s">
        <v>276</v>
      </c>
      <c r="D1529" t="s">
        <v>257</v>
      </c>
      <c r="E1529" t="s">
        <v>1370</v>
      </c>
      <c r="F1529" t="s">
        <v>951</v>
      </c>
      <c r="G1529" t="s">
        <v>952</v>
      </c>
      <c r="H1529" t="s">
        <v>918</v>
      </c>
      <c r="I1529" t="s">
        <v>827</v>
      </c>
      <c r="J1529" s="4" t="s">
        <v>865</v>
      </c>
      <c r="K1529">
        <v>440</v>
      </c>
      <c r="L1529">
        <v>1500</v>
      </c>
      <c r="M1529" s="1">
        <v>0.14640046296296297</v>
      </c>
      <c r="N1529" s="25">
        <v>2741.5260362952599</v>
      </c>
      <c r="O1529" s="25">
        <v>8635.8070143300683</v>
      </c>
      <c r="P1529" s="25">
        <v>37.704846092720601</v>
      </c>
      <c r="Q1529" s="25">
        <v>2.3028821543420901</v>
      </c>
      <c r="R1529" s="25">
        <v>3391.2682168350798</v>
      </c>
      <c r="S1529" s="25">
        <v>18.068254471741099</v>
      </c>
      <c r="T1529" s="25">
        <v>9.2582013268618799E-2</v>
      </c>
      <c r="U1529" s="25">
        <v>1.2900318204417401E-2</v>
      </c>
      <c r="V1529" s="25">
        <v>0.31174866286339498</v>
      </c>
      <c r="W1529" s="25">
        <v>0.32464898106781237</v>
      </c>
      <c r="X1529" s="25"/>
      <c r="Y1529" s="25"/>
      <c r="Z1529"/>
    </row>
    <row r="1530" spans="2:26" x14ac:dyDescent="0.25">
      <c r="B1530" t="s">
        <v>81</v>
      </c>
      <c r="C1530" t="s">
        <v>276</v>
      </c>
      <c r="D1530" t="s">
        <v>257</v>
      </c>
      <c r="E1530" t="s">
        <v>1370</v>
      </c>
      <c r="F1530" t="s">
        <v>951</v>
      </c>
      <c r="G1530" t="s">
        <v>952</v>
      </c>
      <c r="H1530" t="s">
        <v>918</v>
      </c>
      <c r="I1530" t="s">
        <v>827</v>
      </c>
      <c r="J1530" s="4" t="s">
        <v>865</v>
      </c>
      <c r="K1530">
        <v>440</v>
      </c>
      <c r="L1530">
        <v>2000</v>
      </c>
      <c r="M1530" s="1">
        <v>0.19297453703703704</v>
      </c>
      <c r="N1530" s="25">
        <v>3615.0856562845702</v>
      </c>
      <c r="O1530" s="25">
        <v>11387.519817296396</v>
      </c>
      <c r="P1530" s="25">
        <v>49.439257716248903</v>
      </c>
      <c r="Q1530" s="25">
        <v>3.03667192127963</v>
      </c>
      <c r="R1530" s="25">
        <v>4471.8608478261604</v>
      </c>
      <c r="S1530" s="25">
        <v>23.335591472102202</v>
      </c>
      <c r="T1530" s="25">
        <v>9.2541297327497204E-2</v>
      </c>
      <c r="U1530" s="25">
        <v>1.6069934859835499E-2</v>
      </c>
      <c r="V1530" s="25">
        <v>0.41959689117035198</v>
      </c>
      <c r="W1530" s="25">
        <v>0.43566682603018747</v>
      </c>
      <c r="X1530" s="25"/>
      <c r="Y1530" s="25"/>
      <c r="Z1530"/>
    </row>
    <row r="1531" spans="2:26" x14ac:dyDescent="0.25">
      <c r="B1531" t="s">
        <v>81</v>
      </c>
      <c r="C1531" t="s">
        <v>276</v>
      </c>
      <c r="D1531" t="s">
        <v>257</v>
      </c>
      <c r="E1531" t="s">
        <v>1370</v>
      </c>
      <c r="F1531" t="s">
        <v>951</v>
      </c>
      <c r="G1531" t="s">
        <v>952</v>
      </c>
      <c r="H1531" t="s">
        <v>918</v>
      </c>
      <c r="I1531" t="s">
        <v>827</v>
      </c>
      <c r="J1531" s="4" t="s">
        <v>865</v>
      </c>
      <c r="K1531">
        <v>460</v>
      </c>
      <c r="L1531">
        <v>2500</v>
      </c>
      <c r="M1531" s="1">
        <v>0.23956018518518518</v>
      </c>
      <c r="N1531" s="25">
        <v>4403.1487025058004</v>
      </c>
      <c r="O1531" s="25">
        <v>13869.91841289327</v>
      </c>
      <c r="P1531" s="25">
        <v>59.067993982991801</v>
      </c>
      <c r="Q1531" s="25">
        <v>3.6986454142384</v>
      </c>
      <c r="R1531" s="25">
        <v>5446.69541632452</v>
      </c>
      <c r="S1531" s="25">
        <v>29.908918250338999</v>
      </c>
      <c r="T1531" s="25">
        <v>9.2518026900951095E-2</v>
      </c>
      <c r="U1531" s="25">
        <v>1.7585906140749799E-2</v>
      </c>
      <c r="V1531" s="25">
        <v>0.55304558665355597</v>
      </c>
      <c r="W1531" s="25">
        <v>0.57063149279430581</v>
      </c>
      <c r="X1531" s="25"/>
      <c r="Y1531" s="25"/>
      <c r="Z1531"/>
    </row>
    <row r="1532" spans="2:26" x14ac:dyDescent="0.25">
      <c r="B1532" t="s">
        <v>81</v>
      </c>
      <c r="C1532" t="s">
        <v>276</v>
      </c>
      <c r="D1532" t="s">
        <v>257</v>
      </c>
      <c r="E1532" t="s">
        <v>1370</v>
      </c>
      <c r="F1532" t="s">
        <v>951</v>
      </c>
      <c r="G1532" t="s">
        <v>952</v>
      </c>
      <c r="H1532" t="s">
        <v>918</v>
      </c>
      <c r="I1532" t="s">
        <v>827</v>
      </c>
      <c r="J1532" s="4" t="s">
        <v>865</v>
      </c>
      <c r="K1532">
        <v>460</v>
      </c>
      <c r="L1532">
        <v>3000</v>
      </c>
      <c r="M1532" s="1">
        <v>0.28613425925925923</v>
      </c>
      <c r="N1532" s="25">
        <v>5256.4974947289102</v>
      </c>
      <c r="O1532" s="25">
        <v>16557.967108396067</v>
      </c>
      <c r="P1532" s="25">
        <v>70.268225437653598</v>
      </c>
      <c r="Q1532" s="25">
        <v>4.4154575634246003</v>
      </c>
      <c r="R1532" s="25">
        <v>6502.2873098391401</v>
      </c>
      <c r="S1532" s="25">
        <v>35.5840497241675</v>
      </c>
      <c r="T1532" s="25">
        <v>9.2385643417837601E-2</v>
      </c>
      <c r="U1532" s="25">
        <v>2.02788845936972E-2</v>
      </c>
      <c r="V1532" s="25">
        <v>0.66925471262679004</v>
      </c>
      <c r="W1532" s="25">
        <v>0.68953359722048724</v>
      </c>
      <c r="X1532" s="25"/>
      <c r="Y1532" s="25"/>
      <c r="Z1532"/>
    </row>
    <row r="1533" spans="2:26" x14ac:dyDescent="0.25">
      <c r="B1533" t="s">
        <v>81</v>
      </c>
      <c r="C1533" t="s">
        <v>276</v>
      </c>
      <c r="D1533" t="s">
        <v>257</v>
      </c>
      <c r="E1533" t="s">
        <v>1370</v>
      </c>
      <c r="F1533" t="s">
        <v>951</v>
      </c>
      <c r="G1533" t="s">
        <v>952</v>
      </c>
      <c r="H1533" t="s">
        <v>918</v>
      </c>
      <c r="I1533" t="s">
        <v>827</v>
      </c>
      <c r="J1533" s="4" t="s">
        <v>832</v>
      </c>
      <c r="K1533">
        <v>240</v>
      </c>
      <c r="L1533">
        <v>125</v>
      </c>
      <c r="M1533" s="1">
        <v>2.2847222222222224E-2</v>
      </c>
      <c r="N1533" s="25">
        <v>274.774799999999</v>
      </c>
      <c r="O1533" s="25">
        <v>865.54061999999681</v>
      </c>
      <c r="P1533" s="25">
        <v>2.99354684</v>
      </c>
      <c r="Q1533" s="25">
        <v>0.23081083999999999</v>
      </c>
      <c r="R1533" s="25">
        <v>339.89644399999997</v>
      </c>
      <c r="S1533" s="25">
        <v>5.3538615499999898</v>
      </c>
      <c r="T1533" s="25">
        <v>0.57411148439999904</v>
      </c>
      <c r="U1533" s="25">
        <v>5.7235200000000002E-3</v>
      </c>
      <c r="V1533" s="25">
        <v>1.7015867640000001E-2</v>
      </c>
      <c r="W1533" s="25">
        <v>2.2739387640000001E-2</v>
      </c>
      <c r="X1533" s="25"/>
      <c r="Y1533" s="25"/>
      <c r="Z1533"/>
    </row>
    <row r="1534" spans="2:26" x14ac:dyDescent="0.25">
      <c r="B1534" t="s">
        <v>81</v>
      </c>
      <c r="C1534" t="s">
        <v>276</v>
      </c>
      <c r="D1534" t="s">
        <v>257</v>
      </c>
      <c r="E1534" t="s">
        <v>1370</v>
      </c>
      <c r="F1534" t="s">
        <v>951</v>
      </c>
      <c r="G1534" t="s">
        <v>952</v>
      </c>
      <c r="H1534" t="s">
        <v>918</v>
      </c>
      <c r="I1534" t="s">
        <v>827</v>
      </c>
      <c r="J1534" s="4" t="s">
        <v>864</v>
      </c>
      <c r="K1534">
        <v>240</v>
      </c>
      <c r="L1534">
        <v>125</v>
      </c>
      <c r="M1534" s="1">
        <v>1.9259259259259261E-2</v>
      </c>
      <c r="N1534" s="25">
        <v>248.61079999999899</v>
      </c>
      <c r="O1534" s="25">
        <v>783.12401999999679</v>
      </c>
      <c r="P1534" s="25">
        <v>2.8820881880769198</v>
      </c>
      <c r="Q1534" s="25">
        <v>0.20883308</v>
      </c>
      <c r="R1534" s="25">
        <v>307.53157361538399</v>
      </c>
      <c r="S1534" s="25">
        <v>4.4028000307692299</v>
      </c>
      <c r="T1534" s="25">
        <v>0.460036432476923</v>
      </c>
      <c r="U1534" s="25">
        <v>5.2659600000000001E-3</v>
      </c>
      <c r="V1534" s="25">
        <v>1.502566764E-2</v>
      </c>
      <c r="W1534" s="25">
        <v>2.029162764E-2</v>
      </c>
      <c r="X1534" s="25"/>
      <c r="Y1534" s="25"/>
      <c r="Z1534"/>
    </row>
    <row r="1535" spans="2:26" x14ac:dyDescent="0.25">
      <c r="B1535" t="s">
        <v>931</v>
      </c>
      <c r="C1535" t="s">
        <v>911</v>
      </c>
      <c r="D1535" t="s">
        <v>257</v>
      </c>
      <c r="E1535" t="s">
        <v>1372</v>
      </c>
      <c r="F1535" t="s">
        <v>951</v>
      </c>
      <c r="G1535" t="s">
        <v>952</v>
      </c>
      <c r="H1535" t="s">
        <v>918</v>
      </c>
      <c r="I1535" t="s">
        <v>827</v>
      </c>
      <c r="J1535" s="4" t="s">
        <v>865</v>
      </c>
      <c r="K1535">
        <v>240</v>
      </c>
      <c r="L1535">
        <v>125</v>
      </c>
      <c r="M1535" s="1">
        <v>1.6168981481481482E-2</v>
      </c>
      <c r="N1535" s="25">
        <v>338.999129024333</v>
      </c>
      <c r="O1535" s="25">
        <v>1067.847256426649</v>
      </c>
      <c r="P1535" s="25">
        <v>5.4945372471624898</v>
      </c>
      <c r="Q1535" s="25">
        <v>0.28475930587263798</v>
      </c>
      <c r="R1535" s="25">
        <v>419.34198759622399</v>
      </c>
      <c r="S1535" s="25">
        <v>3.0611935888501001</v>
      </c>
      <c r="T1535" s="25">
        <v>9.0548428267234596E-2</v>
      </c>
      <c r="U1535" s="25">
        <v>3.8976545957876301E-3</v>
      </c>
      <c r="V1535" s="25">
        <v>2.13976239245771E-2</v>
      </c>
      <c r="W1535" s="25">
        <v>2.5295278520364731E-2</v>
      </c>
      <c r="X1535" s="25"/>
      <c r="Y1535" s="25"/>
      <c r="Z1535"/>
    </row>
    <row r="1536" spans="2:26" x14ac:dyDescent="0.25">
      <c r="B1536" t="s">
        <v>931</v>
      </c>
      <c r="C1536" t="s">
        <v>911</v>
      </c>
      <c r="D1536" t="s">
        <v>257</v>
      </c>
      <c r="E1536" t="s">
        <v>1372</v>
      </c>
      <c r="F1536" t="s">
        <v>951</v>
      </c>
      <c r="G1536" t="s">
        <v>952</v>
      </c>
      <c r="H1536" t="s">
        <v>918</v>
      </c>
      <c r="I1536" t="s">
        <v>827</v>
      </c>
      <c r="J1536" s="4" t="s">
        <v>865</v>
      </c>
      <c r="K1536">
        <v>240</v>
      </c>
      <c r="L1536">
        <v>200</v>
      </c>
      <c r="M1536" s="1">
        <v>2.3402777777777783E-2</v>
      </c>
      <c r="N1536" s="25">
        <v>532.97649290126401</v>
      </c>
      <c r="O1536" s="25">
        <v>1678.8759526389815</v>
      </c>
      <c r="P1536" s="25">
        <v>8.7402324282666601</v>
      </c>
      <c r="Q1536" s="25">
        <v>0.447700336477246</v>
      </c>
      <c r="R1536" s="25">
        <v>659.292043732308</v>
      </c>
      <c r="S1536" s="25">
        <v>3.7072159725845699</v>
      </c>
      <c r="T1536" s="25">
        <v>8.9243115315170402E-2</v>
      </c>
      <c r="U1536" s="25">
        <v>5.5899885547187403E-3</v>
      </c>
      <c r="V1536" s="25">
        <v>3.51808773828775E-2</v>
      </c>
      <c r="W1536" s="25">
        <v>4.077086593759624E-2</v>
      </c>
      <c r="X1536" s="25"/>
      <c r="Y1536" s="25"/>
      <c r="Z1536"/>
    </row>
    <row r="1537" spans="2:26" x14ac:dyDescent="0.25">
      <c r="B1537" t="s">
        <v>931</v>
      </c>
      <c r="C1537" t="s">
        <v>911</v>
      </c>
      <c r="D1537" t="s">
        <v>257</v>
      </c>
      <c r="E1537" t="s">
        <v>1372</v>
      </c>
      <c r="F1537" t="s">
        <v>951</v>
      </c>
      <c r="G1537" t="s">
        <v>952</v>
      </c>
      <c r="H1537" t="s">
        <v>918</v>
      </c>
      <c r="I1537" t="s">
        <v>827</v>
      </c>
      <c r="J1537" s="4" t="s">
        <v>865</v>
      </c>
      <c r="K1537">
        <v>300</v>
      </c>
      <c r="L1537">
        <v>250</v>
      </c>
      <c r="M1537" s="1">
        <v>2.7881944444444445E-2</v>
      </c>
      <c r="N1537" s="25">
        <v>603.76197093623</v>
      </c>
      <c r="O1537" s="25">
        <v>1901.8502084491245</v>
      </c>
      <c r="P1537" s="25">
        <v>9.7640844681140795</v>
      </c>
      <c r="Q1537" s="25">
        <v>0.50715997340865204</v>
      </c>
      <c r="R1537" s="25">
        <v>746.85346556931199</v>
      </c>
      <c r="S1537" s="25">
        <v>4.3162290599349902</v>
      </c>
      <c r="T1537" s="25">
        <v>8.9290520624389996E-2</v>
      </c>
      <c r="U1537" s="25">
        <v>5.68976826683715E-3</v>
      </c>
      <c r="V1537" s="25">
        <v>4.2522609501825799E-2</v>
      </c>
      <c r="W1537" s="25">
        <v>4.8212377768662946E-2</v>
      </c>
      <c r="X1537" s="25"/>
      <c r="Y1537" s="25"/>
      <c r="Z1537"/>
    </row>
    <row r="1538" spans="2:26" x14ac:dyDescent="0.25">
      <c r="B1538" t="s">
        <v>931</v>
      </c>
      <c r="C1538" t="s">
        <v>911</v>
      </c>
      <c r="D1538" t="s">
        <v>257</v>
      </c>
      <c r="E1538" t="s">
        <v>1372</v>
      </c>
      <c r="F1538" t="s">
        <v>951</v>
      </c>
      <c r="G1538" t="s">
        <v>952</v>
      </c>
      <c r="H1538" t="s">
        <v>918</v>
      </c>
      <c r="I1538" t="s">
        <v>827</v>
      </c>
      <c r="J1538" s="4" t="s">
        <v>865</v>
      </c>
      <c r="K1538">
        <v>400</v>
      </c>
      <c r="L1538">
        <v>500</v>
      </c>
      <c r="M1538" s="1">
        <v>5.2430555555555557E-2</v>
      </c>
      <c r="N1538" s="25">
        <v>1023.12050130939</v>
      </c>
      <c r="O1538" s="25">
        <v>3222.8295791245782</v>
      </c>
      <c r="P1538" s="25">
        <v>14.9280158639489</v>
      </c>
      <c r="Q1538" s="25">
        <v>0.85942122309063596</v>
      </c>
      <c r="R1538" s="25">
        <v>1265.60008211745</v>
      </c>
      <c r="S1538" s="25">
        <v>7.2261596216957402</v>
      </c>
      <c r="T1538" s="25">
        <v>9.3540784949272204E-2</v>
      </c>
      <c r="U1538" s="25">
        <v>7.0813338757478002E-3</v>
      </c>
      <c r="V1538" s="25">
        <v>9.1410578449570998E-2</v>
      </c>
      <c r="W1538" s="25">
        <v>9.8491912325318801E-2</v>
      </c>
      <c r="X1538" s="25"/>
      <c r="Y1538" s="25"/>
      <c r="Z1538"/>
    </row>
    <row r="1539" spans="2:26" x14ac:dyDescent="0.25">
      <c r="B1539" t="s">
        <v>931</v>
      </c>
      <c r="C1539" t="s">
        <v>911</v>
      </c>
      <c r="D1539" t="s">
        <v>257</v>
      </c>
      <c r="E1539" t="s">
        <v>1372</v>
      </c>
      <c r="F1539" t="s">
        <v>951</v>
      </c>
      <c r="G1539" t="s">
        <v>952</v>
      </c>
      <c r="H1539" t="s">
        <v>918</v>
      </c>
      <c r="I1539" t="s">
        <v>827</v>
      </c>
      <c r="J1539" s="4" t="s">
        <v>865</v>
      </c>
      <c r="K1539">
        <v>440</v>
      </c>
      <c r="L1539">
        <v>750</v>
      </c>
      <c r="M1539" s="1">
        <v>7.6574074074074072E-2</v>
      </c>
      <c r="N1539" s="25">
        <v>1430.7237771449099</v>
      </c>
      <c r="O1539" s="25">
        <v>4506.7798980064663</v>
      </c>
      <c r="P1539" s="25">
        <v>20.0900842203494</v>
      </c>
      <c r="Q1539" s="25">
        <v>1.2018078590935399</v>
      </c>
      <c r="R1539" s="25">
        <v>1769.80505578664</v>
      </c>
      <c r="S1539" s="25">
        <v>10.1769148706913</v>
      </c>
      <c r="T1539" s="25">
        <v>9.3512517292836106E-2</v>
      </c>
      <c r="U1539" s="25">
        <v>8.1453107983442304E-3</v>
      </c>
      <c r="V1539" s="25">
        <v>0.14992382166379301</v>
      </c>
      <c r="W1539" s="25">
        <v>0.15806913246213725</v>
      </c>
      <c r="X1539" s="25"/>
      <c r="Y1539" s="25"/>
      <c r="Z1539"/>
    </row>
    <row r="1540" spans="2:26" x14ac:dyDescent="0.25">
      <c r="B1540" t="s">
        <v>931</v>
      </c>
      <c r="C1540" t="s">
        <v>911</v>
      </c>
      <c r="D1540" t="s">
        <v>257</v>
      </c>
      <c r="E1540" t="s">
        <v>1372</v>
      </c>
      <c r="F1540" t="s">
        <v>951</v>
      </c>
      <c r="G1540" t="s">
        <v>952</v>
      </c>
      <c r="H1540" t="s">
        <v>918</v>
      </c>
      <c r="I1540" t="s">
        <v>827</v>
      </c>
      <c r="J1540" s="4" t="s">
        <v>865</v>
      </c>
      <c r="K1540">
        <v>440</v>
      </c>
      <c r="L1540">
        <v>1000</v>
      </c>
      <c r="M1540" s="1">
        <v>9.9849537037037028E-2</v>
      </c>
      <c r="N1540" s="25">
        <v>1867.7473103101199</v>
      </c>
      <c r="O1540" s="25">
        <v>5883.4040274768777</v>
      </c>
      <c r="P1540" s="25">
        <v>25.9636508142145</v>
      </c>
      <c r="Q1540" s="25">
        <v>1.5689080162381099</v>
      </c>
      <c r="R1540" s="25">
        <v>2310.4041280726901</v>
      </c>
      <c r="S1540" s="25">
        <v>12.8079615968624</v>
      </c>
      <c r="T1540" s="25">
        <v>9.3158202365324502E-2</v>
      </c>
      <c r="U1540" s="25">
        <v>9.7315649438323402E-3</v>
      </c>
      <c r="V1540" s="25">
        <v>0.203867299502687</v>
      </c>
      <c r="W1540" s="25">
        <v>0.21359886444651935</v>
      </c>
      <c r="X1540" s="25"/>
      <c r="Y1540" s="25"/>
      <c r="Z1540"/>
    </row>
    <row r="1541" spans="2:26" x14ac:dyDescent="0.25">
      <c r="B1541" t="s">
        <v>931</v>
      </c>
      <c r="C1541" t="s">
        <v>911</v>
      </c>
      <c r="D1541" t="s">
        <v>257</v>
      </c>
      <c r="E1541" t="s">
        <v>1372</v>
      </c>
      <c r="F1541" t="s">
        <v>951</v>
      </c>
      <c r="G1541" t="s">
        <v>952</v>
      </c>
      <c r="H1541" t="s">
        <v>918</v>
      </c>
      <c r="I1541" t="s">
        <v>827</v>
      </c>
      <c r="J1541" s="4" t="s">
        <v>865</v>
      </c>
      <c r="K1541">
        <v>440</v>
      </c>
      <c r="L1541">
        <v>1500</v>
      </c>
      <c r="M1541" s="1">
        <v>0.14640046296296297</v>
      </c>
      <c r="N1541" s="25">
        <v>2741.5260362952599</v>
      </c>
      <c r="O1541" s="25">
        <v>8635.8070143300683</v>
      </c>
      <c r="P1541" s="25">
        <v>37.704846092720601</v>
      </c>
      <c r="Q1541" s="25">
        <v>2.3028821543420901</v>
      </c>
      <c r="R1541" s="25">
        <v>3391.2682168350798</v>
      </c>
      <c r="S1541" s="25">
        <v>18.068254471741099</v>
      </c>
      <c r="T1541" s="25">
        <v>9.2582013268618799E-2</v>
      </c>
      <c r="U1541" s="25">
        <v>1.2900318204417401E-2</v>
      </c>
      <c r="V1541" s="25">
        <v>0.31174866286339498</v>
      </c>
      <c r="W1541" s="25">
        <v>0.32464898106781237</v>
      </c>
      <c r="X1541" s="25"/>
      <c r="Y1541" s="25"/>
      <c r="Z1541"/>
    </row>
    <row r="1542" spans="2:26" x14ac:dyDescent="0.25">
      <c r="B1542" t="s">
        <v>931</v>
      </c>
      <c r="C1542" t="s">
        <v>911</v>
      </c>
      <c r="D1542" t="s">
        <v>257</v>
      </c>
      <c r="E1542" t="s">
        <v>1372</v>
      </c>
      <c r="F1542" t="s">
        <v>951</v>
      </c>
      <c r="G1542" t="s">
        <v>952</v>
      </c>
      <c r="H1542" t="s">
        <v>918</v>
      </c>
      <c r="I1542" t="s">
        <v>827</v>
      </c>
      <c r="J1542" s="4" t="s">
        <v>865</v>
      </c>
      <c r="K1542">
        <v>440</v>
      </c>
      <c r="L1542">
        <v>2000</v>
      </c>
      <c r="M1542" s="1">
        <v>0.19297453703703704</v>
      </c>
      <c r="N1542" s="25">
        <v>3615.0856562845702</v>
      </c>
      <c r="O1542" s="25">
        <v>11387.519817296396</v>
      </c>
      <c r="P1542" s="25">
        <v>49.439257716248903</v>
      </c>
      <c r="Q1542" s="25">
        <v>3.03667192127963</v>
      </c>
      <c r="R1542" s="25">
        <v>4471.8608478261604</v>
      </c>
      <c r="S1542" s="25">
        <v>23.335591472102202</v>
      </c>
      <c r="T1542" s="25">
        <v>9.2541297327497204E-2</v>
      </c>
      <c r="U1542" s="25">
        <v>1.6069934859835499E-2</v>
      </c>
      <c r="V1542" s="25">
        <v>0.41959689117035198</v>
      </c>
      <c r="W1542" s="25">
        <v>0.43566682603018747</v>
      </c>
      <c r="X1542" s="25"/>
      <c r="Y1542" s="25"/>
      <c r="Z1542"/>
    </row>
    <row r="1543" spans="2:26" x14ac:dyDescent="0.25">
      <c r="B1543" t="s">
        <v>931</v>
      </c>
      <c r="C1543" t="s">
        <v>911</v>
      </c>
      <c r="D1543" t="s">
        <v>257</v>
      </c>
      <c r="E1543" t="s">
        <v>1372</v>
      </c>
      <c r="F1543" t="s">
        <v>951</v>
      </c>
      <c r="G1543" t="s">
        <v>952</v>
      </c>
      <c r="H1543" t="s">
        <v>918</v>
      </c>
      <c r="I1543" t="s">
        <v>827</v>
      </c>
      <c r="J1543" s="4" t="s">
        <v>865</v>
      </c>
      <c r="K1543">
        <v>460</v>
      </c>
      <c r="L1543">
        <v>2500</v>
      </c>
      <c r="M1543" s="1">
        <v>0.23956018518518518</v>
      </c>
      <c r="N1543" s="25">
        <v>4403.1487025058004</v>
      </c>
      <c r="O1543" s="25">
        <v>13869.91841289327</v>
      </c>
      <c r="P1543" s="25">
        <v>59.067993982991801</v>
      </c>
      <c r="Q1543" s="25">
        <v>3.6986454142384</v>
      </c>
      <c r="R1543" s="25">
        <v>5446.69541632452</v>
      </c>
      <c r="S1543" s="25">
        <v>29.908918250338999</v>
      </c>
      <c r="T1543" s="25">
        <v>9.2518026900951095E-2</v>
      </c>
      <c r="U1543" s="25">
        <v>1.7585906140749799E-2</v>
      </c>
      <c r="V1543" s="25">
        <v>0.55304558665355597</v>
      </c>
      <c r="W1543" s="25">
        <v>0.57063149279430581</v>
      </c>
      <c r="X1543" s="25"/>
      <c r="Y1543" s="25"/>
      <c r="Z1543"/>
    </row>
    <row r="1544" spans="2:26" x14ac:dyDescent="0.25">
      <c r="B1544" t="s">
        <v>931</v>
      </c>
      <c r="C1544" t="s">
        <v>911</v>
      </c>
      <c r="D1544" t="s">
        <v>257</v>
      </c>
      <c r="E1544" t="s">
        <v>1372</v>
      </c>
      <c r="F1544" t="s">
        <v>951</v>
      </c>
      <c r="G1544" t="s">
        <v>952</v>
      </c>
      <c r="H1544" t="s">
        <v>918</v>
      </c>
      <c r="I1544" t="s">
        <v>827</v>
      </c>
      <c r="J1544" s="4" t="s">
        <v>865</v>
      </c>
      <c r="K1544">
        <v>460</v>
      </c>
      <c r="L1544">
        <v>3000</v>
      </c>
      <c r="M1544" s="1">
        <v>0.28613425925925923</v>
      </c>
      <c r="N1544" s="25">
        <v>5256.4974947289102</v>
      </c>
      <c r="O1544" s="25">
        <v>16557.967108396067</v>
      </c>
      <c r="P1544" s="25">
        <v>70.268225437653598</v>
      </c>
      <c r="Q1544" s="25">
        <v>4.4154575634246003</v>
      </c>
      <c r="R1544" s="25">
        <v>6502.2873098391401</v>
      </c>
      <c r="S1544" s="25">
        <v>35.5840497241675</v>
      </c>
      <c r="T1544" s="25">
        <v>9.2385643417837601E-2</v>
      </c>
      <c r="U1544" s="25">
        <v>2.02788845936972E-2</v>
      </c>
      <c r="V1544" s="25">
        <v>0.66925471262679004</v>
      </c>
      <c r="W1544" s="25">
        <v>0.68953359722048724</v>
      </c>
      <c r="X1544" s="25"/>
      <c r="Y1544" s="25"/>
      <c r="Z1544"/>
    </row>
    <row r="1545" spans="2:26" x14ac:dyDescent="0.25">
      <c r="B1545" t="s">
        <v>931</v>
      </c>
      <c r="C1545" t="s">
        <v>911</v>
      </c>
      <c r="D1545" t="s">
        <v>257</v>
      </c>
      <c r="E1545" t="s">
        <v>1372</v>
      </c>
      <c r="F1545" t="s">
        <v>951</v>
      </c>
      <c r="G1545" t="s">
        <v>952</v>
      </c>
      <c r="H1545" t="s">
        <v>918</v>
      </c>
      <c r="I1545" t="s">
        <v>827</v>
      </c>
      <c r="J1545" s="4" t="s">
        <v>832</v>
      </c>
      <c r="K1545">
        <v>240</v>
      </c>
      <c r="L1545">
        <v>125</v>
      </c>
      <c r="M1545" s="1">
        <v>2.2847222222222224E-2</v>
      </c>
      <c r="N1545" s="25">
        <v>274.774799999999</v>
      </c>
      <c r="O1545" s="25">
        <v>865.54061999999681</v>
      </c>
      <c r="P1545" s="25">
        <v>2.99354684</v>
      </c>
      <c r="Q1545" s="25">
        <v>0.23081083999999999</v>
      </c>
      <c r="R1545" s="25">
        <v>339.89644399999997</v>
      </c>
      <c r="S1545" s="25">
        <v>5.3538615499999898</v>
      </c>
      <c r="T1545" s="25">
        <v>0.57411148439999904</v>
      </c>
      <c r="U1545" s="25">
        <v>5.7235200000000002E-3</v>
      </c>
      <c r="V1545" s="25">
        <v>1.7015867640000001E-2</v>
      </c>
      <c r="W1545" s="25">
        <v>2.2739387640000001E-2</v>
      </c>
      <c r="X1545" s="25"/>
      <c r="Y1545" s="25"/>
      <c r="Z1545"/>
    </row>
    <row r="1546" spans="2:26" x14ac:dyDescent="0.25">
      <c r="B1546" t="s">
        <v>931</v>
      </c>
      <c r="C1546" t="s">
        <v>911</v>
      </c>
      <c r="D1546" t="s">
        <v>257</v>
      </c>
      <c r="E1546" t="s">
        <v>1372</v>
      </c>
      <c r="F1546" t="s">
        <v>951</v>
      </c>
      <c r="G1546" t="s">
        <v>952</v>
      </c>
      <c r="H1546" t="s">
        <v>918</v>
      </c>
      <c r="I1546" t="s">
        <v>827</v>
      </c>
      <c r="J1546" s="4" t="s">
        <v>864</v>
      </c>
      <c r="K1546">
        <v>240</v>
      </c>
      <c r="L1546">
        <v>125</v>
      </c>
      <c r="M1546" s="1">
        <v>1.9259259259259261E-2</v>
      </c>
      <c r="N1546" s="25">
        <v>248.61079999999899</v>
      </c>
      <c r="O1546" s="25">
        <v>783.12401999999679</v>
      </c>
      <c r="P1546" s="25">
        <v>2.8820881880769198</v>
      </c>
      <c r="Q1546" s="25">
        <v>0.20883308</v>
      </c>
      <c r="R1546" s="25">
        <v>307.53157361538399</v>
      </c>
      <c r="S1546" s="25">
        <v>4.4028000307692299</v>
      </c>
      <c r="T1546" s="25">
        <v>0.460036432476923</v>
      </c>
      <c r="U1546" s="25">
        <v>5.2659600000000001E-3</v>
      </c>
      <c r="V1546" s="25">
        <v>1.502566764E-2</v>
      </c>
      <c r="W1546" s="25">
        <v>2.029162764E-2</v>
      </c>
      <c r="X1546" s="25"/>
      <c r="Y1546" s="25"/>
      <c r="Z1546"/>
    </row>
    <row r="1547" spans="2:26" x14ac:dyDescent="0.25">
      <c r="B1547" t="s">
        <v>932</v>
      </c>
      <c r="C1547" t="s">
        <v>947</v>
      </c>
      <c r="D1547" t="s">
        <v>257</v>
      </c>
      <c r="E1547" t="s">
        <v>1374</v>
      </c>
      <c r="F1547" t="s">
        <v>951</v>
      </c>
      <c r="G1547" t="s">
        <v>952</v>
      </c>
      <c r="H1547" t="s">
        <v>918</v>
      </c>
      <c r="I1547" t="s">
        <v>1972</v>
      </c>
      <c r="J1547" s="4" t="s">
        <v>865</v>
      </c>
      <c r="K1547">
        <v>180</v>
      </c>
      <c r="L1547">
        <v>125</v>
      </c>
      <c r="M1547" s="1">
        <v>1.5868055555555555E-2</v>
      </c>
      <c r="N1547" s="25">
        <v>401.61129579608098</v>
      </c>
      <c r="O1547" s="25">
        <v>1265.0755817576551</v>
      </c>
      <c r="P1547" s="25">
        <v>5.7137897802586997</v>
      </c>
      <c r="Q1547" s="25">
        <v>0.33735343821320901</v>
      </c>
      <c r="R1547" s="25">
        <v>496.79310686961003</v>
      </c>
      <c r="S1547" s="25">
        <v>1.7288831937442899</v>
      </c>
      <c r="T1547" s="25">
        <v>5.5660737124046497E-2</v>
      </c>
      <c r="U1547" s="25">
        <v>9.0166048137141894E-2</v>
      </c>
      <c r="V1547" s="25">
        <v>2.63999967501444E-2</v>
      </c>
      <c r="W1547" s="25">
        <v>0.11656604488728629</v>
      </c>
      <c r="X1547" s="25"/>
      <c r="Y1547" s="25"/>
      <c r="Z1547"/>
    </row>
    <row r="1548" spans="2:26" x14ac:dyDescent="0.25">
      <c r="B1548" t="s">
        <v>932</v>
      </c>
      <c r="C1548" t="s">
        <v>947</v>
      </c>
      <c r="D1548" t="s">
        <v>257</v>
      </c>
      <c r="E1548" t="s">
        <v>1374</v>
      </c>
      <c r="F1548" t="s">
        <v>951</v>
      </c>
      <c r="G1548" t="s">
        <v>952</v>
      </c>
      <c r="H1548" t="s">
        <v>918</v>
      </c>
      <c r="I1548" t="s">
        <v>1972</v>
      </c>
      <c r="J1548" s="4" t="s">
        <v>865</v>
      </c>
      <c r="K1548">
        <v>240</v>
      </c>
      <c r="L1548">
        <v>200</v>
      </c>
      <c r="M1548" s="1">
        <v>2.2928240740740739E-2</v>
      </c>
      <c r="N1548" s="25">
        <v>573.145255847935</v>
      </c>
      <c r="O1548" s="25">
        <v>1805.4075559209953</v>
      </c>
      <c r="P1548" s="25">
        <v>8.0221969605073102</v>
      </c>
      <c r="Q1548" s="25">
        <v>0.48144196994489202</v>
      </c>
      <c r="R1548" s="25">
        <v>708.98065601224505</v>
      </c>
      <c r="S1548" s="25">
        <v>2.2212170524129302</v>
      </c>
      <c r="T1548" s="25">
        <v>7.6014425730599203E-2</v>
      </c>
      <c r="U1548" s="25">
        <v>0.111659055757935</v>
      </c>
      <c r="V1548" s="25">
        <v>4.0841128721699697E-2</v>
      </c>
      <c r="W1548" s="25">
        <v>0.1525001844796347</v>
      </c>
      <c r="X1548" s="25"/>
      <c r="Y1548" s="25"/>
      <c r="Z1548"/>
    </row>
    <row r="1549" spans="2:26" x14ac:dyDescent="0.25">
      <c r="B1549" t="s">
        <v>932</v>
      </c>
      <c r="C1549" t="s">
        <v>947</v>
      </c>
      <c r="D1549" t="s">
        <v>257</v>
      </c>
      <c r="E1549" t="s">
        <v>1374</v>
      </c>
      <c r="F1549" t="s">
        <v>951</v>
      </c>
      <c r="G1549" t="s">
        <v>952</v>
      </c>
      <c r="H1549" t="s">
        <v>918</v>
      </c>
      <c r="I1549" t="s">
        <v>1972</v>
      </c>
      <c r="J1549" s="4" t="s">
        <v>865</v>
      </c>
      <c r="K1549">
        <v>300</v>
      </c>
      <c r="L1549">
        <v>250</v>
      </c>
      <c r="M1549" s="1">
        <v>2.6782407407407408E-2</v>
      </c>
      <c r="N1549" s="25">
        <v>648.27085409722304</v>
      </c>
      <c r="O1549" s="25">
        <v>2042.0531904062525</v>
      </c>
      <c r="P1549" s="25">
        <v>9.0761595493302796</v>
      </c>
      <c r="Q1549" s="25">
        <v>0.54454754624229196</v>
      </c>
      <c r="R1549" s="25">
        <v>801.91114492039799</v>
      </c>
      <c r="S1549" s="25">
        <v>2.4433529063272599</v>
      </c>
      <c r="T1549" s="25">
        <v>8.8552118153248205E-2</v>
      </c>
      <c r="U1549" s="25">
        <v>0.10764468182780899</v>
      </c>
      <c r="V1549" s="25">
        <v>4.95208106034805E-2</v>
      </c>
      <c r="W1549" s="25">
        <v>0.15716549243128949</v>
      </c>
      <c r="X1549" s="25"/>
      <c r="Y1549" s="25"/>
      <c r="Z1549"/>
    </row>
    <row r="1550" spans="2:26" x14ac:dyDescent="0.25">
      <c r="B1550" t="s">
        <v>932</v>
      </c>
      <c r="C1550" t="s">
        <v>947</v>
      </c>
      <c r="D1550" t="s">
        <v>257</v>
      </c>
      <c r="E1550" t="s">
        <v>1374</v>
      </c>
      <c r="F1550" t="s">
        <v>951</v>
      </c>
      <c r="G1550" t="s">
        <v>952</v>
      </c>
      <c r="H1550" t="s">
        <v>918</v>
      </c>
      <c r="I1550" t="s">
        <v>1972</v>
      </c>
      <c r="J1550" s="4" t="s">
        <v>865</v>
      </c>
      <c r="K1550">
        <v>420</v>
      </c>
      <c r="L1550">
        <v>500</v>
      </c>
      <c r="M1550" s="1">
        <v>4.9097222222222216E-2</v>
      </c>
      <c r="N1550" s="25">
        <v>1038.6595645862301</v>
      </c>
      <c r="O1550" s="25">
        <v>3271.7776284466245</v>
      </c>
      <c r="P1550" s="25">
        <v>13.038962042451899</v>
      </c>
      <c r="Q1550" s="25">
        <v>0.87247401434498195</v>
      </c>
      <c r="R1550" s="25">
        <v>1284.82182565229</v>
      </c>
      <c r="S1550" s="25">
        <v>3.6813954307957402</v>
      </c>
      <c r="T1550" s="25">
        <v>0.15479370770470599</v>
      </c>
      <c r="U1550" s="25">
        <v>0.107523305474421</v>
      </c>
      <c r="V1550" s="25">
        <v>0.107814214122154</v>
      </c>
      <c r="W1550" s="25">
        <v>0.21533751959657499</v>
      </c>
      <c r="X1550" s="25"/>
      <c r="Y1550" s="25"/>
      <c r="Z1550"/>
    </row>
    <row r="1551" spans="2:26" x14ac:dyDescent="0.25">
      <c r="B1551" t="s">
        <v>932</v>
      </c>
      <c r="C1551" t="s">
        <v>947</v>
      </c>
      <c r="D1551" t="s">
        <v>257</v>
      </c>
      <c r="E1551" t="s">
        <v>1374</v>
      </c>
      <c r="F1551" t="s">
        <v>951</v>
      </c>
      <c r="G1551" t="s">
        <v>952</v>
      </c>
      <c r="H1551" t="s">
        <v>918</v>
      </c>
      <c r="I1551" t="s">
        <v>1972</v>
      </c>
      <c r="J1551" s="4" t="s">
        <v>865</v>
      </c>
      <c r="K1551">
        <v>440</v>
      </c>
      <c r="L1551">
        <v>750</v>
      </c>
      <c r="M1551" s="1">
        <v>7.1354166666666663E-2</v>
      </c>
      <c r="N1551" s="25">
        <v>1439.66782114735</v>
      </c>
      <c r="O1551" s="25">
        <v>4534.9536366141519</v>
      </c>
      <c r="P1551" s="25">
        <v>17.2660450378437</v>
      </c>
      <c r="Q1551" s="25">
        <v>1.20932098572281</v>
      </c>
      <c r="R1551" s="25">
        <v>1780.86925813997</v>
      </c>
      <c r="S1551" s="25">
        <v>4.4939012040150699</v>
      </c>
      <c r="T1551" s="25">
        <v>0.220287531728837</v>
      </c>
      <c r="U1551" s="25">
        <v>0.120880626670319</v>
      </c>
      <c r="V1551" s="25">
        <v>0.172092965776971</v>
      </c>
      <c r="W1551" s="25">
        <v>0.29297359244728999</v>
      </c>
      <c r="X1551" s="25"/>
      <c r="Y1551" s="25"/>
      <c r="Z1551"/>
    </row>
    <row r="1552" spans="2:26" x14ac:dyDescent="0.25">
      <c r="B1552" t="s">
        <v>932</v>
      </c>
      <c r="C1552" t="s">
        <v>947</v>
      </c>
      <c r="D1552" t="s">
        <v>257</v>
      </c>
      <c r="E1552" t="s">
        <v>1374</v>
      </c>
      <c r="F1552" t="s">
        <v>951</v>
      </c>
      <c r="G1552" t="s">
        <v>952</v>
      </c>
      <c r="H1552" t="s">
        <v>918</v>
      </c>
      <c r="I1552" t="s">
        <v>1972</v>
      </c>
      <c r="J1552" s="4" t="s">
        <v>865</v>
      </c>
      <c r="K1552">
        <v>440</v>
      </c>
      <c r="L1552">
        <v>1000</v>
      </c>
      <c r="M1552" s="1">
        <v>9.3506944444444448E-2</v>
      </c>
      <c r="N1552" s="25">
        <v>1863.1897939800799</v>
      </c>
      <c r="O1552" s="25">
        <v>5869.0478510372513</v>
      </c>
      <c r="P1552" s="25">
        <v>21.8462192855438</v>
      </c>
      <c r="Q1552" s="25">
        <v>1.5650790235615499</v>
      </c>
      <c r="R1552" s="25">
        <v>2304.76516888263</v>
      </c>
      <c r="S1552" s="25">
        <v>5.33122466007105</v>
      </c>
      <c r="T1552" s="25">
        <v>0.28198961014306301</v>
      </c>
      <c r="U1552" s="25">
        <v>0.138529016511413</v>
      </c>
      <c r="V1552" s="25">
        <v>0.232981053057944</v>
      </c>
      <c r="W1552" s="25">
        <v>0.371510069569357</v>
      </c>
      <c r="X1552" s="25"/>
      <c r="Y1552" s="25"/>
      <c r="Z1552"/>
    </row>
    <row r="1553" spans="2:26" x14ac:dyDescent="0.25">
      <c r="B1553" t="s">
        <v>932</v>
      </c>
      <c r="C1553" t="s">
        <v>947</v>
      </c>
      <c r="D1553" t="s">
        <v>257</v>
      </c>
      <c r="E1553" t="s">
        <v>1374</v>
      </c>
      <c r="F1553" t="s">
        <v>951</v>
      </c>
      <c r="G1553" t="s">
        <v>952</v>
      </c>
      <c r="H1553" t="s">
        <v>918</v>
      </c>
      <c r="I1553" t="s">
        <v>1972</v>
      </c>
      <c r="J1553" s="4" t="s">
        <v>865</v>
      </c>
      <c r="K1553">
        <v>440</v>
      </c>
      <c r="L1553">
        <v>1500</v>
      </c>
      <c r="M1553" s="1">
        <v>0.13780092592592594</v>
      </c>
      <c r="N1553" s="25">
        <v>2710.0934933302201</v>
      </c>
      <c r="O1553" s="25">
        <v>8536.7945039901933</v>
      </c>
      <c r="P1553" s="25">
        <v>31.005746745042799</v>
      </c>
      <c r="Q1553" s="25">
        <v>2.2764786063603899</v>
      </c>
      <c r="R1553" s="25">
        <v>3352.38490373376</v>
      </c>
      <c r="S1553" s="25">
        <v>7.0012461946887301</v>
      </c>
      <c r="T1553" s="25">
        <v>0.40531499539695598</v>
      </c>
      <c r="U1553" s="25">
        <v>0.173765188675962</v>
      </c>
      <c r="V1553" s="25">
        <v>0.35478134976719</v>
      </c>
      <c r="W1553" s="25">
        <v>0.52854653844315203</v>
      </c>
      <c r="X1553" s="25"/>
      <c r="Y1553" s="25"/>
      <c r="Z1553"/>
    </row>
    <row r="1554" spans="2:26" x14ac:dyDescent="0.25">
      <c r="B1554" t="s">
        <v>932</v>
      </c>
      <c r="C1554" t="s">
        <v>947</v>
      </c>
      <c r="D1554" t="s">
        <v>257</v>
      </c>
      <c r="E1554" t="s">
        <v>1374</v>
      </c>
      <c r="F1554" t="s">
        <v>951</v>
      </c>
      <c r="G1554" t="s">
        <v>952</v>
      </c>
      <c r="H1554" t="s">
        <v>918</v>
      </c>
      <c r="I1554" t="s">
        <v>1972</v>
      </c>
      <c r="J1554" s="4" t="s">
        <v>865</v>
      </c>
      <c r="K1554">
        <v>440</v>
      </c>
      <c r="L1554">
        <v>2000</v>
      </c>
      <c r="M1554" s="1">
        <v>0.18210648148148148</v>
      </c>
      <c r="N1554" s="25">
        <v>3556.85650365847</v>
      </c>
      <c r="O1554" s="25">
        <v>11204.097986524181</v>
      </c>
      <c r="P1554" s="25">
        <v>40.160998402616002</v>
      </c>
      <c r="Q1554" s="25">
        <v>2.9877590350815599</v>
      </c>
      <c r="R1554" s="25">
        <v>4399.83126713002</v>
      </c>
      <c r="S1554" s="25">
        <v>8.6721296511852692</v>
      </c>
      <c r="T1554" s="25">
        <v>0.52865347675930896</v>
      </c>
      <c r="U1554" s="25">
        <v>0.20895846710017199</v>
      </c>
      <c r="V1554" s="25">
        <v>0.476574892556208</v>
      </c>
      <c r="W1554" s="25">
        <v>0.68553335965637996</v>
      </c>
      <c r="X1554" s="25"/>
      <c r="Y1554" s="25"/>
      <c r="Z1554"/>
    </row>
    <row r="1555" spans="2:26" x14ac:dyDescent="0.25">
      <c r="B1555" t="s">
        <v>932</v>
      </c>
      <c r="C1555" t="s">
        <v>947</v>
      </c>
      <c r="D1555" t="s">
        <v>257</v>
      </c>
      <c r="E1555" t="s">
        <v>1374</v>
      </c>
      <c r="F1555" t="s">
        <v>951</v>
      </c>
      <c r="G1555" t="s">
        <v>952</v>
      </c>
      <c r="H1555" t="s">
        <v>918</v>
      </c>
      <c r="I1555" t="s">
        <v>1972</v>
      </c>
      <c r="J1555" s="4" t="s">
        <v>865</v>
      </c>
      <c r="K1555">
        <v>440</v>
      </c>
      <c r="L1555">
        <v>2500</v>
      </c>
      <c r="M1555" s="1">
        <v>0.22641203703703705</v>
      </c>
      <c r="N1555" s="25">
        <v>4403.8600926997997</v>
      </c>
      <c r="O1555" s="25">
        <v>13872.159292004369</v>
      </c>
      <c r="P1555" s="25">
        <v>49.3202610310137</v>
      </c>
      <c r="Q1555" s="25">
        <v>3.6992421537819902</v>
      </c>
      <c r="R1555" s="25">
        <v>5447.5746513946297</v>
      </c>
      <c r="S1555" s="25">
        <v>10.340951507098801</v>
      </c>
      <c r="T1555" s="25">
        <v>0.65201061431071405</v>
      </c>
      <c r="U1555" s="25">
        <v>0.24415749233890699</v>
      </c>
      <c r="V1555" s="25">
        <v>0.59841279634212896</v>
      </c>
      <c r="W1555" s="25">
        <v>0.84257028868103601</v>
      </c>
      <c r="X1555" s="25"/>
      <c r="Y1555" s="25"/>
      <c r="Z1555"/>
    </row>
    <row r="1556" spans="2:26" x14ac:dyDescent="0.25">
      <c r="B1556" t="s">
        <v>932</v>
      </c>
      <c r="C1556" t="s">
        <v>947</v>
      </c>
      <c r="D1556" t="s">
        <v>257</v>
      </c>
      <c r="E1556" t="s">
        <v>1374</v>
      </c>
      <c r="F1556" t="s">
        <v>951</v>
      </c>
      <c r="G1556" t="s">
        <v>952</v>
      </c>
      <c r="H1556" t="s">
        <v>918</v>
      </c>
      <c r="I1556" t="s">
        <v>1972</v>
      </c>
      <c r="J1556" s="4" t="s">
        <v>865</v>
      </c>
      <c r="K1556">
        <v>440</v>
      </c>
      <c r="L1556">
        <v>3000</v>
      </c>
      <c r="M1556" s="1">
        <v>0.27071759259259259</v>
      </c>
      <c r="N1556" s="25">
        <v>5250.5688586814404</v>
      </c>
      <c r="O1556" s="25">
        <v>16539.291904846537</v>
      </c>
      <c r="P1556" s="25">
        <v>58.475225219897702</v>
      </c>
      <c r="Q1556" s="25">
        <v>4.41047812942052</v>
      </c>
      <c r="R1556" s="25">
        <v>6494.95394920945</v>
      </c>
      <c r="S1556" s="25">
        <v>12.0101244576342</v>
      </c>
      <c r="T1556" s="25">
        <v>0.77531528817814399</v>
      </c>
      <c r="U1556" s="25">
        <v>0.27933197828439299</v>
      </c>
      <c r="V1556" s="25">
        <v>0.72021305308972405</v>
      </c>
      <c r="W1556" s="25">
        <v>0.99954503137411699</v>
      </c>
      <c r="X1556" s="25"/>
      <c r="Y1556" s="25"/>
      <c r="Z1556"/>
    </row>
    <row r="1557" spans="2:26" x14ac:dyDescent="0.25">
      <c r="B1557" t="s">
        <v>932</v>
      </c>
      <c r="C1557" t="s">
        <v>947</v>
      </c>
      <c r="D1557" t="s">
        <v>257</v>
      </c>
      <c r="E1557" t="s">
        <v>1374</v>
      </c>
      <c r="F1557" t="s">
        <v>951</v>
      </c>
      <c r="G1557" t="s">
        <v>952</v>
      </c>
      <c r="H1557" t="s">
        <v>918</v>
      </c>
      <c r="I1557" t="s">
        <v>1972</v>
      </c>
      <c r="J1557" s="4" t="s">
        <v>865</v>
      </c>
      <c r="K1557">
        <v>440</v>
      </c>
      <c r="L1557">
        <v>3500</v>
      </c>
      <c r="M1557" s="1">
        <v>0.31502314814814814</v>
      </c>
      <c r="N1557" s="25">
        <v>6097.3266778535499</v>
      </c>
      <c r="O1557" s="25">
        <v>19206.579035238683</v>
      </c>
      <c r="P1557" s="25">
        <v>67.631050009933801</v>
      </c>
      <c r="Q1557" s="25">
        <v>5.1217547095664102</v>
      </c>
      <c r="R1557" s="25">
        <v>7542.3932555923802</v>
      </c>
      <c r="S1557" s="25">
        <v>13.6780020420446</v>
      </c>
      <c r="T1557" s="25">
        <v>0.898610406806021</v>
      </c>
      <c r="U1557" s="25">
        <v>0.31450887469095101</v>
      </c>
      <c r="V1557" s="25">
        <v>0.84202636155367305</v>
      </c>
      <c r="W1557" s="25">
        <v>1.1565352362446242</v>
      </c>
      <c r="X1557" s="25"/>
      <c r="Y1557" s="25"/>
      <c r="Z1557"/>
    </row>
    <row r="1558" spans="2:26" x14ac:dyDescent="0.25">
      <c r="B1558" t="s">
        <v>932</v>
      </c>
      <c r="C1558" t="s">
        <v>947</v>
      </c>
      <c r="D1558" t="s">
        <v>257</v>
      </c>
      <c r="E1558" t="s">
        <v>1374</v>
      </c>
      <c r="F1558" t="s">
        <v>951</v>
      </c>
      <c r="G1558" t="s">
        <v>952</v>
      </c>
      <c r="H1558" t="s">
        <v>918</v>
      </c>
      <c r="I1558" t="s">
        <v>1972</v>
      </c>
      <c r="J1558" s="4" t="s">
        <v>832</v>
      </c>
      <c r="K1558">
        <v>180</v>
      </c>
      <c r="L1558">
        <v>125</v>
      </c>
      <c r="M1558" s="1">
        <v>2.2847222222222224E-2</v>
      </c>
      <c r="N1558" s="25">
        <v>318.72000000000003</v>
      </c>
      <c r="O1558" s="25">
        <v>1003.9680000000001</v>
      </c>
      <c r="P1558" s="25">
        <v>3.1397333999999999</v>
      </c>
      <c r="Q1558" s="25">
        <v>0.26772479999999999</v>
      </c>
      <c r="R1558" s="25">
        <v>394.25666999999999</v>
      </c>
      <c r="S1558" s="25">
        <v>4.8034610799999999</v>
      </c>
      <c r="T1558" s="25">
        <v>0.15469079999999999</v>
      </c>
      <c r="U1558" s="25">
        <v>4.3739989999999999E-2</v>
      </c>
      <c r="V1558" s="25">
        <v>1.7370719999999999E-2</v>
      </c>
      <c r="W1558" s="25">
        <v>6.1110709999999999E-2</v>
      </c>
      <c r="X1558" s="25"/>
      <c r="Y1558" s="25"/>
      <c r="Z1558"/>
    </row>
    <row r="1559" spans="2:26" x14ac:dyDescent="0.25">
      <c r="B1559" t="s">
        <v>932</v>
      </c>
      <c r="C1559" t="s">
        <v>947</v>
      </c>
      <c r="D1559" t="s">
        <v>257</v>
      </c>
      <c r="E1559" t="s">
        <v>1374</v>
      </c>
      <c r="F1559" t="s">
        <v>951</v>
      </c>
      <c r="G1559" t="s">
        <v>952</v>
      </c>
      <c r="H1559" t="s">
        <v>918</v>
      </c>
      <c r="I1559" t="s">
        <v>1972</v>
      </c>
      <c r="J1559" s="4" t="s">
        <v>864</v>
      </c>
      <c r="K1559">
        <v>180</v>
      </c>
      <c r="L1559">
        <v>125</v>
      </c>
      <c r="M1559" s="1">
        <v>1.9259259259259261E-2</v>
      </c>
      <c r="N1559" s="25">
        <v>288.95999999999998</v>
      </c>
      <c r="O1559" s="25">
        <v>910.22399999999993</v>
      </c>
      <c r="P1559" s="25">
        <v>3.0203958000000002</v>
      </c>
      <c r="Q1559" s="25">
        <v>0.24272640000000001</v>
      </c>
      <c r="R1559" s="25">
        <v>357.44354602564101</v>
      </c>
      <c r="S1559" s="25">
        <v>3.9219699197435798</v>
      </c>
      <c r="T1559" s="25">
        <v>0.1264188</v>
      </c>
      <c r="U1559" s="25">
        <v>4.3210510000000001E-2</v>
      </c>
      <c r="V1559" s="25">
        <v>1.57395E-2</v>
      </c>
      <c r="W1559" s="25">
        <v>5.8950009999999997E-2</v>
      </c>
      <c r="X1559" s="25"/>
      <c r="Y1559" s="25"/>
      <c r="Z1559"/>
    </row>
    <row r="1560" spans="2:26" x14ac:dyDescent="0.25">
      <c r="B1560" t="s">
        <v>82</v>
      </c>
      <c r="C1560" t="s">
        <v>277</v>
      </c>
      <c r="D1560" t="s">
        <v>257</v>
      </c>
      <c r="E1560" t="s">
        <v>1376</v>
      </c>
      <c r="F1560" t="s">
        <v>951</v>
      </c>
      <c r="G1560" t="s">
        <v>952</v>
      </c>
      <c r="H1560" t="s">
        <v>918</v>
      </c>
      <c r="I1560" t="s">
        <v>834</v>
      </c>
      <c r="J1560" s="4" t="s">
        <v>865</v>
      </c>
      <c r="K1560">
        <v>180</v>
      </c>
      <c r="L1560">
        <v>125</v>
      </c>
      <c r="M1560" s="1">
        <v>1.5428240740740741E-2</v>
      </c>
      <c r="N1560" s="25">
        <v>382.19923503140501</v>
      </c>
      <c r="O1560" s="25">
        <v>1203.9275903489258</v>
      </c>
      <c r="P1560" s="25">
        <v>5.8727638654731003</v>
      </c>
      <c r="Q1560" s="25">
        <v>0.321047342141007</v>
      </c>
      <c r="R1560" s="25">
        <v>472.78048027207302</v>
      </c>
      <c r="S1560" s="25">
        <v>1.0274892235601301</v>
      </c>
      <c r="T1560" s="25">
        <v>0.15992078898111101</v>
      </c>
      <c r="U1560" s="25">
        <v>2.6407626041884198E-3</v>
      </c>
      <c r="V1560" s="25">
        <v>2.4553780189568299E-2</v>
      </c>
      <c r="W1560" s="25">
        <v>2.7194542793756719E-2</v>
      </c>
      <c r="X1560" s="25"/>
      <c r="Y1560" s="25"/>
      <c r="Z1560"/>
    </row>
    <row r="1561" spans="2:26" x14ac:dyDescent="0.25">
      <c r="B1561" t="s">
        <v>82</v>
      </c>
      <c r="C1561" t="s">
        <v>277</v>
      </c>
      <c r="D1561" t="s">
        <v>257</v>
      </c>
      <c r="E1561" t="s">
        <v>1376</v>
      </c>
      <c r="F1561" t="s">
        <v>951</v>
      </c>
      <c r="G1561" t="s">
        <v>952</v>
      </c>
      <c r="H1561" t="s">
        <v>918</v>
      </c>
      <c r="I1561" t="s">
        <v>834</v>
      </c>
      <c r="J1561" s="4" t="s">
        <v>865</v>
      </c>
      <c r="K1561">
        <v>240</v>
      </c>
      <c r="L1561">
        <v>200</v>
      </c>
      <c r="M1561" s="1">
        <v>2.225694444444444E-2</v>
      </c>
      <c r="N1561" s="25">
        <v>564.85517646403196</v>
      </c>
      <c r="O1561" s="25">
        <v>1779.2938058617005</v>
      </c>
      <c r="P1561" s="25">
        <v>8.8287821382676697</v>
      </c>
      <c r="Q1561" s="25">
        <v>0.47447838391410901</v>
      </c>
      <c r="R1561" s="25">
        <v>698.72590512739896</v>
      </c>
      <c r="S1561" s="25">
        <v>1.0882792062157101</v>
      </c>
      <c r="T1561" s="25">
        <v>0.16906109332522901</v>
      </c>
      <c r="U1561" s="25">
        <v>3.6473587782512502E-3</v>
      </c>
      <c r="V1561" s="25">
        <v>3.8374777039889799E-2</v>
      </c>
      <c r="W1561" s="25">
        <v>4.202213581814105E-2</v>
      </c>
      <c r="X1561" s="25"/>
      <c r="Y1561" s="25"/>
      <c r="Z1561"/>
    </row>
    <row r="1562" spans="2:26" x14ac:dyDescent="0.25">
      <c r="B1562" t="s">
        <v>82</v>
      </c>
      <c r="C1562" t="s">
        <v>277</v>
      </c>
      <c r="D1562" t="s">
        <v>257</v>
      </c>
      <c r="E1562" t="s">
        <v>1376</v>
      </c>
      <c r="F1562" t="s">
        <v>951</v>
      </c>
      <c r="G1562" t="s">
        <v>952</v>
      </c>
      <c r="H1562" t="s">
        <v>918</v>
      </c>
      <c r="I1562" t="s">
        <v>834</v>
      </c>
      <c r="J1562" s="4" t="s">
        <v>865</v>
      </c>
      <c r="K1562">
        <v>300</v>
      </c>
      <c r="L1562">
        <v>250</v>
      </c>
      <c r="M1562" s="1">
        <v>2.6296296296296293E-2</v>
      </c>
      <c r="N1562" s="25">
        <v>665.88757587162797</v>
      </c>
      <c r="O1562" s="25">
        <v>2097.5458639956282</v>
      </c>
      <c r="P1562" s="25">
        <v>10.438543941615601</v>
      </c>
      <c r="Q1562" s="25">
        <v>0.55934555777238304</v>
      </c>
      <c r="R1562" s="25">
        <v>823.702957874243</v>
      </c>
      <c r="S1562" s="25">
        <v>1.1162457197128299</v>
      </c>
      <c r="T1562" s="25">
        <v>0.17463654494816699</v>
      </c>
      <c r="U1562" s="25">
        <v>4.1433464286478204E-3</v>
      </c>
      <c r="V1562" s="25">
        <v>4.7669707614738301E-2</v>
      </c>
      <c r="W1562" s="25">
        <v>5.1813054043386118E-2</v>
      </c>
      <c r="X1562" s="25"/>
      <c r="Y1562" s="25"/>
      <c r="Z1562"/>
    </row>
    <row r="1563" spans="2:26" x14ac:dyDescent="0.25">
      <c r="B1563" t="s">
        <v>82</v>
      </c>
      <c r="C1563" t="s">
        <v>277</v>
      </c>
      <c r="D1563" t="s">
        <v>257</v>
      </c>
      <c r="E1563" t="s">
        <v>1376</v>
      </c>
      <c r="F1563" t="s">
        <v>951</v>
      </c>
      <c r="G1563" t="s">
        <v>952</v>
      </c>
      <c r="H1563" t="s">
        <v>918</v>
      </c>
      <c r="I1563" t="s">
        <v>834</v>
      </c>
      <c r="J1563" s="4" t="s">
        <v>865</v>
      </c>
      <c r="K1563">
        <v>420</v>
      </c>
      <c r="L1563">
        <v>500</v>
      </c>
      <c r="M1563" s="1">
        <v>4.7719907407407412E-2</v>
      </c>
      <c r="N1563" s="25">
        <v>1099.41686872276</v>
      </c>
      <c r="O1563" s="25">
        <v>3463.163136476694</v>
      </c>
      <c r="P1563" s="25">
        <v>15.9700298787152</v>
      </c>
      <c r="Q1563" s="25">
        <v>0.92351016174755196</v>
      </c>
      <c r="R1563" s="25">
        <v>1359.9786721957601</v>
      </c>
      <c r="S1563" s="25">
        <v>1.1228836769783199</v>
      </c>
      <c r="T1563" s="25">
        <v>0.183512061484529</v>
      </c>
      <c r="U1563" s="25">
        <v>5.5341075700778104E-3</v>
      </c>
      <c r="V1563" s="25">
        <v>0.100039133923417</v>
      </c>
      <c r="W1563" s="25">
        <v>0.10557324149349481</v>
      </c>
      <c r="X1563" s="25"/>
      <c r="Y1563" s="25"/>
      <c r="Z1563"/>
    </row>
    <row r="1564" spans="2:26" x14ac:dyDescent="0.25">
      <c r="B1564" t="s">
        <v>82</v>
      </c>
      <c r="C1564" t="s">
        <v>277</v>
      </c>
      <c r="D1564" t="s">
        <v>257</v>
      </c>
      <c r="E1564" t="s">
        <v>1376</v>
      </c>
      <c r="F1564" t="s">
        <v>951</v>
      </c>
      <c r="G1564" t="s">
        <v>952</v>
      </c>
      <c r="H1564" t="s">
        <v>918</v>
      </c>
      <c r="I1564" t="s">
        <v>834</v>
      </c>
      <c r="J1564" s="4" t="s">
        <v>865</v>
      </c>
      <c r="K1564">
        <v>440</v>
      </c>
      <c r="L1564">
        <v>750</v>
      </c>
      <c r="M1564" s="1">
        <v>6.8622685185185189E-2</v>
      </c>
      <c r="N1564" s="25">
        <v>1528.9823417929799</v>
      </c>
      <c r="O1564" s="25">
        <v>4816.2943766478866</v>
      </c>
      <c r="P1564" s="25">
        <v>21.675476476599599</v>
      </c>
      <c r="Q1564" s="25">
        <v>1.2843451031811399</v>
      </c>
      <c r="R1564" s="25">
        <v>1891.3510841831501</v>
      </c>
      <c r="S1564" s="25">
        <v>1.1201386021319699</v>
      </c>
      <c r="T1564" s="25">
        <v>0.18888350975120499</v>
      </c>
      <c r="U1564" s="25">
        <v>6.6827815816822801E-3</v>
      </c>
      <c r="V1564" s="25">
        <v>0.15563498191547401</v>
      </c>
      <c r="W1564" s="25">
        <v>0.16231776349715629</v>
      </c>
      <c r="X1564" s="25"/>
      <c r="Y1564" s="25"/>
      <c r="Z1564"/>
    </row>
    <row r="1565" spans="2:26" x14ac:dyDescent="0.25">
      <c r="B1565" t="s">
        <v>82</v>
      </c>
      <c r="C1565" t="s">
        <v>277</v>
      </c>
      <c r="D1565" t="s">
        <v>257</v>
      </c>
      <c r="E1565" t="s">
        <v>1376</v>
      </c>
      <c r="F1565" t="s">
        <v>951</v>
      </c>
      <c r="G1565" t="s">
        <v>952</v>
      </c>
      <c r="H1565" t="s">
        <v>918</v>
      </c>
      <c r="I1565" t="s">
        <v>834</v>
      </c>
      <c r="J1565" s="4" t="s">
        <v>865</v>
      </c>
      <c r="K1565">
        <v>440</v>
      </c>
      <c r="L1565">
        <v>1000</v>
      </c>
      <c r="M1565" s="1">
        <v>8.9236111111111113E-2</v>
      </c>
      <c r="N1565" s="25">
        <v>1961.8305165786101</v>
      </c>
      <c r="O1565" s="25">
        <v>6179.7661272226214</v>
      </c>
      <c r="P1565" s="25">
        <v>27.480741251758602</v>
      </c>
      <c r="Q1565" s="25">
        <v>1.64793789379914</v>
      </c>
      <c r="R1565" s="25">
        <v>2426.7850741536499</v>
      </c>
      <c r="S1565" s="25">
        <v>1.10985091758858</v>
      </c>
      <c r="T1565" s="25">
        <v>0.19285349551674999</v>
      </c>
      <c r="U1565" s="25">
        <v>7.8883640250745502E-3</v>
      </c>
      <c r="V1565" s="25">
        <v>0.209715357783925</v>
      </c>
      <c r="W1565" s="25">
        <v>0.21760372180899956</v>
      </c>
      <c r="X1565" s="25"/>
      <c r="Y1565" s="25"/>
      <c r="Z1565"/>
    </row>
    <row r="1566" spans="2:26" x14ac:dyDescent="0.25">
      <c r="B1566" t="s">
        <v>82</v>
      </c>
      <c r="C1566" t="s">
        <v>277</v>
      </c>
      <c r="D1566" t="s">
        <v>257</v>
      </c>
      <c r="E1566" t="s">
        <v>1376</v>
      </c>
      <c r="F1566" t="s">
        <v>951</v>
      </c>
      <c r="G1566" t="s">
        <v>952</v>
      </c>
      <c r="H1566" t="s">
        <v>918</v>
      </c>
      <c r="I1566" t="s">
        <v>834</v>
      </c>
      <c r="J1566" s="4" t="s">
        <v>865</v>
      </c>
      <c r="K1566">
        <v>440</v>
      </c>
      <c r="L1566">
        <v>1500</v>
      </c>
      <c r="M1566" s="1">
        <v>0.1304976851851852</v>
      </c>
      <c r="N1566" s="25">
        <v>2826.7913734252002</v>
      </c>
      <c r="O1566" s="25">
        <v>8904.3928262893805</v>
      </c>
      <c r="P1566" s="25">
        <v>39.069721646074001</v>
      </c>
      <c r="Q1566" s="25">
        <v>2.3745044616239501</v>
      </c>
      <c r="R1566" s="25">
        <v>3496.74064577538</v>
      </c>
      <c r="S1566" s="25">
        <v>1.09941176818416</v>
      </c>
      <c r="T1566" s="25">
        <v>0.20242825572237899</v>
      </c>
      <c r="U1566" s="25">
        <v>1.02989005764058E-2</v>
      </c>
      <c r="V1566" s="25">
        <v>0.31781868766683802</v>
      </c>
      <c r="W1566" s="25">
        <v>0.32811758824324383</v>
      </c>
      <c r="X1566" s="25"/>
      <c r="Y1566" s="25"/>
      <c r="Z1566"/>
    </row>
    <row r="1567" spans="2:26" x14ac:dyDescent="0.25">
      <c r="B1567" t="s">
        <v>82</v>
      </c>
      <c r="C1567" t="s">
        <v>277</v>
      </c>
      <c r="D1567" t="s">
        <v>257</v>
      </c>
      <c r="E1567" t="s">
        <v>1376</v>
      </c>
      <c r="F1567" t="s">
        <v>951</v>
      </c>
      <c r="G1567" t="s">
        <v>952</v>
      </c>
      <c r="H1567" t="s">
        <v>918</v>
      </c>
      <c r="I1567" t="s">
        <v>834</v>
      </c>
      <c r="J1567" s="4" t="s">
        <v>865</v>
      </c>
      <c r="K1567">
        <v>440</v>
      </c>
      <c r="L1567">
        <v>2000</v>
      </c>
      <c r="M1567" s="1">
        <v>0.17174768518518521</v>
      </c>
      <c r="N1567" s="25">
        <v>3691.4416885397</v>
      </c>
      <c r="O1567" s="25">
        <v>11628.041318900054</v>
      </c>
      <c r="P1567" s="25">
        <v>50.653799498460202</v>
      </c>
      <c r="Q1567" s="25">
        <v>3.1008113065181302</v>
      </c>
      <c r="R1567" s="25">
        <v>4566.3136972887096</v>
      </c>
      <c r="S1567" s="25">
        <v>1.08469096741372</v>
      </c>
      <c r="T1567" s="25">
        <v>0.21130300927566101</v>
      </c>
      <c r="U1567" s="25">
        <v>1.27091401332161E-2</v>
      </c>
      <c r="V1567" s="25">
        <v>0.42586787347960298</v>
      </c>
      <c r="W1567" s="25">
        <v>0.43857701361281909</v>
      </c>
      <c r="X1567" s="25"/>
      <c r="Y1567" s="25"/>
      <c r="Z1567"/>
    </row>
    <row r="1568" spans="2:26" x14ac:dyDescent="0.25">
      <c r="B1568" t="s">
        <v>82</v>
      </c>
      <c r="C1568" t="s">
        <v>277</v>
      </c>
      <c r="D1568" t="s">
        <v>257</v>
      </c>
      <c r="E1568" t="s">
        <v>1376</v>
      </c>
      <c r="F1568" t="s">
        <v>951</v>
      </c>
      <c r="G1568" t="s">
        <v>952</v>
      </c>
      <c r="H1568" t="s">
        <v>918</v>
      </c>
      <c r="I1568" t="s">
        <v>834</v>
      </c>
      <c r="J1568" s="4" t="s">
        <v>865</v>
      </c>
      <c r="K1568">
        <v>460</v>
      </c>
      <c r="L1568">
        <v>2500</v>
      </c>
      <c r="M1568" s="1">
        <v>0.21302083333333333</v>
      </c>
      <c r="N1568" s="25">
        <v>4519.2411816850299</v>
      </c>
      <c r="O1568" s="25">
        <v>14235.609722307843</v>
      </c>
      <c r="P1568" s="25">
        <v>61.633605576688197</v>
      </c>
      <c r="Q1568" s="25">
        <v>3.7961625685990299</v>
      </c>
      <c r="R1568" s="25">
        <v>5590.3017463205697</v>
      </c>
      <c r="S1568" s="25">
        <v>1.0777921631936001</v>
      </c>
      <c r="T1568" s="25">
        <v>0.22185825360174</v>
      </c>
      <c r="U1568" s="25">
        <v>1.4752375780137701E-2</v>
      </c>
      <c r="V1568" s="25">
        <v>0.53909920375912201</v>
      </c>
      <c r="W1568" s="25">
        <v>0.55385157953925968</v>
      </c>
      <c r="X1568" s="25"/>
      <c r="Y1568" s="25"/>
      <c r="Z1568"/>
    </row>
    <row r="1569" spans="2:26" x14ac:dyDescent="0.25">
      <c r="B1569" t="s">
        <v>82</v>
      </c>
      <c r="C1569" t="s">
        <v>277</v>
      </c>
      <c r="D1569" t="s">
        <v>257</v>
      </c>
      <c r="E1569" t="s">
        <v>1376</v>
      </c>
      <c r="F1569" t="s">
        <v>951</v>
      </c>
      <c r="G1569" t="s">
        <v>952</v>
      </c>
      <c r="H1569" t="s">
        <v>918</v>
      </c>
      <c r="I1569" t="s">
        <v>834</v>
      </c>
      <c r="J1569" s="4" t="s">
        <v>865</v>
      </c>
      <c r="K1569">
        <v>460</v>
      </c>
      <c r="L1569">
        <v>3000</v>
      </c>
      <c r="M1569" s="1">
        <v>0.25430555555555556</v>
      </c>
      <c r="N1569" s="25">
        <v>5347.4010894636303</v>
      </c>
      <c r="O1569" s="25">
        <v>16844.313431810435</v>
      </c>
      <c r="P1569" s="25">
        <v>72.638590306856202</v>
      </c>
      <c r="Q1569" s="25">
        <v>4.4918171032986098</v>
      </c>
      <c r="R1569" s="25">
        <v>6614.7348007915198</v>
      </c>
      <c r="S1569" s="25">
        <v>1.0742225379887</v>
      </c>
      <c r="T1569" s="25">
        <v>0.232950539519267</v>
      </c>
      <c r="U1569" s="25">
        <v>1.6769612540761699E-2</v>
      </c>
      <c r="V1569" s="25">
        <v>0.65320736400346902</v>
      </c>
      <c r="W1569" s="25">
        <v>0.66997697654423072</v>
      </c>
      <c r="X1569" s="25"/>
      <c r="Y1569" s="25"/>
      <c r="Z1569"/>
    </row>
    <row r="1570" spans="2:26" x14ac:dyDescent="0.25">
      <c r="B1570" t="s">
        <v>82</v>
      </c>
      <c r="C1570" t="s">
        <v>277</v>
      </c>
      <c r="D1570" t="s">
        <v>257</v>
      </c>
      <c r="E1570" t="s">
        <v>1376</v>
      </c>
      <c r="F1570" t="s">
        <v>951</v>
      </c>
      <c r="G1570" t="s">
        <v>952</v>
      </c>
      <c r="H1570" t="s">
        <v>918</v>
      </c>
      <c r="I1570" t="s">
        <v>834</v>
      </c>
      <c r="J1570" s="4" t="s">
        <v>832</v>
      </c>
      <c r="K1570">
        <v>180</v>
      </c>
      <c r="L1570">
        <v>125</v>
      </c>
      <c r="M1570" s="1">
        <v>2.2847222222222224E-2</v>
      </c>
      <c r="N1570" s="25">
        <v>276.03840000000002</v>
      </c>
      <c r="O1570" s="25">
        <v>869.52096000000006</v>
      </c>
      <c r="P1570" s="25">
        <v>2.52481358</v>
      </c>
      <c r="Q1570" s="25">
        <v>0.23187225</v>
      </c>
      <c r="R1570" s="25">
        <v>341.45945599999999</v>
      </c>
      <c r="S1570" s="25">
        <v>4.7772619664000002</v>
      </c>
      <c r="T1570" s="25">
        <v>0.77754296479999996</v>
      </c>
      <c r="U1570" s="25">
        <v>3.3793199999999999E-3</v>
      </c>
      <c r="V1570" s="25">
        <v>1.8894167640000001E-2</v>
      </c>
      <c r="W1570" s="25">
        <v>2.2273487639999999E-2</v>
      </c>
      <c r="X1570" s="25"/>
      <c r="Y1570" s="25"/>
      <c r="Z1570"/>
    </row>
    <row r="1571" spans="2:26" x14ac:dyDescent="0.25">
      <c r="B1571" t="s">
        <v>82</v>
      </c>
      <c r="C1571" t="s">
        <v>277</v>
      </c>
      <c r="D1571" t="s">
        <v>257</v>
      </c>
      <c r="E1571" t="s">
        <v>1376</v>
      </c>
      <c r="F1571" t="s">
        <v>951</v>
      </c>
      <c r="G1571" t="s">
        <v>952</v>
      </c>
      <c r="H1571" t="s">
        <v>918</v>
      </c>
      <c r="I1571" t="s">
        <v>834</v>
      </c>
      <c r="J1571" s="4" t="s">
        <v>864</v>
      </c>
      <c r="K1571">
        <v>180</v>
      </c>
      <c r="L1571">
        <v>125</v>
      </c>
      <c r="M1571" s="1">
        <v>1.9259259259259261E-2</v>
      </c>
      <c r="N1571" s="25">
        <v>250.1224</v>
      </c>
      <c r="O1571" s="25">
        <v>787.88555999999994</v>
      </c>
      <c r="P1571" s="25">
        <v>2.4434373280769202</v>
      </c>
      <c r="Q1571" s="25">
        <v>0.210102809999999</v>
      </c>
      <c r="R1571" s="25">
        <v>309.40137433333302</v>
      </c>
      <c r="S1571" s="25">
        <v>3.8432494535794799</v>
      </c>
      <c r="T1571" s="25">
        <v>0.62515688082564003</v>
      </c>
      <c r="U1571" s="25">
        <v>2.9688800000000001E-3</v>
      </c>
      <c r="V1571" s="25">
        <v>1.668076764E-2</v>
      </c>
      <c r="W1571" s="25">
        <v>1.964964764E-2</v>
      </c>
      <c r="X1571" s="25"/>
      <c r="Y1571" s="25"/>
      <c r="Z1571"/>
    </row>
    <row r="1572" spans="2:26" x14ac:dyDescent="0.25">
      <c r="B1572" t="s">
        <v>1973</v>
      </c>
      <c r="C1572" t="s">
        <v>601</v>
      </c>
      <c r="D1572" t="s">
        <v>281</v>
      </c>
      <c r="E1572" t="s">
        <v>603</v>
      </c>
      <c r="F1572" t="s">
        <v>963</v>
      </c>
      <c r="G1572" t="s">
        <v>1907</v>
      </c>
      <c r="H1572" t="s">
        <v>918</v>
      </c>
      <c r="I1572" t="s">
        <v>179</v>
      </c>
      <c r="J1572" s="4" t="s">
        <v>865</v>
      </c>
      <c r="K1572">
        <v>120</v>
      </c>
      <c r="L1572">
        <v>125</v>
      </c>
      <c r="M1572" s="1">
        <v>2.6574074074074073E-2</v>
      </c>
      <c r="N1572" s="25">
        <v>356.93095295307899</v>
      </c>
      <c r="O1572" s="25">
        <v>1124.3325018021987</v>
      </c>
      <c r="P1572" s="25">
        <v>4.4124455703579697</v>
      </c>
      <c r="Q1572" s="25">
        <v>0.29982199452427799</v>
      </c>
      <c r="R1572" s="25">
        <v>441.52358031521902</v>
      </c>
      <c r="S1572" s="25">
        <v>1.2540609814664001</v>
      </c>
      <c r="T1572" s="25">
        <v>4.1270634350764201E-5</v>
      </c>
      <c r="U1572" s="25">
        <v>0</v>
      </c>
      <c r="V1572" s="25">
        <v>0</v>
      </c>
      <c r="W1572" s="25">
        <v>0</v>
      </c>
      <c r="X1572" s="25"/>
      <c r="Y1572" s="25"/>
      <c r="Z1572"/>
    </row>
    <row r="1573" spans="2:26" x14ac:dyDescent="0.25">
      <c r="B1573" t="s">
        <v>1973</v>
      </c>
      <c r="C1573" t="s">
        <v>601</v>
      </c>
      <c r="D1573" t="s">
        <v>281</v>
      </c>
      <c r="E1573" t="s">
        <v>603</v>
      </c>
      <c r="F1573" t="s">
        <v>963</v>
      </c>
      <c r="G1573" t="s">
        <v>1907</v>
      </c>
      <c r="H1573" t="s">
        <v>918</v>
      </c>
      <c r="I1573" t="s">
        <v>179</v>
      </c>
      <c r="J1573" s="4" t="s">
        <v>865</v>
      </c>
      <c r="K1573">
        <v>120</v>
      </c>
      <c r="L1573">
        <v>200</v>
      </c>
      <c r="M1573" s="1">
        <v>4.1967592592592591E-2</v>
      </c>
      <c r="N1573" s="25">
        <v>530.09725114135995</v>
      </c>
      <c r="O1573" s="25">
        <v>1669.8063410952839</v>
      </c>
      <c r="P1573" s="25">
        <v>6.2192147727885398</v>
      </c>
      <c r="Q1573" s="25">
        <v>0.44528169685924202</v>
      </c>
      <c r="R1573" s="25">
        <v>655.730265291455</v>
      </c>
      <c r="S1573" s="25">
        <v>1.95645376580818</v>
      </c>
      <c r="T1573" s="25">
        <v>6.1964789695934694E-5</v>
      </c>
      <c r="U1573" s="25">
        <v>0</v>
      </c>
      <c r="V1573" s="25">
        <v>0</v>
      </c>
      <c r="W1573" s="25">
        <v>0</v>
      </c>
      <c r="X1573" s="25"/>
      <c r="Y1573" s="25"/>
      <c r="Z1573"/>
    </row>
    <row r="1574" spans="2:26" x14ac:dyDescent="0.25">
      <c r="B1574" t="s">
        <v>1973</v>
      </c>
      <c r="C1574" t="s">
        <v>601</v>
      </c>
      <c r="D1574" t="s">
        <v>281</v>
      </c>
      <c r="E1574" t="s">
        <v>603</v>
      </c>
      <c r="F1574" t="s">
        <v>963</v>
      </c>
      <c r="G1574" t="s">
        <v>1907</v>
      </c>
      <c r="H1574" t="s">
        <v>918</v>
      </c>
      <c r="I1574" t="s">
        <v>179</v>
      </c>
      <c r="J1574" s="4" t="s">
        <v>865</v>
      </c>
      <c r="K1574">
        <v>120</v>
      </c>
      <c r="L1574">
        <v>250</v>
      </c>
      <c r="M1574" s="1">
        <v>5.2199074074074071E-2</v>
      </c>
      <c r="N1574" s="25">
        <v>635.74870500540897</v>
      </c>
      <c r="O1574" s="25">
        <v>2002.6084207670383</v>
      </c>
      <c r="P1574" s="25">
        <v>7.3123522697064001</v>
      </c>
      <c r="Q1574" s="25">
        <v>0.53402891220454296</v>
      </c>
      <c r="R1574" s="25">
        <v>786.42116740391305</v>
      </c>
      <c r="S1574" s="25">
        <v>2.38717280180308</v>
      </c>
      <c r="T1574" s="25">
        <v>7.46110379362421E-5</v>
      </c>
      <c r="U1574" s="25">
        <v>0</v>
      </c>
      <c r="V1574" s="25">
        <v>0</v>
      </c>
      <c r="W1574" s="25">
        <v>0</v>
      </c>
      <c r="X1574" s="25"/>
      <c r="Y1574" s="25"/>
      <c r="Z1574"/>
    </row>
    <row r="1575" spans="2:26" x14ac:dyDescent="0.25">
      <c r="B1575" t="s">
        <v>1973</v>
      </c>
      <c r="C1575" t="s">
        <v>601</v>
      </c>
      <c r="D1575" t="s">
        <v>281</v>
      </c>
      <c r="E1575" t="s">
        <v>603</v>
      </c>
      <c r="F1575" t="s">
        <v>963</v>
      </c>
      <c r="G1575" t="s">
        <v>1907</v>
      </c>
      <c r="H1575" t="s">
        <v>918</v>
      </c>
      <c r="I1575" t="s">
        <v>179</v>
      </c>
      <c r="J1575" s="4" t="s">
        <v>865</v>
      </c>
      <c r="K1575">
        <v>120</v>
      </c>
      <c r="L1575">
        <v>500</v>
      </c>
      <c r="M1575" s="1">
        <v>0.10353009259259259</v>
      </c>
      <c r="N1575" s="25">
        <v>1249.96634904955</v>
      </c>
      <c r="O1575" s="25">
        <v>3937.3939995060823</v>
      </c>
      <c r="P1575" s="25">
        <v>13.758676640803699</v>
      </c>
      <c r="Q1575" s="25">
        <v>1.04997173598556</v>
      </c>
      <c r="R1575" s="25">
        <v>1546.2088846184899</v>
      </c>
      <c r="S1575" s="25">
        <v>4.8663622275602796</v>
      </c>
      <c r="T1575" s="25">
        <v>1.4792508905694899E-4</v>
      </c>
      <c r="U1575" s="25">
        <v>0</v>
      </c>
      <c r="V1575" s="25">
        <v>0</v>
      </c>
      <c r="W1575" s="25">
        <v>0</v>
      </c>
      <c r="X1575" s="25"/>
      <c r="Y1575" s="25"/>
      <c r="Z1575"/>
    </row>
    <row r="1576" spans="2:26" x14ac:dyDescent="0.25">
      <c r="B1576" t="s">
        <v>1973</v>
      </c>
      <c r="C1576" t="s">
        <v>601</v>
      </c>
      <c r="D1576" t="s">
        <v>281</v>
      </c>
      <c r="E1576" t="s">
        <v>603</v>
      </c>
      <c r="F1576" t="s">
        <v>963</v>
      </c>
      <c r="G1576" t="s">
        <v>1907</v>
      </c>
      <c r="H1576" t="s">
        <v>918</v>
      </c>
      <c r="I1576" t="s">
        <v>179</v>
      </c>
      <c r="J1576" s="4" t="s">
        <v>865</v>
      </c>
      <c r="K1576">
        <v>120</v>
      </c>
      <c r="L1576">
        <v>750</v>
      </c>
      <c r="M1576" s="1">
        <v>0.15480324074074073</v>
      </c>
      <c r="N1576" s="25">
        <v>1849.1074513854101</v>
      </c>
      <c r="O1576" s="25">
        <v>5824.6884718640413</v>
      </c>
      <c r="P1576" s="25">
        <v>20.028982540722499</v>
      </c>
      <c r="Q1576" s="25">
        <v>1.5532506578434599</v>
      </c>
      <c r="R1576" s="25">
        <v>2287.34557150909</v>
      </c>
      <c r="S1576" s="25">
        <v>7.2894372247400501</v>
      </c>
      <c r="T1576" s="25">
        <v>2.19480749283135E-4</v>
      </c>
      <c r="U1576" s="25">
        <v>0</v>
      </c>
      <c r="V1576" s="25">
        <v>0</v>
      </c>
      <c r="W1576" s="25">
        <v>0</v>
      </c>
      <c r="X1576" s="25"/>
      <c r="Y1576" s="25"/>
      <c r="Z1576"/>
    </row>
    <row r="1577" spans="2:26" x14ac:dyDescent="0.25">
      <c r="B1577" t="s">
        <v>1973</v>
      </c>
      <c r="C1577" t="s">
        <v>601</v>
      </c>
      <c r="D1577" t="s">
        <v>281</v>
      </c>
      <c r="E1577" t="s">
        <v>603</v>
      </c>
      <c r="F1577" t="s">
        <v>963</v>
      </c>
      <c r="G1577" t="s">
        <v>1907</v>
      </c>
      <c r="H1577" t="s">
        <v>918</v>
      </c>
      <c r="I1577" t="s">
        <v>179</v>
      </c>
      <c r="J1577" s="4" t="s">
        <v>865</v>
      </c>
      <c r="K1577">
        <v>120</v>
      </c>
      <c r="L1577">
        <v>1000</v>
      </c>
      <c r="M1577" s="1">
        <v>0.20607638888888888</v>
      </c>
      <c r="N1577" s="25">
        <v>2448.1602761804002</v>
      </c>
      <c r="O1577" s="25">
        <v>7711.70486996826</v>
      </c>
      <c r="P1577" s="25">
        <v>26.297377275253599</v>
      </c>
      <c r="Q1577" s="25">
        <v>2.0564550311566201</v>
      </c>
      <c r="R1577" s="25">
        <v>3028.3740650463501</v>
      </c>
      <c r="S1577" s="25">
        <v>9.7124798749198593</v>
      </c>
      <c r="T1577" s="25">
        <v>2.9102731223004598E-4</v>
      </c>
      <c r="U1577" s="25">
        <v>0</v>
      </c>
      <c r="V1577" s="25">
        <v>0</v>
      </c>
      <c r="W1577" s="25">
        <v>0</v>
      </c>
      <c r="X1577" s="25"/>
      <c r="Y1577" s="25"/>
      <c r="Z1577"/>
    </row>
    <row r="1578" spans="2:26" x14ac:dyDescent="0.25">
      <c r="B1578" t="s">
        <v>1973</v>
      </c>
      <c r="C1578" t="s">
        <v>601</v>
      </c>
      <c r="D1578" t="s">
        <v>281</v>
      </c>
      <c r="E1578" t="s">
        <v>603</v>
      </c>
      <c r="F1578" t="s">
        <v>963</v>
      </c>
      <c r="G1578" t="s">
        <v>1907</v>
      </c>
      <c r="H1578" t="s">
        <v>918</v>
      </c>
      <c r="I1578" t="s">
        <v>179</v>
      </c>
      <c r="J1578" s="4" t="s">
        <v>832</v>
      </c>
      <c r="K1578">
        <v>120</v>
      </c>
      <c r="L1578">
        <v>125</v>
      </c>
      <c r="M1578" s="1">
        <v>2.2847222222222224E-2</v>
      </c>
      <c r="N1578" s="25">
        <v>187.23464000000001</v>
      </c>
      <c r="O1578" s="25">
        <v>589.78911600000004</v>
      </c>
      <c r="P1578" s="25">
        <v>1.6492351999999999</v>
      </c>
      <c r="Q1578" s="25">
        <v>0.1572771</v>
      </c>
      <c r="R1578" s="25">
        <v>231.60924600000001</v>
      </c>
      <c r="S1578" s="25">
        <v>2.27327346</v>
      </c>
      <c r="T1578" s="25">
        <v>1.8733199999999999E-5</v>
      </c>
      <c r="U1578" s="25">
        <v>0</v>
      </c>
      <c r="V1578" s="25">
        <v>0</v>
      </c>
      <c r="W1578" s="25">
        <v>0</v>
      </c>
      <c r="X1578" s="25"/>
      <c r="Y1578" s="25"/>
      <c r="Z1578"/>
    </row>
    <row r="1579" spans="2:26" x14ac:dyDescent="0.25">
      <c r="B1579" t="s">
        <v>1973</v>
      </c>
      <c r="C1579" t="s">
        <v>601</v>
      </c>
      <c r="D1579" t="s">
        <v>281</v>
      </c>
      <c r="E1579" t="s">
        <v>603</v>
      </c>
      <c r="F1579" t="s">
        <v>963</v>
      </c>
      <c r="G1579" t="s">
        <v>1907</v>
      </c>
      <c r="H1579" t="s">
        <v>918</v>
      </c>
      <c r="I1579" t="s">
        <v>179</v>
      </c>
      <c r="J1579" s="4" t="s">
        <v>864</v>
      </c>
      <c r="K1579">
        <v>120</v>
      </c>
      <c r="L1579">
        <v>125</v>
      </c>
      <c r="M1579" s="1">
        <v>1.9259259259259261E-2</v>
      </c>
      <c r="N1579" s="25">
        <v>166.57507948717901</v>
      </c>
      <c r="O1579" s="25">
        <v>524.71150038461383</v>
      </c>
      <c r="P1579" s="25">
        <v>1.54779884807692</v>
      </c>
      <c r="Q1579" s="25">
        <v>0.139923069487179</v>
      </c>
      <c r="R1579" s="25">
        <v>206.05337061538401</v>
      </c>
      <c r="S1579" s="25">
        <v>1.86506981192307</v>
      </c>
      <c r="T1579" s="25">
        <v>1.6668600000000002E-5</v>
      </c>
      <c r="U1579" s="25">
        <v>0</v>
      </c>
      <c r="V1579" s="25">
        <v>0</v>
      </c>
      <c r="W1579" s="25">
        <v>0</v>
      </c>
      <c r="X1579" s="25"/>
      <c r="Y1579" s="25"/>
      <c r="Z1579"/>
    </row>
    <row r="1580" spans="2:26" x14ac:dyDescent="0.25">
      <c r="B1580" t="s">
        <v>84</v>
      </c>
      <c r="C1580" t="s">
        <v>279</v>
      </c>
      <c r="D1580" t="s">
        <v>238</v>
      </c>
      <c r="E1580" t="s">
        <v>1382</v>
      </c>
      <c r="F1580" t="s">
        <v>951</v>
      </c>
      <c r="G1580" t="s">
        <v>952</v>
      </c>
      <c r="H1580" t="s">
        <v>918</v>
      </c>
      <c r="I1580" t="s">
        <v>846</v>
      </c>
      <c r="J1580" s="4" t="s">
        <v>865</v>
      </c>
      <c r="K1580">
        <v>240</v>
      </c>
      <c r="L1580">
        <v>125</v>
      </c>
      <c r="M1580" s="1">
        <v>1.5601851851851851E-2</v>
      </c>
      <c r="N1580" s="25">
        <v>381.59118568457598</v>
      </c>
      <c r="O1580" s="25">
        <v>1202.0122349064143</v>
      </c>
      <c r="P1580" s="25">
        <v>5.3379233185749397</v>
      </c>
      <c r="Q1580" s="25">
        <v>0.32053658120489797</v>
      </c>
      <c r="R1580" s="25">
        <v>472.028291312693</v>
      </c>
      <c r="S1580" s="25">
        <v>1.8720239053776799</v>
      </c>
      <c r="T1580" s="25">
        <v>6.2110601065587003E-2</v>
      </c>
      <c r="U1580" s="25">
        <v>7.5033992892477905E-2</v>
      </c>
      <c r="V1580" s="25">
        <v>2.6208132084769999E-2</v>
      </c>
      <c r="W1580" s="25">
        <v>0.10124212497724791</v>
      </c>
      <c r="X1580" s="25"/>
      <c r="Y1580" s="25"/>
      <c r="Z1580"/>
    </row>
    <row r="1581" spans="2:26" x14ac:dyDescent="0.25">
      <c r="B1581" t="s">
        <v>84</v>
      </c>
      <c r="C1581" t="s">
        <v>279</v>
      </c>
      <c r="D1581" t="s">
        <v>238</v>
      </c>
      <c r="E1581" t="s">
        <v>1382</v>
      </c>
      <c r="F1581" t="s">
        <v>951</v>
      </c>
      <c r="G1581" t="s">
        <v>952</v>
      </c>
      <c r="H1581" t="s">
        <v>918</v>
      </c>
      <c r="I1581" t="s">
        <v>846</v>
      </c>
      <c r="J1581" s="4" t="s">
        <v>865</v>
      </c>
      <c r="K1581">
        <v>240</v>
      </c>
      <c r="L1581">
        <v>200</v>
      </c>
      <c r="M1581" s="1">
        <v>2.2951388888888886E-2</v>
      </c>
      <c r="N1581" s="25">
        <v>546.257188510177</v>
      </c>
      <c r="O1581" s="25">
        <v>1720.7101438070574</v>
      </c>
      <c r="P1581" s="25">
        <v>7.3917829572374796</v>
      </c>
      <c r="Q1581" s="25">
        <v>0.458856043678178</v>
      </c>
      <c r="R1581" s="25">
        <v>675.72011133234196</v>
      </c>
      <c r="S1581" s="25">
        <v>2.08530668612527</v>
      </c>
      <c r="T1581" s="25">
        <v>7.3742865452320394E-2</v>
      </c>
      <c r="U1581" s="25">
        <v>0.102999219927838</v>
      </c>
      <c r="V1581" s="25">
        <v>3.9423552611719898E-2</v>
      </c>
      <c r="W1581" s="25">
        <v>0.1424227725395579</v>
      </c>
      <c r="X1581" s="25"/>
      <c r="Y1581" s="25"/>
      <c r="Z1581"/>
    </row>
    <row r="1582" spans="2:26" x14ac:dyDescent="0.25">
      <c r="B1582" t="s">
        <v>84</v>
      </c>
      <c r="C1582" t="s">
        <v>279</v>
      </c>
      <c r="D1582" t="s">
        <v>238</v>
      </c>
      <c r="E1582" t="s">
        <v>1382</v>
      </c>
      <c r="F1582" t="s">
        <v>951</v>
      </c>
      <c r="G1582" t="s">
        <v>952</v>
      </c>
      <c r="H1582" t="s">
        <v>918</v>
      </c>
      <c r="I1582" t="s">
        <v>846</v>
      </c>
      <c r="J1582" s="4" t="s">
        <v>865</v>
      </c>
      <c r="K1582">
        <v>300</v>
      </c>
      <c r="L1582">
        <v>250</v>
      </c>
      <c r="M1582" s="1">
        <v>2.6944444444444441E-2</v>
      </c>
      <c r="N1582" s="25">
        <v>660.01776321990405</v>
      </c>
      <c r="O1582" s="25">
        <v>2079.0559541426978</v>
      </c>
      <c r="P1582" s="25">
        <v>8.9710037815739003</v>
      </c>
      <c r="Q1582" s="25">
        <v>0.55441482710119105</v>
      </c>
      <c r="R1582" s="25">
        <v>816.44188517055397</v>
      </c>
      <c r="S1582" s="25">
        <v>2.3933480236823699</v>
      </c>
      <c r="T1582" s="25">
        <v>8.9552793415090495E-2</v>
      </c>
      <c r="U1582" s="25">
        <v>0.104819823086301</v>
      </c>
      <c r="V1582" s="25">
        <v>5.09042967007017E-2</v>
      </c>
      <c r="W1582" s="25">
        <v>0.15572411978700271</v>
      </c>
      <c r="X1582" s="25"/>
      <c r="Y1582" s="25"/>
      <c r="Z1582"/>
    </row>
    <row r="1583" spans="2:26" x14ac:dyDescent="0.25">
      <c r="B1583" t="s">
        <v>84</v>
      </c>
      <c r="C1583" t="s">
        <v>279</v>
      </c>
      <c r="D1583" t="s">
        <v>238</v>
      </c>
      <c r="E1583" t="s">
        <v>1382</v>
      </c>
      <c r="F1583" t="s">
        <v>951</v>
      </c>
      <c r="G1583" t="s">
        <v>952</v>
      </c>
      <c r="H1583" t="s">
        <v>918</v>
      </c>
      <c r="I1583" t="s">
        <v>846</v>
      </c>
      <c r="J1583" s="4" t="s">
        <v>865</v>
      </c>
      <c r="K1583">
        <v>400</v>
      </c>
      <c r="L1583">
        <v>500</v>
      </c>
      <c r="M1583" s="1">
        <v>5.004629629629629E-2</v>
      </c>
      <c r="N1583" s="25">
        <v>1079.1201003609999</v>
      </c>
      <c r="O1583" s="25">
        <v>3399.2283161371497</v>
      </c>
      <c r="P1583" s="25">
        <v>13.3255351193535</v>
      </c>
      <c r="Q1583" s="25">
        <v>0.90646097988667695</v>
      </c>
      <c r="R1583" s="25">
        <v>1334.8715893367801</v>
      </c>
      <c r="S1583" s="25">
        <v>3.51915688086495</v>
      </c>
      <c r="T1583" s="25">
        <v>0.147885637771178</v>
      </c>
      <c r="U1583" s="25">
        <v>0.109191398232053</v>
      </c>
      <c r="V1583" s="25">
        <v>0.10532500168415999</v>
      </c>
      <c r="W1583" s="25">
        <v>0.21451639991621299</v>
      </c>
      <c r="X1583" s="25"/>
      <c r="Y1583" s="25"/>
      <c r="Z1583"/>
    </row>
    <row r="1584" spans="2:26" x14ac:dyDescent="0.25">
      <c r="B1584" t="s">
        <v>84</v>
      </c>
      <c r="C1584" t="s">
        <v>279</v>
      </c>
      <c r="D1584" t="s">
        <v>238</v>
      </c>
      <c r="E1584" t="s">
        <v>1382</v>
      </c>
      <c r="F1584" t="s">
        <v>951</v>
      </c>
      <c r="G1584" t="s">
        <v>952</v>
      </c>
      <c r="H1584" t="s">
        <v>918</v>
      </c>
      <c r="I1584" t="s">
        <v>846</v>
      </c>
      <c r="J1584" s="4" t="s">
        <v>865</v>
      </c>
      <c r="K1584">
        <v>440</v>
      </c>
      <c r="L1584">
        <v>750</v>
      </c>
      <c r="M1584" s="1">
        <v>7.3055555555555554E-2</v>
      </c>
      <c r="N1584" s="25">
        <v>1463.8266531271199</v>
      </c>
      <c r="O1584" s="25">
        <v>4611.0539573504275</v>
      </c>
      <c r="P1584" s="25">
        <v>17.259200795113902</v>
      </c>
      <c r="Q1584" s="25">
        <v>1.2296144724279501</v>
      </c>
      <c r="R1584" s="25">
        <v>1810.7536933254401</v>
      </c>
      <c r="S1584" s="25">
        <v>4.2048244401671901</v>
      </c>
      <c r="T1584" s="25">
        <v>0.216201345320468</v>
      </c>
      <c r="U1584" s="25">
        <v>0.117727504908493</v>
      </c>
      <c r="V1584" s="25">
        <v>0.17237816932974301</v>
      </c>
      <c r="W1584" s="25">
        <v>0.29010567423823602</v>
      </c>
      <c r="X1584" s="25"/>
      <c r="Y1584" s="25"/>
      <c r="Z1584"/>
    </row>
    <row r="1585" spans="2:26" x14ac:dyDescent="0.25">
      <c r="B1585" t="s">
        <v>84</v>
      </c>
      <c r="C1585" t="s">
        <v>279</v>
      </c>
      <c r="D1585" t="s">
        <v>238</v>
      </c>
      <c r="E1585" t="s">
        <v>1382</v>
      </c>
      <c r="F1585" t="s">
        <v>951</v>
      </c>
      <c r="G1585" t="s">
        <v>952</v>
      </c>
      <c r="H1585" t="s">
        <v>918</v>
      </c>
      <c r="I1585" t="s">
        <v>846</v>
      </c>
      <c r="J1585" s="4" t="s">
        <v>865</v>
      </c>
      <c r="K1585">
        <v>440</v>
      </c>
      <c r="L1585">
        <v>1000</v>
      </c>
      <c r="M1585" s="1">
        <v>9.5752314814814818E-2</v>
      </c>
      <c r="N1585" s="25">
        <v>1880.15551993903</v>
      </c>
      <c r="O1585" s="25">
        <v>5922.4898878079439</v>
      </c>
      <c r="P1585" s="25">
        <v>21.676230641832799</v>
      </c>
      <c r="Q1585" s="25">
        <v>1.5793311080948</v>
      </c>
      <c r="R1585" s="25">
        <v>2325.7530618160299</v>
      </c>
      <c r="S1585" s="25">
        <v>4.9682686216845102</v>
      </c>
      <c r="T1585" s="25">
        <v>0.27694528368085303</v>
      </c>
      <c r="U1585" s="25">
        <v>0.13313749225910201</v>
      </c>
      <c r="V1585" s="25">
        <v>0.23229258445263101</v>
      </c>
      <c r="W1585" s="25">
        <v>0.365430076711733</v>
      </c>
      <c r="X1585" s="25"/>
      <c r="Y1585" s="25"/>
      <c r="Z1585"/>
    </row>
    <row r="1586" spans="2:26" x14ac:dyDescent="0.25">
      <c r="B1586" t="s">
        <v>84</v>
      </c>
      <c r="C1586" t="s">
        <v>279</v>
      </c>
      <c r="D1586" t="s">
        <v>238</v>
      </c>
      <c r="E1586" t="s">
        <v>1382</v>
      </c>
      <c r="F1586" t="s">
        <v>951</v>
      </c>
      <c r="G1586" t="s">
        <v>952</v>
      </c>
      <c r="H1586" t="s">
        <v>918</v>
      </c>
      <c r="I1586" t="s">
        <v>846</v>
      </c>
      <c r="J1586" s="4" t="s">
        <v>865</v>
      </c>
      <c r="K1586">
        <v>440</v>
      </c>
      <c r="L1586">
        <v>1500</v>
      </c>
      <c r="M1586" s="1">
        <v>0.14116898148148149</v>
      </c>
      <c r="N1586" s="25">
        <v>2712.4493720903802</v>
      </c>
      <c r="O1586" s="25">
        <v>8544.215522084698</v>
      </c>
      <c r="P1586" s="25">
        <v>30.5013207915866</v>
      </c>
      <c r="Q1586" s="25">
        <v>2.2784575485242202</v>
      </c>
      <c r="R1586" s="25">
        <v>3355.2996526678498</v>
      </c>
      <c r="S1586" s="25">
        <v>6.5030820887124099</v>
      </c>
      <c r="T1586" s="25">
        <v>0.39856137637698102</v>
      </c>
      <c r="U1586" s="25">
        <v>0.163884434732502</v>
      </c>
      <c r="V1586" s="25">
        <v>0.35204930582523303</v>
      </c>
      <c r="W1586" s="25">
        <v>0.515933740557735</v>
      </c>
      <c r="X1586" s="25"/>
      <c r="Y1586" s="25"/>
      <c r="Z1586"/>
    </row>
    <row r="1587" spans="2:26" x14ac:dyDescent="0.25">
      <c r="B1587" t="s">
        <v>84</v>
      </c>
      <c r="C1587" t="s">
        <v>279</v>
      </c>
      <c r="D1587" t="s">
        <v>238</v>
      </c>
      <c r="E1587" t="s">
        <v>1382</v>
      </c>
      <c r="F1587" t="s">
        <v>951</v>
      </c>
      <c r="G1587" t="s">
        <v>952</v>
      </c>
      <c r="H1587" t="s">
        <v>918</v>
      </c>
      <c r="I1587" t="s">
        <v>846</v>
      </c>
      <c r="J1587" s="4" t="s">
        <v>865</v>
      </c>
      <c r="K1587">
        <v>440</v>
      </c>
      <c r="L1587">
        <v>2000</v>
      </c>
      <c r="M1587" s="1">
        <v>0.18657407407407409</v>
      </c>
      <c r="N1587" s="25">
        <v>3544.3328934378901</v>
      </c>
      <c r="O1587" s="25">
        <v>11164.648614329353</v>
      </c>
      <c r="P1587" s="25">
        <v>39.321061064469703</v>
      </c>
      <c r="Q1587" s="25">
        <v>2.9772392944700501</v>
      </c>
      <c r="R1587" s="25">
        <v>4384.3398293848004</v>
      </c>
      <c r="S1587" s="25">
        <v>8.0333526603390499</v>
      </c>
      <c r="T1587" s="25">
        <v>0.52004516012894797</v>
      </c>
      <c r="U1587" s="25">
        <v>0.194575856965545</v>
      </c>
      <c r="V1587" s="25">
        <v>0.47179927994600901</v>
      </c>
      <c r="W1587" s="25">
        <v>0.66637513691155403</v>
      </c>
      <c r="X1587" s="25"/>
      <c r="Y1587" s="25"/>
      <c r="Z1587"/>
    </row>
    <row r="1588" spans="2:26" x14ac:dyDescent="0.25">
      <c r="B1588" t="s">
        <v>84</v>
      </c>
      <c r="C1588" t="s">
        <v>279</v>
      </c>
      <c r="D1588" t="s">
        <v>238</v>
      </c>
      <c r="E1588" t="s">
        <v>1382</v>
      </c>
      <c r="F1588" t="s">
        <v>951</v>
      </c>
      <c r="G1588" t="s">
        <v>952</v>
      </c>
      <c r="H1588" t="s">
        <v>918</v>
      </c>
      <c r="I1588" t="s">
        <v>846</v>
      </c>
      <c r="J1588" s="4" t="s">
        <v>865</v>
      </c>
      <c r="K1588">
        <v>440</v>
      </c>
      <c r="L1588">
        <v>2500</v>
      </c>
      <c r="M1588" s="1">
        <v>0.23199074074074075</v>
      </c>
      <c r="N1588" s="25">
        <v>4376.2637754327798</v>
      </c>
      <c r="O1588" s="25">
        <v>13785.230892613255</v>
      </c>
      <c r="P1588" s="25">
        <v>48.140528755332902</v>
      </c>
      <c r="Q1588" s="25">
        <v>3.6760617194113498</v>
      </c>
      <c r="R1588" s="25">
        <v>5413.4386692327698</v>
      </c>
      <c r="S1588" s="25">
        <v>9.5654224051732992</v>
      </c>
      <c r="T1588" s="25">
        <v>0.64156762787511101</v>
      </c>
      <c r="U1588" s="25">
        <v>0.22526302298295101</v>
      </c>
      <c r="V1588" s="25">
        <v>0.59154394688646394</v>
      </c>
      <c r="W1588" s="25">
        <v>0.81680696986941492</v>
      </c>
      <c r="X1588" s="25"/>
      <c r="Y1588" s="25"/>
      <c r="Z1588"/>
    </row>
    <row r="1589" spans="2:26" x14ac:dyDescent="0.25">
      <c r="B1589" t="s">
        <v>84</v>
      </c>
      <c r="C1589" t="s">
        <v>279</v>
      </c>
      <c r="D1589" t="s">
        <v>238</v>
      </c>
      <c r="E1589" t="s">
        <v>1382</v>
      </c>
      <c r="F1589" t="s">
        <v>951</v>
      </c>
      <c r="G1589" t="s">
        <v>952</v>
      </c>
      <c r="H1589" t="s">
        <v>918</v>
      </c>
      <c r="I1589" t="s">
        <v>846</v>
      </c>
      <c r="J1589" s="4" t="s">
        <v>865</v>
      </c>
      <c r="K1589">
        <v>440</v>
      </c>
      <c r="L1589">
        <v>3000</v>
      </c>
      <c r="M1589" s="1">
        <v>0.27739583333333334</v>
      </c>
      <c r="N1589" s="25">
        <v>5208.1822081261998</v>
      </c>
      <c r="O1589" s="25">
        <v>16405.773955597528</v>
      </c>
      <c r="P1589" s="25">
        <v>56.961545041680203</v>
      </c>
      <c r="Q1589" s="25">
        <v>4.3748735430667303</v>
      </c>
      <c r="R1589" s="25">
        <v>6442.5218025548002</v>
      </c>
      <c r="S1589" s="25">
        <v>11.093656356849801</v>
      </c>
      <c r="T1589" s="25">
        <v>0.76303095444683899</v>
      </c>
      <c r="U1589" s="25">
        <v>0.25594448511090201</v>
      </c>
      <c r="V1589" s="25">
        <v>0.71130942000635899</v>
      </c>
      <c r="W1589" s="25">
        <v>0.96725390511726106</v>
      </c>
      <c r="X1589" s="25"/>
      <c r="Y1589" s="25"/>
      <c r="Z1589"/>
    </row>
    <row r="1590" spans="2:26" x14ac:dyDescent="0.25">
      <c r="B1590" t="s">
        <v>84</v>
      </c>
      <c r="C1590" t="s">
        <v>279</v>
      </c>
      <c r="D1590" t="s">
        <v>238</v>
      </c>
      <c r="E1590" t="s">
        <v>1382</v>
      </c>
      <c r="F1590" t="s">
        <v>951</v>
      </c>
      <c r="G1590" t="s">
        <v>952</v>
      </c>
      <c r="H1590" t="s">
        <v>918</v>
      </c>
      <c r="I1590" t="s">
        <v>846</v>
      </c>
      <c r="J1590" s="4" t="s">
        <v>832</v>
      </c>
      <c r="K1590">
        <v>240</v>
      </c>
      <c r="L1590">
        <v>125</v>
      </c>
      <c r="M1590" s="1">
        <v>2.2847222222222224E-2</v>
      </c>
      <c r="N1590" s="25">
        <v>304.86</v>
      </c>
      <c r="O1590" s="25">
        <v>960.30899999999997</v>
      </c>
      <c r="P1590" s="25">
        <v>2.7765430000000002</v>
      </c>
      <c r="Q1590" s="25">
        <v>0.25608239999999999</v>
      </c>
      <c r="R1590" s="25">
        <v>377.11183999999997</v>
      </c>
      <c r="S1590" s="25">
        <v>5.35574364</v>
      </c>
      <c r="T1590" s="25">
        <v>0.2007264</v>
      </c>
      <c r="U1590" s="25">
        <v>5.0242870000000002E-2</v>
      </c>
      <c r="V1590" s="25">
        <v>1.6940159999999999E-2</v>
      </c>
      <c r="W1590" s="25">
        <v>6.7183030000000005E-2</v>
      </c>
      <c r="X1590" s="25"/>
      <c r="Y1590" s="25"/>
      <c r="Z1590"/>
    </row>
    <row r="1591" spans="2:26" x14ac:dyDescent="0.25">
      <c r="B1591" t="s">
        <v>84</v>
      </c>
      <c r="C1591" t="s">
        <v>279</v>
      </c>
      <c r="D1591" t="s">
        <v>238</v>
      </c>
      <c r="E1591" t="s">
        <v>1382</v>
      </c>
      <c r="F1591" t="s">
        <v>951</v>
      </c>
      <c r="G1591" t="s">
        <v>952</v>
      </c>
      <c r="H1591" t="s">
        <v>918</v>
      </c>
      <c r="I1591" t="s">
        <v>846</v>
      </c>
      <c r="J1591" s="4" t="s">
        <v>864</v>
      </c>
      <c r="K1591">
        <v>240</v>
      </c>
      <c r="L1591">
        <v>125</v>
      </c>
      <c r="M1591" s="1">
        <v>1.9259259259259261E-2</v>
      </c>
      <c r="N1591" s="25">
        <v>275.10000000000002</v>
      </c>
      <c r="O1591" s="25">
        <v>866.56500000000005</v>
      </c>
      <c r="P1591" s="25">
        <v>2.6601813999999999</v>
      </c>
      <c r="Q1591" s="25">
        <v>0.23108400000000001</v>
      </c>
      <c r="R1591" s="25">
        <v>340.298716025641</v>
      </c>
      <c r="S1591" s="25">
        <v>4.3665211207692298</v>
      </c>
      <c r="T1591" s="25">
        <v>0.16322880000000001</v>
      </c>
      <c r="U1591" s="25">
        <v>4.8110069999999998E-2</v>
      </c>
      <c r="V1591" s="25">
        <v>1.52518999999999E-2</v>
      </c>
      <c r="W1591" s="25">
        <v>6.3361969999999893E-2</v>
      </c>
      <c r="X1591" s="25"/>
      <c r="Y1591" s="25"/>
      <c r="Z1591"/>
    </row>
    <row r="1592" spans="2:26" x14ac:dyDescent="0.25">
      <c r="B1592" t="s">
        <v>85</v>
      </c>
      <c r="C1592" t="s">
        <v>280</v>
      </c>
      <c r="D1592" t="s">
        <v>238</v>
      </c>
      <c r="E1592" t="s">
        <v>1392</v>
      </c>
      <c r="F1592" t="s">
        <v>951</v>
      </c>
      <c r="G1592" t="s">
        <v>952</v>
      </c>
      <c r="H1592" t="s">
        <v>918</v>
      </c>
      <c r="I1592" t="s">
        <v>284</v>
      </c>
      <c r="J1592" s="4" t="s">
        <v>865</v>
      </c>
      <c r="K1592">
        <v>180</v>
      </c>
      <c r="L1592">
        <v>125</v>
      </c>
      <c r="M1592" s="1">
        <v>1.6377314814814813E-2</v>
      </c>
      <c r="N1592" s="25">
        <v>383.54477261204698</v>
      </c>
      <c r="O1592" s="25">
        <v>1208.1660337279479</v>
      </c>
      <c r="P1592" s="25">
        <v>4.0483351875829303</v>
      </c>
      <c r="Q1592" s="25">
        <v>0.32217766136576997</v>
      </c>
      <c r="R1592" s="25">
        <v>474.44495725130002</v>
      </c>
      <c r="S1592" s="25">
        <v>2.33324788492091</v>
      </c>
      <c r="T1592" s="25">
        <v>2.2110175496681501E-2</v>
      </c>
      <c r="U1592" s="25">
        <v>2.5768949958160201E-3</v>
      </c>
      <c r="V1592" s="25">
        <v>2.3966691602235399E-2</v>
      </c>
      <c r="W1592" s="25">
        <v>2.6543586598051418E-2</v>
      </c>
      <c r="X1592" s="25"/>
      <c r="Y1592" s="25"/>
      <c r="Z1592"/>
    </row>
    <row r="1593" spans="2:26" x14ac:dyDescent="0.25">
      <c r="B1593" t="s">
        <v>85</v>
      </c>
      <c r="C1593" t="s">
        <v>280</v>
      </c>
      <c r="D1593" t="s">
        <v>238</v>
      </c>
      <c r="E1593" t="s">
        <v>1392</v>
      </c>
      <c r="F1593" t="s">
        <v>951</v>
      </c>
      <c r="G1593" t="s">
        <v>952</v>
      </c>
      <c r="H1593" t="s">
        <v>918</v>
      </c>
      <c r="I1593" t="s">
        <v>284</v>
      </c>
      <c r="J1593" s="4" t="s">
        <v>865</v>
      </c>
      <c r="K1593">
        <v>240</v>
      </c>
      <c r="L1593">
        <v>200</v>
      </c>
      <c r="M1593" s="1">
        <v>2.3923611111111114E-2</v>
      </c>
      <c r="N1593" s="25">
        <v>548.82894542924498</v>
      </c>
      <c r="O1593" s="25">
        <v>1728.8111781021216</v>
      </c>
      <c r="P1593" s="25">
        <v>5.7270542923617596</v>
      </c>
      <c r="Q1593" s="25">
        <v>0.46101633920167001</v>
      </c>
      <c r="R1593" s="25">
        <v>678.90150653303601</v>
      </c>
      <c r="S1593" s="25">
        <v>3.09558172725044</v>
      </c>
      <c r="T1593" s="25">
        <v>3.2375810056587899E-2</v>
      </c>
      <c r="U1593" s="25">
        <v>2.3213826957673E-3</v>
      </c>
      <c r="V1593" s="25">
        <v>3.7087426807236701E-2</v>
      </c>
      <c r="W1593" s="25">
        <v>3.9408809503004003E-2</v>
      </c>
      <c r="X1593" s="25"/>
      <c r="Y1593" s="25"/>
      <c r="Z1593"/>
    </row>
    <row r="1594" spans="2:26" x14ac:dyDescent="0.25">
      <c r="B1594" t="s">
        <v>85</v>
      </c>
      <c r="C1594" t="s">
        <v>280</v>
      </c>
      <c r="D1594" t="s">
        <v>238</v>
      </c>
      <c r="E1594" t="s">
        <v>1392</v>
      </c>
      <c r="F1594" t="s">
        <v>951</v>
      </c>
      <c r="G1594" t="s">
        <v>952</v>
      </c>
      <c r="H1594" t="s">
        <v>918</v>
      </c>
      <c r="I1594" t="s">
        <v>284</v>
      </c>
      <c r="J1594" s="4" t="s">
        <v>865</v>
      </c>
      <c r="K1594">
        <v>320</v>
      </c>
      <c r="L1594">
        <v>250</v>
      </c>
      <c r="M1594" s="1">
        <v>2.7824074074074074E-2</v>
      </c>
      <c r="N1594" s="25">
        <v>669.074059354273</v>
      </c>
      <c r="O1594" s="25">
        <v>2107.5832869659598</v>
      </c>
      <c r="P1594" s="25">
        <v>6.81046567424539</v>
      </c>
      <c r="Q1594" s="25">
        <v>0.56202217275067101</v>
      </c>
      <c r="R1594" s="25">
        <v>827.64461493662805</v>
      </c>
      <c r="S1594" s="25">
        <v>3.8621144029721401</v>
      </c>
      <c r="T1594" s="25">
        <v>3.8419380044954002E-2</v>
      </c>
      <c r="U1594" s="25">
        <v>2.1117998241913199E-3</v>
      </c>
      <c r="V1594" s="25">
        <v>4.8574263334907997E-2</v>
      </c>
      <c r="W1594" s="25">
        <v>5.0686063159099314E-2</v>
      </c>
      <c r="X1594" s="25"/>
      <c r="Y1594" s="25"/>
      <c r="Z1594"/>
    </row>
    <row r="1595" spans="2:26" x14ac:dyDescent="0.25">
      <c r="B1595" t="s">
        <v>85</v>
      </c>
      <c r="C1595" t="s">
        <v>280</v>
      </c>
      <c r="D1595" t="s">
        <v>238</v>
      </c>
      <c r="E1595" t="s">
        <v>1392</v>
      </c>
      <c r="F1595" t="s">
        <v>951</v>
      </c>
      <c r="G1595" t="s">
        <v>952</v>
      </c>
      <c r="H1595" t="s">
        <v>918</v>
      </c>
      <c r="I1595" t="s">
        <v>284</v>
      </c>
      <c r="J1595" s="4" t="s">
        <v>865</v>
      </c>
      <c r="K1595">
        <v>380</v>
      </c>
      <c r="L1595">
        <v>500</v>
      </c>
      <c r="M1595" s="1">
        <v>5.1122685185185181E-2</v>
      </c>
      <c r="N1595" s="25">
        <v>1195.33998062091</v>
      </c>
      <c r="O1595" s="25">
        <v>3765.320938955866</v>
      </c>
      <c r="P1595" s="25">
        <v>11.6198379231705</v>
      </c>
      <c r="Q1595" s="25">
        <v>1.0040856155965601</v>
      </c>
      <c r="R1595" s="25">
        <v>1478.63569060032</v>
      </c>
      <c r="S1595" s="25">
        <v>5.4147889280229498</v>
      </c>
      <c r="T1595" s="25">
        <v>8.1386629149157605E-2</v>
      </c>
      <c r="U1595" s="25">
        <v>2.9434035660842201E-3</v>
      </c>
      <c r="V1595" s="25">
        <v>0.103188589420037</v>
      </c>
      <c r="W1595" s="25">
        <v>0.10613199298612122</v>
      </c>
      <c r="X1595" s="25"/>
      <c r="Y1595" s="25"/>
      <c r="Z1595"/>
    </row>
    <row r="1596" spans="2:26" x14ac:dyDescent="0.25">
      <c r="B1596" t="s">
        <v>85</v>
      </c>
      <c r="C1596" t="s">
        <v>280</v>
      </c>
      <c r="D1596" t="s">
        <v>238</v>
      </c>
      <c r="E1596" t="s">
        <v>1392</v>
      </c>
      <c r="F1596" t="s">
        <v>951</v>
      </c>
      <c r="G1596" t="s">
        <v>952</v>
      </c>
      <c r="H1596" t="s">
        <v>918</v>
      </c>
      <c r="I1596" t="s">
        <v>284</v>
      </c>
      <c r="J1596" s="4" t="s">
        <v>865</v>
      </c>
      <c r="K1596">
        <v>380</v>
      </c>
      <c r="L1596">
        <v>750</v>
      </c>
      <c r="M1596" s="1">
        <v>7.440972222222221E-2</v>
      </c>
      <c r="N1596" s="25">
        <v>1726.79312324339</v>
      </c>
      <c r="O1596" s="25">
        <v>5439.398338216678</v>
      </c>
      <c r="P1596" s="25">
        <v>16.590383388298001</v>
      </c>
      <c r="Q1596" s="25">
        <v>1.4505061716324701</v>
      </c>
      <c r="R1596" s="25">
        <v>2136.0434840389798</v>
      </c>
      <c r="S1596" s="25">
        <v>6.5799376998240202</v>
      </c>
      <c r="T1596" s="25">
        <v>0.12475913807055</v>
      </c>
      <c r="U1596" s="25">
        <v>3.8234142730184202E-3</v>
      </c>
      <c r="V1596" s="25">
        <v>0.15753124175383201</v>
      </c>
      <c r="W1596" s="25">
        <v>0.16135465602685042</v>
      </c>
      <c r="X1596" s="25"/>
      <c r="Y1596" s="25"/>
      <c r="Z1596"/>
    </row>
    <row r="1597" spans="2:26" x14ac:dyDescent="0.25">
      <c r="B1597" t="s">
        <v>85</v>
      </c>
      <c r="C1597" t="s">
        <v>280</v>
      </c>
      <c r="D1597" t="s">
        <v>238</v>
      </c>
      <c r="E1597" t="s">
        <v>1392</v>
      </c>
      <c r="F1597" t="s">
        <v>951</v>
      </c>
      <c r="G1597" t="s">
        <v>952</v>
      </c>
      <c r="H1597" t="s">
        <v>918</v>
      </c>
      <c r="I1597" t="s">
        <v>284</v>
      </c>
      <c r="J1597" s="4" t="s">
        <v>865</v>
      </c>
      <c r="K1597">
        <v>380</v>
      </c>
      <c r="L1597">
        <v>1000</v>
      </c>
      <c r="M1597" s="1">
        <v>9.7685185185185194E-2</v>
      </c>
      <c r="N1597" s="25">
        <v>2257.9751258074498</v>
      </c>
      <c r="O1597" s="25">
        <v>7112.6216462934663</v>
      </c>
      <c r="P1597" s="25">
        <v>21.5586090999509</v>
      </c>
      <c r="Q1597" s="25">
        <v>1.8966988379912399</v>
      </c>
      <c r="R1597" s="25">
        <v>2793.11452904412</v>
      </c>
      <c r="S1597" s="25">
        <v>7.7409125547409197</v>
      </c>
      <c r="T1597" s="25">
        <v>0.16812721196497099</v>
      </c>
      <c r="U1597" s="25">
        <v>4.7020456647637503E-3</v>
      </c>
      <c r="V1597" s="25">
        <v>0.211865376161154</v>
      </c>
      <c r="W1597" s="25">
        <v>0.21656742182591776</v>
      </c>
      <c r="X1597" s="25"/>
      <c r="Y1597" s="25"/>
      <c r="Z1597"/>
    </row>
    <row r="1598" spans="2:26" x14ac:dyDescent="0.25">
      <c r="B1598" t="s">
        <v>85</v>
      </c>
      <c r="C1598" t="s">
        <v>280</v>
      </c>
      <c r="D1598" t="s">
        <v>238</v>
      </c>
      <c r="E1598" t="s">
        <v>1392</v>
      </c>
      <c r="F1598" t="s">
        <v>951</v>
      </c>
      <c r="G1598" t="s">
        <v>952</v>
      </c>
      <c r="H1598" t="s">
        <v>918</v>
      </c>
      <c r="I1598" t="s">
        <v>284</v>
      </c>
      <c r="J1598" s="4" t="s">
        <v>865</v>
      </c>
      <c r="K1598">
        <v>400</v>
      </c>
      <c r="L1598">
        <v>1500</v>
      </c>
      <c r="M1598" s="1">
        <v>0.14424768518518519</v>
      </c>
      <c r="N1598" s="25">
        <v>3269.2929393886302</v>
      </c>
      <c r="O1598" s="25">
        <v>10298.272759074185</v>
      </c>
      <c r="P1598" s="25">
        <v>30.514567317308899</v>
      </c>
      <c r="Q1598" s="25">
        <v>2.74620627702995</v>
      </c>
      <c r="R1598" s="25">
        <v>4044.1157978064098</v>
      </c>
      <c r="S1598" s="25">
        <v>9.8406579111466801</v>
      </c>
      <c r="T1598" s="25">
        <v>0.25474607818783501</v>
      </c>
      <c r="U1598" s="25">
        <v>6.0891950911368103E-3</v>
      </c>
      <c r="V1598" s="25">
        <v>0.32836597533134398</v>
      </c>
      <c r="W1598" s="25">
        <v>0.3344551704224808</v>
      </c>
      <c r="X1598" s="25"/>
      <c r="Y1598" s="25"/>
      <c r="Z1598"/>
    </row>
    <row r="1599" spans="2:26" x14ac:dyDescent="0.25">
      <c r="B1599" t="s">
        <v>85</v>
      </c>
      <c r="C1599" t="s">
        <v>280</v>
      </c>
      <c r="D1599" t="s">
        <v>238</v>
      </c>
      <c r="E1599" t="s">
        <v>1392</v>
      </c>
      <c r="F1599" t="s">
        <v>951</v>
      </c>
      <c r="G1599" t="s">
        <v>952</v>
      </c>
      <c r="H1599" t="s">
        <v>918</v>
      </c>
      <c r="I1599" t="s">
        <v>284</v>
      </c>
      <c r="J1599" s="4" t="s">
        <v>865</v>
      </c>
      <c r="K1599">
        <v>400</v>
      </c>
      <c r="L1599">
        <v>2000</v>
      </c>
      <c r="M1599" s="1">
        <v>0.19082175925925926</v>
      </c>
      <c r="N1599" s="25">
        <v>4311.3371573369204</v>
      </c>
      <c r="O1599" s="25">
        <v>13580.712045611299</v>
      </c>
      <c r="P1599" s="25">
        <v>40.059856818480498</v>
      </c>
      <c r="Q1599" s="25">
        <v>3.6215234882077398</v>
      </c>
      <c r="R1599" s="25">
        <v>5333.1241154341697</v>
      </c>
      <c r="S1599" s="25">
        <v>12.057677181318301</v>
      </c>
      <c r="T1599" s="25">
        <v>0.34150036262075401</v>
      </c>
      <c r="U1599" s="25">
        <v>7.6960057684226403E-3</v>
      </c>
      <c r="V1599" s="25">
        <v>0.44023875263461099</v>
      </c>
      <c r="W1599" s="25">
        <v>0.44793475840303365</v>
      </c>
      <c r="X1599" s="25"/>
      <c r="Y1599" s="25"/>
      <c r="Z1599"/>
    </row>
    <row r="1600" spans="2:26" x14ac:dyDescent="0.25">
      <c r="B1600" t="s">
        <v>85</v>
      </c>
      <c r="C1600" t="s">
        <v>280</v>
      </c>
      <c r="D1600" t="s">
        <v>238</v>
      </c>
      <c r="E1600" t="s">
        <v>1392</v>
      </c>
      <c r="F1600" t="s">
        <v>951</v>
      </c>
      <c r="G1600" t="s">
        <v>952</v>
      </c>
      <c r="H1600" t="s">
        <v>918</v>
      </c>
      <c r="I1600" t="s">
        <v>284</v>
      </c>
      <c r="J1600" s="4" t="s">
        <v>865</v>
      </c>
      <c r="K1600">
        <v>400</v>
      </c>
      <c r="L1600">
        <v>2500</v>
      </c>
      <c r="M1600" s="1">
        <v>0.2374074074074074</v>
      </c>
      <c r="N1600" s="25">
        <v>5353.0072875011901</v>
      </c>
      <c r="O1600" s="25">
        <v>16861.972955628749</v>
      </c>
      <c r="P1600" s="25">
        <v>49.600584743754702</v>
      </c>
      <c r="Q1600" s="25">
        <v>4.4965261815256303</v>
      </c>
      <c r="R1600" s="25">
        <v>6621.6697075129596</v>
      </c>
      <c r="S1600" s="25">
        <v>14.280338785912599</v>
      </c>
      <c r="T1600" s="25">
        <v>0.42825581925138301</v>
      </c>
      <c r="U1600" s="25">
        <v>9.3021654891994304E-3</v>
      </c>
      <c r="V1600" s="25">
        <v>0.55206487108678404</v>
      </c>
      <c r="W1600" s="25">
        <v>0.56136703657598341</v>
      </c>
      <c r="X1600" s="25"/>
      <c r="Y1600" s="25"/>
      <c r="Z1600"/>
    </row>
    <row r="1601" spans="2:26" x14ac:dyDescent="0.25">
      <c r="B1601" t="s">
        <v>85</v>
      </c>
      <c r="C1601" t="s">
        <v>280</v>
      </c>
      <c r="D1601" t="s">
        <v>238</v>
      </c>
      <c r="E1601" t="s">
        <v>1392</v>
      </c>
      <c r="F1601" t="s">
        <v>951</v>
      </c>
      <c r="G1601" t="s">
        <v>952</v>
      </c>
      <c r="H1601" t="s">
        <v>918</v>
      </c>
      <c r="I1601" t="s">
        <v>284</v>
      </c>
      <c r="J1601" s="4" t="s">
        <v>865</v>
      </c>
      <c r="K1601">
        <v>400</v>
      </c>
      <c r="L1601">
        <v>3000</v>
      </c>
      <c r="M1601" s="1">
        <v>0.2839930555555556</v>
      </c>
      <c r="N1601" s="25">
        <v>6394.93849030415</v>
      </c>
      <c r="O1601" s="25">
        <v>20144.056244458072</v>
      </c>
      <c r="P1601" s="25">
        <v>59.144836263797103</v>
      </c>
      <c r="Q1601" s="25">
        <v>5.37174866404344</v>
      </c>
      <c r="R1601" s="25">
        <v>7910.5389251133702</v>
      </c>
      <c r="S1601" s="25">
        <v>16.4980648931061</v>
      </c>
      <c r="T1601" s="25">
        <v>0.51502076149362996</v>
      </c>
      <c r="U1601" s="25">
        <v>1.0908785448987201E-2</v>
      </c>
      <c r="V1601" s="25">
        <v>0.66391898251120596</v>
      </c>
      <c r="W1601" s="25">
        <v>0.67482776796019317</v>
      </c>
      <c r="X1601" s="25"/>
      <c r="Y1601" s="25"/>
      <c r="Z1601"/>
    </row>
    <row r="1602" spans="2:26" x14ac:dyDescent="0.25">
      <c r="B1602" t="s">
        <v>85</v>
      </c>
      <c r="C1602" t="s">
        <v>280</v>
      </c>
      <c r="D1602" t="s">
        <v>238</v>
      </c>
      <c r="E1602" t="s">
        <v>1392</v>
      </c>
      <c r="F1602" t="s">
        <v>951</v>
      </c>
      <c r="G1602" t="s">
        <v>952</v>
      </c>
      <c r="H1602" t="s">
        <v>918</v>
      </c>
      <c r="I1602" t="s">
        <v>284</v>
      </c>
      <c r="J1602" s="4" t="s">
        <v>865</v>
      </c>
      <c r="K1602">
        <v>400</v>
      </c>
      <c r="L1602">
        <v>3500</v>
      </c>
      <c r="M1602" s="1">
        <v>0.33056712962962964</v>
      </c>
      <c r="N1602" s="25">
        <v>7436.8025766468299</v>
      </c>
      <c r="O1602" s="25">
        <v>23425.928116437513</v>
      </c>
      <c r="P1602" s="25">
        <v>68.688451083379604</v>
      </c>
      <c r="Q1602" s="25">
        <v>6.2469145486401398</v>
      </c>
      <c r="R1602" s="25">
        <v>9199.3253088606907</v>
      </c>
      <c r="S1602" s="25">
        <v>18.714387631623701</v>
      </c>
      <c r="T1602" s="25">
        <v>0.60176813471139201</v>
      </c>
      <c r="U1602" s="25">
        <v>1.2514948211643E-2</v>
      </c>
      <c r="V1602" s="25">
        <v>0.77578108563506198</v>
      </c>
      <c r="W1602" s="25">
        <v>0.78829603384670499</v>
      </c>
      <c r="X1602" s="25"/>
      <c r="Y1602" s="25"/>
      <c r="Z1602"/>
    </row>
    <row r="1603" spans="2:26" x14ac:dyDescent="0.25">
      <c r="B1603" t="s">
        <v>85</v>
      </c>
      <c r="C1603" t="s">
        <v>280</v>
      </c>
      <c r="D1603" t="s">
        <v>238</v>
      </c>
      <c r="E1603" t="s">
        <v>1392</v>
      </c>
      <c r="F1603" t="s">
        <v>951</v>
      </c>
      <c r="G1603" t="s">
        <v>952</v>
      </c>
      <c r="H1603" t="s">
        <v>918</v>
      </c>
      <c r="I1603" t="s">
        <v>284</v>
      </c>
      <c r="J1603" s="4" t="s">
        <v>865</v>
      </c>
      <c r="K1603">
        <v>400</v>
      </c>
      <c r="L1603">
        <v>4000</v>
      </c>
      <c r="M1603" s="1">
        <v>0.37716435185185188</v>
      </c>
      <c r="N1603" s="25">
        <v>8478.2933578257398</v>
      </c>
      <c r="O1603" s="25">
        <v>26706.624077151078</v>
      </c>
      <c r="P1603" s="25">
        <v>78.226521819874407</v>
      </c>
      <c r="Q1603" s="25">
        <v>7.1217662284318797</v>
      </c>
      <c r="R1603" s="25">
        <v>10487.648087443</v>
      </c>
      <c r="S1603" s="25">
        <v>20.9410829352917</v>
      </c>
      <c r="T1603" s="25">
        <v>0.688511834991967</v>
      </c>
      <c r="U1603" s="25">
        <v>1.41206610128486E-2</v>
      </c>
      <c r="V1603" s="25">
        <v>0.88758458079333102</v>
      </c>
      <c r="W1603" s="25">
        <v>0.90170524180617961</v>
      </c>
      <c r="X1603" s="25"/>
      <c r="Y1603" s="25"/>
      <c r="Z1603"/>
    </row>
    <row r="1604" spans="2:26" x14ac:dyDescent="0.25">
      <c r="B1604" t="s">
        <v>85</v>
      </c>
      <c r="C1604" t="s">
        <v>280</v>
      </c>
      <c r="D1604" t="s">
        <v>238</v>
      </c>
      <c r="E1604" t="s">
        <v>1392</v>
      </c>
      <c r="F1604" t="s">
        <v>951</v>
      </c>
      <c r="G1604" t="s">
        <v>952</v>
      </c>
      <c r="H1604" t="s">
        <v>918</v>
      </c>
      <c r="I1604" t="s">
        <v>284</v>
      </c>
      <c r="J1604" s="4" t="s">
        <v>832</v>
      </c>
      <c r="K1604">
        <v>180</v>
      </c>
      <c r="L1604">
        <v>125</v>
      </c>
      <c r="M1604" s="1">
        <v>2.2847222222222224E-2</v>
      </c>
      <c r="N1604" s="25">
        <v>477.16319999999899</v>
      </c>
      <c r="O1604" s="25">
        <v>1503.0640799999967</v>
      </c>
      <c r="P1604" s="25">
        <v>4.2403091999999996</v>
      </c>
      <c r="Q1604" s="25">
        <v>0.40081707</v>
      </c>
      <c r="R1604" s="25">
        <v>590.25078999999903</v>
      </c>
      <c r="S1604" s="25">
        <v>5.6856089299999999</v>
      </c>
      <c r="T1604" s="25">
        <v>2.5695119999999998E-2</v>
      </c>
      <c r="U1604" s="25">
        <v>3.7339199999999999E-3</v>
      </c>
      <c r="V1604" s="25">
        <v>2.4064776E-2</v>
      </c>
      <c r="W1604" s="25">
        <v>2.7798695999999998E-2</v>
      </c>
      <c r="X1604" s="25"/>
      <c r="Y1604" s="25"/>
      <c r="Z1604"/>
    </row>
    <row r="1605" spans="2:26" x14ac:dyDescent="0.25">
      <c r="B1605" t="s">
        <v>85</v>
      </c>
      <c r="C1605" t="s">
        <v>280</v>
      </c>
      <c r="D1605" t="s">
        <v>238</v>
      </c>
      <c r="E1605" t="s">
        <v>1392</v>
      </c>
      <c r="F1605" t="s">
        <v>951</v>
      </c>
      <c r="G1605" t="s">
        <v>952</v>
      </c>
      <c r="H1605" t="s">
        <v>918</v>
      </c>
      <c r="I1605" t="s">
        <v>284</v>
      </c>
      <c r="J1605" s="4" t="s">
        <v>864</v>
      </c>
      <c r="K1605">
        <v>180</v>
      </c>
      <c r="L1605">
        <v>125</v>
      </c>
      <c r="M1605" s="1">
        <v>1.9259259259259261E-2</v>
      </c>
      <c r="N1605" s="25">
        <v>434.38319999999999</v>
      </c>
      <c r="O1605" s="25">
        <v>1368.3070799999998</v>
      </c>
      <c r="P1605" s="25">
        <v>4.0559273999999998</v>
      </c>
      <c r="Q1605" s="25">
        <v>0.36488187</v>
      </c>
      <c r="R1605" s="25">
        <v>537.33193794871795</v>
      </c>
      <c r="S1605" s="25">
        <v>4.6195314492307604</v>
      </c>
      <c r="T1605" s="25">
        <v>2.2272719999999999E-2</v>
      </c>
      <c r="U1605" s="25">
        <v>3.5969000000000001E-3</v>
      </c>
      <c r="V1605" s="25">
        <v>2.1948033999999901E-2</v>
      </c>
      <c r="W1605" s="25">
        <v>2.5544933999999901E-2</v>
      </c>
      <c r="X1605" s="25"/>
      <c r="Y1605" s="25"/>
      <c r="Z1605"/>
    </row>
    <row r="1606" spans="2:26" x14ac:dyDescent="0.25">
      <c r="B1606" t="s">
        <v>1974</v>
      </c>
      <c r="C1606" t="s">
        <v>605</v>
      </c>
      <c r="D1606" t="s">
        <v>412</v>
      </c>
      <c r="E1606" t="s">
        <v>604</v>
      </c>
      <c r="F1606" t="s">
        <v>951</v>
      </c>
      <c r="G1606" t="s">
        <v>1907</v>
      </c>
      <c r="H1606" t="s">
        <v>918</v>
      </c>
      <c r="I1606" t="s">
        <v>179</v>
      </c>
      <c r="J1606" s="4" t="s">
        <v>865</v>
      </c>
      <c r="K1606">
        <v>160</v>
      </c>
      <c r="L1606">
        <v>125</v>
      </c>
      <c r="M1606" s="1">
        <v>2.2476851851851855E-2</v>
      </c>
      <c r="N1606" s="25">
        <v>266.11247461310597</v>
      </c>
      <c r="O1606" s="25">
        <v>838.25429503128385</v>
      </c>
      <c r="P1606" s="25">
        <v>3.5185710591182202</v>
      </c>
      <c r="Q1606" s="25">
        <v>0.22353448423205999</v>
      </c>
      <c r="R1606" s="25">
        <v>329.18110041354799</v>
      </c>
      <c r="S1606" s="25">
        <v>0.72247446076336097</v>
      </c>
      <c r="T1606" s="25">
        <v>0.34544168831356498</v>
      </c>
      <c r="U1606" s="25">
        <v>0</v>
      </c>
      <c r="V1606" s="25">
        <v>0</v>
      </c>
      <c r="W1606" s="25">
        <v>0</v>
      </c>
      <c r="X1606" s="25"/>
      <c r="Y1606" s="25"/>
      <c r="Z1606"/>
    </row>
    <row r="1607" spans="2:26" x14ac:dyDescent="0.25">
      <c r="B1607" t="s">
        <v>1974</v>
      </c>
      <c r="C1607" t="s">
        <v>605</v>
      </c>
      <c r="D1607" t="s">
        <v>412</v>
      </c>
      <c r="E1607" t="s">
        <v>604</v>
      </c>
      <c r="F1607" t="s">
        <v>951</v>
      </c>
      <c r="G1607" t="s">
        <v>1907</v>
      </c>
      <c r="H1607" t="s">
        <v>918</v>
      </c>
      <c r="I1607" t="s">
        <v>179</v>
      </c>
      <c r="J1607" s="4" t="s">
        <v>865</v>
      </c>
      <c r="K1607">
        <v>180</v>
      </c>
      <c r="L1607">
        <v>200</v>
      </c>
      <c r="M1607" s="1">
        <v>3.3738425925925929E-2</v>
      </c>
      <c r="N1607" s="25">
        <v>409.59449270653198</v>
      </c>
      <c r="O1607" s="25">
        <v>1290.2226520255756</v>
      </c>
      <c r="P1607" s="25">
        <v>5.7149816092695698</v>
      </c>
      <c r="Q1607" s="25">
        <v>0.34405937741222198</v>
      </c>
      <c r="R1607" s="25">
        <v>506.66834494435602</v>
      </c>
      <c r="S1607" s="25">
        <v>1.1115060459159101</v>
      </c>
      <c r="T1607" s="25">
        <v>0.50949367071498697</v>
      </c>
      <c r="U1607" s="25">
        <v>0</v>
      </c>
      <c r="V1607" s="25">
        <v>0</v>
      </c>
      <c r="W1607" s="25">
        <v>0</v>
      </c>
      <c r="X1607" s="25"/>
      <c r="Y1607" s="25"/>
      <c r="Z1607"/>
    </row>
    <row r="1608" spans="2:26" x14ac:dyDescent="0.25">
      <c r="B1608" t="s">
        <v>1974</v>
      </c>
      <c r="C1608" t="s">
        <v>605</v>
      </c>
      <c r="D1608" t="s">
        <v>412</v>
      </c>
      <c r="E1608" t="s">
        <v>604</v>
      </c>
      <c r="F1608" t="s">
        <v>951</v>
      </c>
      <c r="G1608" t="s">
        <v>1907</v>
      </c>
      <c r="H1608" t="s">
        <v>918</v>
      </c>
      <c r="I1608" t="s">
        <v>179</v>
      </c>
      <c r="J1608" s="4" t="s">
        <v>865</v>
      </c>
      <c r="K1608">
        <v>210</v>
      </c>
      <c r="L1608">
        <v>250</v>
      </c>
      <c r="M1608" s="1">
        <v>4.0925925925925928E-2</v>
      </c>
      <c r="N1608" s="25">
        <v>479.73039108783598</v>
      </c>
      <c r="O1608" s="25">
        <v>1511.1507319266832</v>
      </c>
      <c r="P1608" s="25">
        <v>6.4947149610016401</v>
      </c>
      <c r="Q1608" s="25">
        <v>0.402973511536318</v>
      </c>
      <c r="R1608" s="25">
        <v>593.42639165423498</v>
      </c>
      <c r="S1608" s="25">
        <v>1.35094968121041</v>
      </c>
      <c r="T1608" s="25">
        <v>0.61845563444684504</v>
      </c>
      <c r="U1608" s="25">
        <v>0</v>
      </c>
      <c r="V1608" s="25">
        <v>0</v>
      </c>
      <c r="W1608" s="25">
        <v>0</v>
      </c>
      <c r="X1608" s="25"/>
      <c r="Y1608" s="25"/>
      <c r="Z1608"/>
    </row>
    <row r="1609" spans="2:26" x14ac:dyDescent="0.25">
      <c r="B1609" t="s">
        <v>1974</v>
      </c>
      <c r="C1609" t="s">
        <v>605</v>
      </c>
      <c r="D1609" t="s">
        <v>412</v>
      </c>
      <c r="E1609" t="s">
        <v>604</v>
      </c>
      <c r="F1609" t="s">
        <v>951</v>
      </c>
      <c r="G1609" t="s">
        <v>1907</v>
      </c>
      <c r="H1609" t="s">
        <v>918</v>
      </c>
      <c r="I1609" t="s">
        <v>179</v>
      </c>
      <c r="J1609" s="4" t="s">
        <v>865</v>
      </c>
      <c r="K1609">
        <v>230</v>
      </c>
      <c r="L1609">
        <v>500</v>
      </c>
      <c r="M1609" s="1">
        <v>7.9606481481481486E-2</v>
      </c>
      <c r="N1609" s="25">
        <v>930.215333054349</v>
      </c>
      <c r="O1609" s="25">
        <v>2930.1782991211994</v>
      </c>
      <c r="P1609" s="25">
        <v>12.512949945086399</v>
      </c>
      <c r="Q1609" s="25">
        <v>0.78138092073052301</v>
      </c>
      <c r="R1609" s="25">
        <v>1150.6763639158601</v>
      </c>
      <c r="S1609" s="25">
        <v>2.64280148503541</v>
      </c>
      <c r="T1609" s="25">
        <v>1.14680647624295</v>
      </c>
      <c r="U1609" s="25">
        <v>0</v>
      </c>
      <c r="V1609" s="25">
        <v>0</v>
      </c>
      <c r="W1609" s="25">
        <v>0</v>
      </c>
      <c r="X1609" s="25"/>
      <c r="Y1609" s="25"/>
      <c r="Z1609"/>
    </row>
    <row r="1610" spans="2:26" x14ac:dyDescent="0.25">
      <c r="B1610" t="s">
        <v>1974</v>
      </c>
      <c r="C1610" t="s">
        <v>605</v>
      </c>
      <c r="D1610" t="s">
        <v>412</v>
      </c>
      <c r="E1610" t="s">
        <v>604</v>
      </c>
      <c r="F1610" t="s">
        <v>951</v>
      </c>
      <c r="G1610" t="s">
        <v>1907</v>
      </c>
      <c r="H1610" t="s">
        <v>918</v>
      </c>
      <c r="I1610" t="s">
        <v>179</v>
      </c>
      <c r="J1610" s="4" t="s">
        <v>865</v>
      </c>
      <c r="K1610">
        <v>240</v>
      </c>
      <c r="L1610">
        <v>750</v>
      </c>
      <c r="M1610" s="1">
        <v>0.11827546296296297</v>
      </c>
      <c r="N1610" s="25">
        <v>1373.3120781729699</v>
      </c>
      <c r="O1610" s="25">
        <v>4325.9330462448552</v>
      </c>
      <c r="P1610" s="25">
        <v>18.3213489560022</v>
      </c>
      <c r="Q1610" s="25">
        <v>1.15358217201074</v>
      </c>
      <c r="R1610" s="25">
        <v>1698.7872280819499</v>
      </c>
      <c r="S1610" s="25">
        <v>3.9291160950184998</v>
      </c>
      <c r="T1610" s="25">
        <v>1.6672818661089699</v>
      </c>
      <c r="U1610" s="25">
        <v>0</v>
      </c>
      <c r="V1610" s="25">
        <v>0</v>
      </c>
      <c r="W1610" s="25">
        <v>0</v>
      </c>
      <c r="X1610" s="25"/>
      <c r="Y1610" s="25"/>
      <c r="Z1610"/>
    </row>
    <row r="1611" spans="2:26" x14ac:dyDescent="0.25">
      <c r="B1611" t="s">
        <v>1974</v>
      </c>
      <c r="C1611" t="s">
        <v>605</v>
      </c>
      <c r="D1611" t="s">
        <v>412</v>
      </c>
      <c r="E1611" t="s">
        <v>604</v>
      </c>
      <c r="F1611" t="s">
        <v>951</v>
      </c>
      <c r="G1611" t="s">
        <v>1907</v>
      </c>
      <c r="H1611" t="s">
        <v>918</v>
      </c>
      <c r="I1611" t="s">
        <v>179</v>
      </c>
      <c r="J1611" s="4" t="s">
        <v>865</v>
      </c>
      <c r="K1611">
        <v>240</v>
      </c>
      <c r="L1611">
        <v>1000</v>
      </c>
      <c r="M1611" s="1">
        <v>0.15649305555555557</v>
      </c>
      <c r="N1611" s="25">
        <v>1825.6881299801701</v>
      </c>
      <c r="O1611" s="25">
        <v>5750.9176094375352</v>
      </c>
      <c r="P1611" s="25">
        <v>24.459427061261799</v>
      </c>
      <c r="Q1611" s="25">
        <v>1.53357825931617</v>
      </c>
      <c r="R1611" s="25">
        <v>2258.37620427</v>
      </c>
      <c r="S1611" s="25">
        <v>5.2077339032090597</v>
      </c>
      <c r="T1611" s="25">
        <v>2.1812521426062501</v>
      </c>
      <c r="U1611" s="25">
        <v>0</v>
      </c>
      <c r="V1611" s="25">
        <v>0</v>
      </c>
      <c r="W1611" s="25">
        <v>0</v>
      </c>
      <c r="X1611" s="25"/>
      <c r="Y1611" s="25"/>
      <c r="Z1611"/>
    </row>
    <row r="1612" spans="2:26" x14ac:dyDescent="0.25">
      <c r="B1612" t="s">
        <v>1974</v>
      </c>
      <c r="C1612" t="s">
        <v>605</v>
      </c>
      <c r="D1612" t="s">
        <v>412</v>
      </c>
      <c r="E1612" t="s">
        <v>604</v>
      </c>
      <c r="F1612" t="s">
        <v>951</v>
      </c>
      <c r="G1612" t="s">
        <v>1907</v>
      </c>
      <c r="H1612" t="s">
        <v>918</v>
      </c>
      <c r="I1612" t="s">
        <v>179</v>
      </c>
      <c r="J1612" s="4" t="s">
        <v>865</v>
      </c>
      <c r="K1612">
        <v>240</v>
      </c>
      <c r="L1612">
        <v>1500</v>
      </c>
      <c r="M1612" s="1">
        <v>0.23296296296296296</v>
      </c>
      <c r="N1612" s="25">
        <v>2729.9013965505301</v>
      </c>
      <c r="O1612" s="25">
        <v>8599.1893991341694</v>
      </c>
      <c r="P1612" s="25">
        <v>36.719395640094703</v>
      </c>
      <c r="Q1612" s="25">
        <v>2.2931170087461998</v>
      </c>
      <c r="R1612" s="25">
        <v>3376.8882935421898</v>
      </c>
      <c r="S1612" s="25">
        <v>7.7650036748383302</v>
      </c>
      <c r="T1612" s="25">
        <v>3.2111583147295901</v>
      </c>
      <c r="U1612" s="25">
        <v>0</v>
      </c>
      <c r="V1612" s="25">
        <v>0</v>
      </c>
      <c r="W1612" s="25">
        <v>0</v>
      </c>
      <c r="X1612" s="25"/>
      <c r="Y1612" s="25"/>
      <c r="Z1612"/>
    </row>
    <row r="1613" spans="2:26" x14ac:dyDescent="0.25">
      <c r="B1613" t="s">
        <v>1974</v>
      </c>
      <c r="C1613" t="s">
        <v>605</v>
      </c>
      <c r="D1613" t="s">
        <v>412</v>
      </c>
      <c r="E1613" t="s">
        <v>604</v>
      </c>
      <c r="F1613" t="s">
        <v>951</v>
      </c>
      <c r="G1613" t="s">
        <v>1907</v>
      </c>
      <c r="H1613" t="s">
        <v>918</v>
      </c>
      <c r="I1613" t="s">
        <v>179</v>
      </c>
      <c r="J1613" s="4" t="s">
        <v>865</v>
      </c>
      <c r="K1613">
        <v>250</v>
      </c>
      <c r="L1613">
        <v>2000</v>
      </c>
      <c r="M1613" s="1">
        <v>0.31086805555555558</v>
      </c>
      <c r="N1613" s="25">
        <v>3566.4467200876602</v>
      </c>
      <c r="O1613" s="25">
        <v>11234.307168276129</v>
      </c>
      <c r="P1613" s="25">
        <v>47.055636323364503</v>
      </c>
      <c r="Q1613" s="25">
        <v>2.9958150056338901</v>
      </c>
      <c r="R1613" s="25">
        <v>4411.6945339286704</v>
      </c>
      <c r="S1613" s="25">
        <v>10.297416487831301</v>
      </c>
      <c r="T1613" s="25">
        <v>4.2327988091517303</v>
      </c>
      <c r="U1613" s="25">
        <v>0</v>
      </c>
      <c r="V1613" s="25">
        <v>0</v>
      </c>
      <c r="W1613" s="25">
        <v>0</v>
      </c>
      <c r="X1613" s="25"/>
      <c r="Y1613" s="25"/>
      <c r="Z1613"/>
    </row>
    <row r="1614" spans="2:26" x14ac:dyDescent="0.25">
      <c r="B1614" t="s">
        <v>1974</v>
      </c>
      <c r="C1614" t="s">
        <v>605</v>
      </c>
      <c r="D1614" t="s">
        <v>412</v>
      </c>
      <c r="E1614" t="s">
        <v>604</v>
      </c>
      <c r="F1614" t="s">
        <v>951</v>
      </c>
      <c r="G1614" t="s">
        <v>1907</v>
      </c>
      <c r="H1614" t="s">
        <v>918</v>
      </c>
      <c r="I1614" t="s">
        <v>179</v>
      </c>
      <c r="J1614" s="4" t="s">
        <v>832</v>
      </c>
      <c r="K1614">
        <v>160</v>
      </c>
      <c r="L1614">
        <v>125</v>
      </c>
      <c r="M1614" s="1">
        <v>2.2847222222222224E-2</v>
      </c>
      <c r="N1614" s="25">
        <v>114.02696</v>
      </c>
      <c r="O1614" s="25">
        <v>359.18492400000002</v>
      </c>
      <c r="P1614" s="25">
        <v>0.73177845999999902</v>
      </c>
      <c r="Q1614" s="25">
        <v>9.5782645999999999E-2</v>
      </c>
      <c r="R1614" s="25">
        <v>141.05135399999901</v>
      </c>
      <c r="S1614" s="25">
        <v>1.4102911</v>
      </c>
      <c r="T1614" s="25">
        <v>0.72735677999999904</v>
      </c>
      <c r="U1614" s="25">
        <v>0</v>
      </c>
      <c r="V1614" s="25">
        <v>0</v>
      </c>
      <c r="W1614" s="25">
        <v>0</v>
      </c>
      <c r="X1614" s="25"/>
      <c r="Y1614" s="25"/>
      <c r="Z1614"/>
    </row>
    <row r="1615" spans="2:26" x14ac:dyDescent="0.25">
      <c r="B1615" t="s">
        <v>1974</v>
      </c>
      <c r="C1615" t="s">
        <v>605</v>
      </c>
      <c r="D1615" t="s">
        <v>412</v>
      </c>
      <c r="E1615" t="s">
        <v>604</v>
      </c>
      <c r="F1615" t="s">
        <v>951</v>
      </c>
      <c r="G1615" t="s">
        <v>1907</v>
      </c>
      <c r="H1615" t="s">
        <v>918</v>
      </c>
      <c r="I1615" t="s">
        <v>179</v>
      </c>
      <c r="J1615" s="4" t="s">
        <v>864</v>
      </c>
      <c r="K1615">
        <v>160</v>
      </c>
      <c r="L1615">
        <v>125</v>
      </c>
      <c r="M1615" s="1">
        <v>1.9259259259259261E-2</v>
      </c>
      <c r="N1615" s="25">
        <v>102.337464102564</v>
      </c>
      <c r="O1615" s="25">
        <v>322.36301192307661</v>
      </c>
      <c r="P1615" s="25">
        <v>0.70759846000000004</v>
      </c>
      <c r="Q1615" s="25">
        <v>8.5963469525641004E-2</v>
      </c>
      <c r="R1615" s="25">
        <v>126.591447717948</v>
      </c>
      <c r="S1615" s="25">
        <v>1.1586634839743499</v>
      </c>
      <c r="T1615" s="25">
        <v>0.59934722807692298</v>
      </c>
      <c r="U1615" s="25">
        <v>0</v>
      </c>
      <c r="V1615" s="25">
        <v>0</v>
      </c>
      <c r="W1615" s="25">
        <v>0</v>
      </c>
      <c r="X1615" s="25"/>
      <c r="Y1615" s="25"/>
      <c r="Z1615"/>
    </row>
    <row r="1616" spans="2:26" x14ac:dyDescent="0.25">
      <c r="B1616" t="s">
        <v>803</v>
      </c>
      <c r="C1616" t="s">
        <v>606</v>
      </c>
      <c r="D1616" t="s">
        <v>281</v>
      </c>
      <c r="E1616" t="s">
        <v>1403</v>
      </c>
      <c r="F1616" t="s">
        <v>951</v>
      </c>
      <c r="G1616" t="s">
        <v>952</v>
      </c>
      <c r="H1616" t="s">
        <v>918</v>
      </c>
      <c r="I1616" t="s">
        <v>282</v>
      </c>
      <c r="J1616" s="4" t="s">
        <v>865</v>
      </c>
      <c r="K1616">
        <v>200</v>
      </c>
      <c r="L1616">
        <v>125</v>
      </c>
      <c r="M1616" s="1">
        <v>1.5902777777777776E-2</v>
      </c>
      <c r="N1616" s="25">
        <v>428.30625268574602</v>
      </c>
      <c r="O1616" s="25">
        <v>1349.1646959600998</v>
      </c>
      <c r="P1616" s="25">
        <v>3.9228542119408201</v>
      </c>
      <c r="Q1616" s="25">
        <v>0.35977724825819002</v>
      </c>
      <c r="R1616" s="25">
        <v>529.81486485587504</v>
      </c>
      <c r="S1616" s="25">
        <v>2.18826658541811</v>
      </c>
      <c r="T1616" s="25">
        <v>0.22190395072862301</v>
      </c>
      <c r="U1616" s="25">
        <v>2.02272587421157E-2</v>
      </c>
      <c r="V1616" s="25">
        <v>3.007394031522E-2</v>
      </c>
      <c r="W1616" s="25">
        <v>5.0301199057335697E-2</v>
      </c>
      <c r="X1616" s="25"/>
      <c r="Y1616" s="25"/>
      <c r="Z1616"/>
    </row>
    <row r="1617" spans="2:26" x14ac:dyDescent="0.25">
      <c r="B1617" t="s">
        <v>803</v>
      </c>
      <c r="C1617" t="s">
        <v>606</v>
      </c>
      <c r="D1617" t="s">
        <v>281</v>
      </c>
      <c r="E1617" t="s">
        <v>1403</v>
      </c>
      <c r="F1617" t="s">
        <v>951</v>
      </c>
      <c r="G1617" t="s">
        <v>952</v>
      </c>
      <c r="H1617" t="s">
        <v>918</v>
      </c>
      <c r="I1617" t="s">
        <v>282</v>
      </c>
      <c r="J1617" s="4" t="s">
        <v>865</v>
      </c>
      <c r="K1617">
        <v>240</v>
      </c>
      <c r="L1617">
        <v>200</v>
      </c>
      <c r="M1617" s="1">
        <v>2.3402777777777783E-2</v>
      </c>
      <c r="N1617" s="25">
        <v>624.79460544432902</v>
      </c>
      <c r="O1617" s="25">
        <v>1968.1030071496364</v>
      </c>
      <c r="P1617" s="25">
        <v>5.6240453405228399</v>
      </c>
      <c r="Q1617" s="25">
        <v>0.52482748374966304</v>
      </c>
      <c r="R1617" s="25">
        <v>772.87100879248601</v>
      </c>
      <c r="S1617" s="25">
        <v>2.2878895293683401</v>
      </c>
      <c r="T1617" s="25">
        <v>0.24668864007717201</v>
      </c>
      <c r="U1617" s="25">
        <v>2.40106633367057E-2</v>
      </c>
      <c r="V1617" s="25">
        <v>4.6435055268869901E-2</v>
      </c>
      <c r="W1617" s="25">
        <v>7.0445718605575608E-2</v>
      </c>
      <c r="X1617" s="25"/>
      <c r="Y1617" s="25"/>
      <c r="Z1617"/>
    </row>
    <row r="1618" spans="2:26" x14ac:dyDescent="0.25">
      <c r="B1618" t="s">
        <v>803</v>
      </c>
      <c r="C1618" t="s">
        <v>606</v>
      </c>
      <c r="D1618" t="s">
        <v>281</v>
      </c>
      <c r="E1618" t="s">
        <v>1403</v>
      </c>
      <c r="F1618" t="s">
        <v>951</v>
      </c>
      <c r="G1618" t="s">
        <v>952</v>
      </c>
      <c r="H1618" t="s">
        <v>918</v>
      </c>
      <c r="I1618" t="s">
        <v>282</v>
      </c>
      <c r="J1618" s="4" t="s">
        <v>865</v>
      </c>
      <c r="K1618">
        <v>280</v>
      </c>
      <c r="L1618">
        <v>250</v>
      </c>
      <c r="M1618" s="1">
        <v>2.78125E-2</v>
      </c>
      <c r="N1618" s="25">
        <v>772.94999413124697</v>
      </c>
      <c r="O1618" s="25">
        <v>2434.7924815134279</v>
      </c>
      <c r="P1618" s="25">
        <v>6.9028530142242497</v>
      </c>
      <c r="Q1618" s="25">
        <v>0.64927800678822201</v>
      </c>
      <c r="R1618" s="25">
        <v>956.13913453777104</v>
      </c>
      <c r="S1618" s="25">
        <v>2.5208103671651401</v>
      </c>
      <c r="T1618" s="25">
        <v>0.27989089198976802</v>
      </c>
      <c r="U1618" s="25">
        <v>2.6524794549735799E-2</v>
      </c>
      <c r="V1618" s="25">
        <v>6.0224849370324803E-2</v>
      </c>
      <c r="W1618" s="25">
        <v>8.6749643920060598E-2</v>
      </c>
      <c r="X1618" s="25"/>
      <c r="Y1618" s="25"/>
      <c r="Z1618"/>
    </row>
    <row r="1619" spans="2:26" x14ac:dyDescent="0.25">
      <c r="B1619" t="s">
        <v>803</v>
      </c>
      <c r="C1619" t="s">
        <v>606</v>
      </c>
      <c r="D1619" t="s">
        <v>281</v>
      </c>
      <c r="E1619" t="s">
        <v>1403</v>
      </c>
      <c r="F1619" t="s">
        <v>951</v>
      </c>
      <c r="G1619" t="s">
        <v>952</v>
      </c>
      <c r="H1619" t="s">
        <v>918</v>
      </c>
      <c r="I1619" t="s">
        <v>282</v>
      </c>
      <c r="J1619" s="4" t="s">
        <v>865</v>
      </c>
      <c r="K1619">
        <v>320</v>
      </c>
      <c r="L1619">
        <v>500</v>
      </c>
      <c r="M1619" s="1">
        <v>5.2037037037037041E-2</v>
      </c>
      <c r="N1619" s="25">
        <v>1420.06587876561</v>
      </c>
      <c r="O1619" s="25">
        <v>4473.2075181116716</v>
      </c>
      <c r="P1619" s="25">
        <v>11.9410760120821</v>
      </c>
      <c r="Q1619" s="25">
        <v>1.1928554218349801</v>
      </c>
      <c r="R1619" s="25">
        <v>1756.62142101159</v>
      </c>
      <c r="S1619" s="25">
        <v>2.7119640843411399</v>
      </c>
      <c r="T1619" s="25">
        <v>0.36069349132005502</v>
      </c>
      <c r="U1619" s="25">
        <v>3.8155018836210697E-2</v>
      </c>
      <c r="V1619" s="25">
        <v>0.12097608942524</v>
      </c>
      <c r="W1619" s="25">
        <v>0.15913110826145072</v>
      </c>
      <c r="X1619" s="25"/>
      <c r="Y1619" s="25"/>
      <c r="Z1619"/>
    </row>
    <row r="1620" spans="2:26" x14ac:dyDescent="0.25">
      <c r="B1620" t="s">
        <v>803</v>
      </c>
      <c r="C1620" t="s">
        <v>606</v>
      </c>
      <c r="D1620" t="s">
        <v>281</v>
      </c>
      <c r="E1620" t="s">
        <v>1403</v>
      </c>
      <c r="F1620" t="s">
        <v>951</v>
      </c>
      <c r="G1620" t="s">
        <v>952</v>
      </c>
      <c r="H1620" t="s">
        <v>918</v>
      </c>
      <c r="I1620" t="s">
        <v>282</v>
      </c>
      <c r="J1620" s="4" t="s">
        <v>865</v>
      </c>
      <c r="K1620">
        <v>320</v>
      </c>
      <c r="L1620">
        <v>750</v>
      </c>
      <c r="M1620" s="1">
        <v>7.6134259259259263E-2</v>
      </c>
      <c r="N1620" s="25">
        <v>2101.62363606597</v>
      </c>
      <c r="O1620" s="25">
        <v>6620.1144536078054</v>
      </c>
      <c r="P1620" s="25">
        <v>17.407580323988999</v>
      </c>
      <c r="Q1620" s="25">
        <v>1.7653640299297999</v>
      </c>
      <c r="R1620" s="25">
        <v>2599.7087689243299</v>
      </c>
      <c r="S1620" s="25">
        <v>2.7142327063802401</v>
      </c>
      <c r="T1620" s="25">
        <v>0.42902880787046299</v>
      </c>
      <c r="U1620" s="25">
        <v>5.1620295686334403E-2</v>
      </c>
      <c r="V1620" s="25">
        <v>0.18318459840027901</v>
      </c>
      <c r="W1620" s="25">
        <v>0.23480489408661342</v>
      </c>
      <c r="X1620" s="25"/>
      <c r="Y1620" s="25"/>
      <c r="Z1620"/>
    </row>
    <row r="1621" spans="2:26" x14ac:dyDescent="0.25">
      <c r="B1621" t="s">
        <v>803</v>
      </c>
      <c r="C1621" t="s">
        <v>606</v>
      </c>
      <c r="D1621" t="s">
        <v>281</v>
      </c>
      <c r="E1621" t="s">
        <v>1403</v>
      </c>
      <c r="F1621" t="s">
        <v>951</v>
      </c>
      <c r="G1621" t="s">
        <v>952</v>
      </c>
      <c r="H1621" t="s">
        <v>918</v>
      </c>
      <c r="I1621" t="s">
        <v>282</v>
      </c>
      <c r="J1621" s="4" t="s">
        <v>865</v>
      </c>
      <c r="K1621">
        <v>340</v>
      </c>
      <c r="L1621">
        <v>1000</v>
      </c>
      <c r="M1621" s="1">
        <v>0.10090277777777779</v>
      </c>
      <c r="N1621" s="25">
        <v>2638.70706301166</v>
      </c>
      <c r="O1621" s="25">
        <v>8311.9272484867288</v>
      </c>
      <c r="P1621" s="25">
        <v>21.126553747447701</v>
      </c>
      <c r="Q1621" s="25">
        <v>2.2165143005000201</v>
      </c>
      <c r="R1621" s="25">
        <v>3264.0809614659902</v>
      </c>
      <c r="S1621" s="25">
        <v>2.78065037582562</v>
      </c>
      <c r="T1621" s="25">
        <v>0.494800857457041</v>
      </c>
      <c r="U1621" s="25">
        <v>5.8825979311990802E-2</v>
      </c>
      <c r="V1621" s="25">
        <v>0.239234218848934</v>
      </c>
      <c r="W1621" s="25">
        <v>0.29806019816092483</v>
      </c>
      <c r="X1621" s="25"/>
      <c r="Y1621" s="25"/>
      <c r="Z1621"/>
    </row>
    <row r="1622" spans="2:26" x14ac:dyDescent="0.25">
      <c r="B1622" t="s">
        <v>803</v>
      </c>
      <c r="C1622" t="s">
        <v>606</v>
      </c>
      <c r="D1622" t="s">
        <v>281</v>
      </c>
      <c r="E1622" t="s">
        <v>1403</v>
      </c>
      <c r="F1622" t="s">
        <v>951</v>
      </c>
      <c r="G1622" t="s">
        <v>952</v>
      </c>
      <c r="H1622" t="s">
        <v>918</v>
      </c>
      <c r="I1622" t="s">
        <v>282</v>
      </c>
      <c r="J1622" s="4" t="s">
        <v>865</v>
      </c>
      <c r="K1622">
        <v>380</v>
      </c>
      <c r="L1622">
        <v>1500</v>
      </c>
      <c r="M1622" s="1">
        <v>0.15068287037037037</v>
      </c>
      <c r="N1622" s="25">
        <v>3521.64326622303</v>
      </c>
      <c r="O1622" s="25">
        <v>11093.176288602544</v>
      </c>
      <c r="P1622" s="25">
        <v>26.413632041374399</v>
      </c>
      <c r="Q1622" s="25">
        <v>2.9581805755643198</v>
      </c>
      <c r="R1622" s="25">
        <v>4356.2727729035996</v>
      </c>
      <c r="S1622" s="25">
        <v>2.9018600823943799</v>
      </c>
      <c r="T1622" s="25">
        <v>0.63590729533457702</v>
      </c>
      <c r="U1622" s="25">
        <v>6.4686230853614302E-2</v>
      </c>
      <c r="V1622" s="25">
        <v>0.36099583784164702</v>
      </c>
      <c r="W1622" s="25">
        <v>0.42568206869526132</v>
      </c>
      <c r="X1622" s="25"/>
      <c r="Y1622" s="25"/>
      <c r="Z1622"/>
    </row>
    <row r="1623" spans="2:26" x14ac:dyDescent="0.25">
      <c r="B1623" t="s">
        <v>803</v>
      </c>
      <c r="C1623" t="s">
        <v>606</v>
      </c>
      <c r="D1623" t="s">
        <v>281</v>
      </c>
      <c r="E1623" t="s">
        <v>1403</v>
      </c>
      <c r="F1623" t="s">
        <v>951</v>
      </c>
      <c r="G1623" t="s">
        <v>952</v>
      </c>
      <c r="H1623" t="s">
        <v>918</v>
      </c>
      <c r="I1623" t="s">
        <v>282</v>
      </c>
      <c r="J1623" s="4" t="s">
        <v>832</v>
      </c>
      <c r="K1623">
        <v>200</v>
      </c>
      <c r="L1623">
        <v>125</v>
      </c>
      <c r="M1623" s="1">
        <v>2.2847222222222224E-2</v>
      </c>
      <c r="N1623" s="25">
        <v>334.3152</v>
      </c>
      <c r="O1623" s="25">
        <v>1053.0928799999999</v>
      </c>
      <c r="P1623" s="25">
        <v>2.2748263</v>
      </c>
      <c r="Q1623" s="25">
        <v>0.28082477</v>
      </c>
      <c r="R1623" s="25">
        <v>413.547969999999</v>
      </c>
      <c r="S1623" s="25">
        <v>6.7009752363999997</v>
      </c>
      <c r="T1623" s="25">
        <v>0.62606639999999902</v>
      </c>
      <c r="U1623" s="25">
        <v>1.9556400000000002E-2</v>
      </c>
      <c r="V1623" s="25">
        <v>2.1211319999999999E-2</v>
      </c>
      <c r="W1623" s="25">
        <v>4.076772E-2</v>
      </c>
      <c r="X1623" s="25"/>
      <c r="Y1623" s="25"/>
      <c r="Z1623"/>
    </row>
    <row r="1624" spans="2:26" x14ac:dyDescent="0.25">
      <c r="B1624" t="s">
        <v>803</v>
      </c>
      <c r="C1624" t="s">
        <v>606</v>
      </c>
      <c r="D1624" t="s">
        <v>281</v>
      </c>
      <c r="E1624" t="s">
        <v>1403</v>
      </c>
      <c r="F1624" t="s">
        <v>951</v>
      </c>
      <c r="G1624" t="s">
        <v>952</v>
      </c>
      <c r="H1624" t="s">
        <v>918</v>
      </c>
      <c r="I1624" t="s">
        <v>282</v>
      </c>
      <c r="J1624" s="4" t="s">
        <v>864</v>
      </c>
      <c r="K1624">
        <v>200</v>
      </c>
      <c r="L1624">
        <v>125</v>
      </c>
      <c r="M1624" s="1">
        <v>1.9259259259259261E-2</v>
      </c>
      <c r="N1624" s="25">
        <v>303.56319999999999</v>
      </c>
      <c r="O1624" s="25">
        <v>956.22407999999996</v>
      </c>
      <c r="P1624" s="25">
        <v>2.1573536480769202</v>
      </c>
      <c r="Q1624" s="25">
        <v>0.25499308999999998</v>
      </c>
      <c r="R1624" s="25">
        <v>375.507736858974</v>
      </c>
      <c r="S1624" s="25">
        <v>5.3909400761435897</v>
      </c>
      <c r="T1624" s="25">
        <v>0.50459599999999905</v>
      </c>
      <c r="U1624" s="25">
        <v>1.81862E-2</v>
      </c>
      <c r="V1624" s="25">
        <v>1.8954519999999999E-2</v>
      </c>
      <c r="W1624" s="25">
        <v>3.7140720000000002E-2</v>
      </c>
      <c r="X1624" s="25"/>
      <c r="Y1624" s="25"/>
      <c r="Z1624"/>
    </row>
    <row r="1625" spans="2:26" x14ac:dyDescent="0.25">
      <c r="B1625" t="s">
        <v>804</v>
      </c>
      <c r="C1625" t="s">
        <v>607</v>
      </c>
      <c r="D1625" t="s">
        <v>281</v>
      </c>
      <c r="E1625" t="s">
        <v>1408</v>
      </c>
      <c r="F1625" t="s">
        <v>951</v>
      </c>
      <c r="G1625" t="s">
        <v>952</v>
      </c>
      <c r="H1625" t="s">
        <v>918</v>
      </c>
      <c r="I1625" t="s">
        <v>1975</v>
      </c>
      <c r="J1625" s="4" t="s">
        <v>865</v>
      </c>
      <c r="K1625">
        <v>200</v>
      </c>
      <c r="L1625">
        <v>125</v>
      </c>
      <c r="M1625" s="1">
        <v>1.5810185185185184E-2</v>
      </c>
      <c r="N1625" s="25">
        <v>416.96539162992599</v>
      </c>
      <c r="O1625" s="25">
        <v>1313.4409836342668</v>
      </c>
      <c r="P1625" s="25">
        <v>3.6247680695467301</v>
      </c>
      <c r="Q1625" s="25">
        <v>0.35025090498212202</v>
      </c>
      <c r="R1625" s="25">
        <v>515.78619874118601</v>
      </c>
      <c r="S1625" s="25">
        <v>1.8770022259910399</v>
      </c>
      <c r="T1625" s="25">
        <v>0.194100905850452</v>
      </c>
      <c r="U1625" s="25">
        <v>2.5814603845163299E-2</v>
      </c>
      <c r="V1625" s="25">
        <v>2.9164301813456701E-2</v>
      </c>
      <c r="W1625" s="25">
        <v>5.497890565862E-2</v>
      </c>
      <c r="X1625" s="25"/>
      <c r="Y1625" s="25"/>
      <c r="Z1625"/>
    </row>
    <row r="1626" spans="2:26" x14ac:dyDescent="0.25">
      <c r="B1626" t="s">
        <v>804</v>
      </c>
      <c r="C1626" t="s">
        <v>607</v>
      </c>
      <c r="D1626" t="s">
        <v>281</v>
      </c>
      <c r="E1626" t="s">
        <v>1408</v>
      </c>
      <c r="F1626" t="s">
        <v>951</v>
      </c>
      <c r="G1626" t="s">
        <v>952</v>
      </c>
      <c r="H1626" t="s">
        <v>918</v>
      </c>
      <c r="I1626" t="s">
        <v>1975</v>
      </c>
      <c r="J1626" s="4" t="s">
        <v>865</v>
      </c>
      <c r="K1626">
        <v>240</v>
      </c>
      <c r="L1626">
        <v>200</v>
      </c>
      <c r="M1626" s="1">
        <v>2.3171296296296297E-2</v>
      </c>
      <c r="N1626" s="25">
        <v>604.40517325924498</v>
      </c>
      <c r="O1626" s="25">
        <v>1903.8762957666215</v>
      </c>
      <c r="P1626" s="25">
        <v>5.17454275291988</v>
      </c>
      <c r="Q1626" s="25">
        <v>0.50770032922239305</v>
      </c>
      <c r="R1626" s="25">
        <v>747.64918015112403</v>
      </c>
      <c r="S1626" s="25">
        <v>1.9542140809041899</v>
      </c>
      <c r="T1626" s="25">
        <v>0.21474426635846799</v>
      </c>
      <c r="U1626" s="25">
        <v>2.8528414800049699E-2</v>
      </c>
      <c r="V1626" s="25">
        <v>4.4633612753369703E-2</v>
      </c>
      <c r="W1626" s="25">
        <v>7.3162027553419398E-2</v>
      </c>
      <c r="X1626" s="25"/>
      <c r="Y1626" s="25"/>
      <c r="Z1626"/>
    </row>
    <row r="1627" spans="2:26" x14ac:dyDescent="0.25">
      <c r="B1627" t="s">
        <v>804</v>
      </c>
      <c r="C1627" t="s">
        <v>607</v>
      </c>
      <c r="D1627" t="s">
        <v>281</v>
      </c>
      <c r="E1627" t="s">
        <v>1408</v>
      </c>
      <c r="F1627" t="s">
        <v>951</v>
      </c>
      <c r="G1627" t="s">
        <v>952</v>
      </c>
      <c r="H1627" t="s">
        <v>918</v>
      </c>
      <c r="I1627" t="s">
        <v>1975</v>
      </c>
      <c r="J1627" s="4" t="s">
        <v>865</v>
      </c>
      <c r="K1627">
        <v>260</v>
      </c>
      <c r="L1627">
        <v>250</v>
      </c>
      <c r="M1627" s="1">
        <v>2.7777777777777776E-2</v>
      </c>
      <c r="N1627" s="25">
        <v>759.68143906096805</v>
      </c>
      <c r="O1627" s="25">
        <v>2392.9965330420491</v>
      </c>
      <c r="P1627" s="25">
        <v>6.45699952678914</v>
      </c>
      <c r="Q1627" s="25">
        <v>0.63813235803332502</v>
      </c>
      <c r="R1627" s="25">
        <v>939.72586580693201</v>
      </c>
      <c r="S1627" s="25">
        <v>2.08237994877878</v>
      </c>
      <c r="T1627" s="25">
        <v>0.23831361556334399</v>
      </c>
      <c r="U1627" s="25">
        <v>3.16568104182164E-2</v>
      </c>
      <c r="V1627" s="25">
        <v>5.78566868326491E-2</v>
      </c>
      <c r="W1627" s="25">
        <v>8.9513497250865492E-2</v>
      </c>
      <c r="X1627" s="25"/>
      <c r="Y1627" s="25"/>
      <c r="Z1627"/>
    </row>
    <row r="1628" spans="2:26" x14ac:dyDescent="0.25">
      <c r="B1628" t="s">
        <v>804</v>
      </c>
      <c r="C1628" t="s">
        <v>607</v>
      </c>
      <c r="D1628" t="s">
        <v>281</v>
      </c>
      <c r="E1628" t="s">
        <v>1408</v>
      </c>
      <c r="F1628" t="s">
        <v>951</v>
      </c>
      <c r="G1628" t="s">
        <v>952</v>
      </c>
      <c r="H1628" t="s">
        <v>918</v>
      </c>
      <c r="I1628" t="s">
        <v>1975</v>
      </c>
      <c r="J1628" s="4" t="s">
        <v>865</v>
      </c>
      <c r="K1628">
        <v>340</v>
      </c>
      <c r="L1628">
        <v>500</v>
      </c>
      <c r="M1628" s="1">
        <v>5.1215277777777783E-2</v>
      </c>
      <c r="N1628" s="25">
        <v>1326.64683685917</v>
      </c>
      <c r="O1628" s="25">
        <v>4178.9375361063849</v>
      </c>
      <c r="P1628" s="25">
        <v>10.5323690873155</v>
      </c>
      <c r="Q1628" s="25">
        <v>1.11438336288358</v>
      </c>
      <c r="R1628" s="25">
        <v>1641.0620062084799</v>
      </c>
      <c r="S1628" s="25">
        <v>2.3590932775209001</v>
      </c>
      <c r="T1628" s="25">
        <v>0.31527810520483002</v>
      </c>
      <c r="U1628" s="25">
        <v>3.2651571905913099E-2</v>
      </c>
      <c r="V1628" s="25">
        <v>0.114328502029417</v>
      </c>
      <c r="W1628" s="25">
        <v>0.14698007393533008</v>
      </c>
      <c r="X1628" s="25"/>
      <c r="Y1628" s="25"/>
      <c r="Z1628"/>
    </row>
    <row r="1629" spans="2:26" x14ac:dyDescent="0.25">
      <c r="B1629" t="s">
        <v>804</v>
      </c>
      <c r="C1629" t="s">
        <v>607</v>
      </c>
      <c r="D1629" t="s">
        <v>281</v>
      </c>
      <c r="E1629" t="s">
        <v>1408</v>
      </c>
      <c r="F1629" t="s">
        <v>951</v>
      </c>
      <c r="G1629" t="s">
        <v>952</v>
      </c>
      <c r="H1629" t="s">
        <v>918</v>
      </c>
      <c r="I1629" t="s">
        <v>1975</v>
      </c>
      <c r="J1629" s="4" t="s">
        <v>865</v>
      </c>
      <c r="K1629">
        <v>340</v>
      </c>
      <c r="L1629">
        <v>750</v>
      </c>
      <c r="M1629" s="1">
        <v>7.4571759259259254E-2</v>
      </c>
      <c r="N1629" s="25">
        <v>1937.0132066942001</v>
      </c>
      <c r="O1629" s="25">
        <v>6101.5916010867304</v>
      </c>
      <c r="P1629" s="25">
        <v>15.0940166848403</v>
      </c>
      <c r="Q1629" s="25">
        <v>1.6270903751188399</v>
      </c>
      <c r="R1629" s="25">
        <v>2396.0852533541902</v>
      </c>
      <c r="S1629" s="25">
        <v>2.35821870929141</v>
      </c>
      <c r="T1629" s="25">
        <v>0.373004573891832</v>
      </c>
      <c r="U1629" s="25">
        <v>3.9293444574473001E-2</v>
      </c>
      <c r="V1629" s="25">
        <v>0.17166054609678599</v>
      </c>
      <c r="W1629" s="25">
        <v>0.210953990671259</v>
      </c>
      <c r="X1629" s="25"/>
      <c r="Y1629" s="25"/>
      <c r="Z1629"/>
    </row>
    <row r="1630" spans="2:26" x14ac:dyDescent="0.25">
      <c r="B1630" t="s">
        <v>804</v>
      </c>
      <c r="C1630" t="s">
        <v>607</v>
      </c>
      <c r="D1630" t="s">
        <v>281</v>
      </c>
      <c r="E1630" t="s">
        <v>1408</v>
      </c>
      <c r="F1630" t="s">
        <v>951</v>
      </c>
      <c r="G1630" t="s">
        <v>952</v>
      </c>
      <c r="H1630" t="s">
        <v>918</v>
      </c>
      <c r="I1630" t="s">
        <v>1975</v>
      </c>
      <c r="J1630" s="4" t="s">
        <v>865</v>
      </c>
      <c r="K1630">
        <v>360</v>
      </c>
      <c r="L1630">
        <v>1000</v>
      </c>
      <c r="M1630" s="1">
        <v>9.8668981481481469E-2</v>
      </c>
      <c r="N1630" s="25">
        <v>2444.5369911256198</v>
      </c>
      <c r="O1630" s="25">
        <v>7700.2915220457025</v>
      </c>
      <c r="P1630" s="25">
        <v>18.461795044612501</v>
      </c>
      <c r="Q1630" s="25">
        <v>2.05341080485851</v>
      </c>
      <c r="R1630" s="25">
        <v>3023.8916962792</v>
      </c>
      <c r="S1630" s="25">
        <v>2.4104467606072202</v>
      </c>
      <c r="T1630" s="25">
        <v>0.43086260553177202</v>
      </c>
      <c r="U1630" s="25">
        <v>3.9149362165320903E-2</v>
      </c>
      <c r="V1630" s="25">
        <v>0.22585679104520301</v>
      </c>
      <c r="W1630" s="25">
        <v>0.2650061532105239</v>
      </c>
      <c r="X1630" s="25"/>
      <c r="Y1630" s="25"/>
      <c r="Z1630"/>
    </row>
    <row r="1631" spans="2:26" x14ac:dyDescent="0.25">
      <c r="B1631" t="s">
        <v>804</v>
      </c>
      <c r="C1631" t="s">
        <v>607</v>
      </c>
      <c r="D1631" t="s">
        <v>281</v>
      </c>
      <c r="E1631" t="s">
        <v>1408</v>
      </c>
      <c r="F1631" t="s">
        <v>951</v>
      </c>
      <c r="G1631" t="s">
        <v>952</v>
      </c>
      <c r="H1631" t="s">
        <v>918</v>
      </c>
      <c r="I1631" t="s">
        <v>1975</v>
      </c>
      <c r="J1631" s="4" t="s">
        <v>865</v>
      </c>
      <c r="K1631">
        <v>360</v>
      </c>
      <c r="L1631">
        <v>1500</v>
      </c>
      <c r="M1631" s="1">
        <v>0.14583333333333334</v>
      </c>
      <c r="N1631" s="25">
        <v>3601.8603688832</v>
      </c>
      <c r="O1631" s="25">
        <v>11345.86016198208</v>
      </c>
      <c r="P1631" s="25">
        <v>26.839882916508301</v>
      </c>
      <c r="Q1631" s="25">
        <v>3.02556306576518</v>
      </c>
      <c r="R1631" s="25">
        <v>4455.5021093821497</v>
      </c>
      <c r="S1631" s="25">
        <v>2.41011108412185</v>
      </c>
      <c r="T1631" s="25">
        <v>0.54462141038723599</v>
      </c>
      <c r="U1631" s="25">
        <v>4.8254959811940203E-2</v>
      </c>
      <c r="V1631" s="25">
        <v>0.33872226122577198</v>
      </c>
      <c r="W1631" s="25">
        <v>0.3869772210377122</v>
      </c>
      <c r="X1631" s="25"/>
      <c r="Y1631" s="25"/>
      <c r="Z1631"/>
    </row>
    <row r="1632" spans="2:26" x14ac:dyDescent="0.25">
      <c r="B1632" t="s">
        <v>804</v>
      </c>
      <c r="C1632" t="s">
        <v>607</v>
      </c>
      <c r="D1632" t="s">
        <v>281</v>
      </c>
      <c r="E1632" t="s">
        <v>1408</v>
      </c>
      <c r="F1632" t="s">
        <v>951</v>
      </c>
      <c r="G1632" t="s">
        <v>952</v>
      </c>
      <c r="H1632" t="s">
        <v>918</v>
      </c>
      <c r="I1632" t="s">
        <v>1975</v>
      </c>
      <c r="J1632" s="4" t="s">
        <v>832</v>
      </c>
      <c r="K1632">
        <v>200</v>
      </c>
      <c r="L1632">
        <v>125</v>
      </c>
      <c r="M1632" s="1">
        <v>2.2847222222222224E-2</v>
      </c>
      <c r="N1632" s="25">
        <v>328.57560000000001</v>
      </c>
      <c r="O1632" s="25">
        <v>1035.01314</v>
      </c>
      <c r="P1632" s="25">
        <v>2.1551214999999999</v>
      </c>
      <c r="Q1632" s="25">
        <v>0.27600351000000001</v>
      </c>
      <c r="R1632" s="25">
        <v>406.44805000000002</v>
      </c>
      <c r="S1632" s="25">
        <v>7.3654014372000001</v>
      </c>
      <c r="T1632" s="25">
        <v>0.72911950000000003</v>
      </c>
      <c r="U1632" s="25">
        <v>1.7433767999999999E-2</v>
      </c>
      <c r="V1632" s="25">
        <v>2.1470039999999999E-2</v>
      </c>
      <c r="W1632" s="25">
        <v>3.8903807999999998E-2</v>
      </c>
      <c r="X1632" s="25"/>
      <c r="Y1632" s="25"/>
      <c r="Z1632"/>
    </row>
    <row r="1633" spans="2:26" x14ac:dyDescent="0.25">
      <c r="B1633" t="s">
        <v>804</v>
      </c>
      <c r="C1633" t="s">
        <v>607</v>
      </c>
      <c r="D1633" t="s">
        <v>281</v>
      </c>
      <c r="E1633" t="s">
        <v>1408</v>
      </c>
      <c r="F1633" t="s">
        <v>951</v>
      </c>
      <c r="G1633" t="s">
        <v>952</v>
      </c>
      <c r="H1633" t="s">
        <v>918</v>
      </c>
      <c r="I1633" t="s">
        <v>1975</v>
      </c>
      <c r="J1633" s="4" t="s">
        <v>864</v>
      </c>
      <c r="K1633">
        <v>200</v>
      </c>
      <c r="L1633">
        <v>125</v>
      </c>
      <c r="M1633" s="1">
        <v>1.9259259259259261E-2</v>
      </c>
      <c r="N1633" s="25">
        <v>298.25760000000002</v>
      </c>
      <c r="O1633" s="25">
        <v>939.51144000000011</v>
      </c>
      <c r="P1633" s="25">
        <v>2.0423385519230699</v>
      </c>
      <c r="Q1633" s="25">
        <v>0.25053639</v>
      </c>
      <c r="R1633" s="25">
        <v>368.94468519230702</v>
      </c>
      <c r="S1633" s="25">
        <v>5.92256784104615</v>
      </c>
      <c r="T1633" s="25">
        <v>0.58692808397435903</v>
      </c>
      <c r="U1633" s="25">
        <v>1.7305427999999901E-2</v>
      </c>
      <c r="V1633" s="25">
        <v>1.9107840000000001E-2</v>
      </c>
      <c r="W1633" s="25">
        <v>3.6413267999999901E-2</v>
      </c>
      <c r="X1633" s="25"/>
      <c r="Y1633" s="25"/>
      <c r="Z1633"/>
    </row>
    <row r="1634" spans="2:26" x14ac:dyDescent="0.25">
      <c r="B1634" t="s">
        <v>86</v>
      </c>
      <c r="C1634" t="s">
        <v>283</v>
      </c>
      <c r="D1634" t="s">
        <v>238</v>
      </c>
      <c r="E1634" t="s">
        <v>1976</v>
      </c>
      <c r="F1634" t="s">
        <v>951</v>
      </c>
      <c r="G1634" t="s">
        <v>952</v>
      </c>
      <c r="H1634" t="s">
        <v>918</v>
      </c>
      <c r="I1634" t="s">
        <v>284</v>
      </c>
      <c r="J1634" s="4" t="s">
        <v>865</v>
      </c>
      <c r="K1634">
        <v>200</v>
      </c>
      <c r="L1634">
        <v>125</v>
      </c>
      <c r="M1634" s="1">
        <v>1.5347222222222222E-2</v>
      </c>
      <c r="N1634" s="25">
        <v>607.16678367971303</v>
      </c>
      <c r="O1634" s="25">
        <v>1912.5753685910961</v>
      </c>
      <c r="P1634" s="25">
        <v>7.4768121315500498</v>
      </c>
      <c r="Q1634" s="25">
        <v>0.51002002544027003</v>
      </c>
      <c r="R1634" s="25">
        <v>751.06530979290096</v>
      </c>
      <c r="S1634" s="25">
        <v>2.6380792737725201</v>
      </c>
      <c r="T1634" s="25">
        <v>2.3319153486324299E-2</v>
      </c>
      <c r="U1634" s="25">
        <v>4.5784798416679297E-3</v>
      </c>
      <c r="V1634" s="25">
        <v>3.8079682535718702E-2</v>
      </c>
      <c r="W1634" s="25">
        <v>4.2658162377386635E-2</v>
      </c>
      <c r="X1634" s="25"/>
      <c r="Y1634" s="25"/>
      <c r="Z1634"/>
    </row>
    <row r="1635" spans="2:26" x14ac:dyDescent="0.25">
      <c r="B1635" t="s">
        <v>86</v>
      </c>
      <c r="C1635" t="s">
        <v>283</v>
      </c>
      <c r="D1635" t="s">
        <v>238</v>
      </c>
      <c r="E1635" t="s">
        <v>1976</v>
      </c>
      <c r="F1635" t="s">
        <v>951</v>
      </c>
      <c r="G1635" t="s">
        <v>952</v>
      </c>
      <c r="H1635" t="s">
        <v>918</v>
      </c>
      <c r="I1635" t="s">
        <v>284</v>
      </c>
      <c r="J1635" s="4" t="s">
        <v>865</v>
      </c>
      <c r="K1635">
        <v>260</v>
      </c>
      <c r="L1635">
        <v>200</v>
      </c>
      <c r="M1635" s="1">
        <v>2.2743055555555555E-2</v>
      </c>
      <c r="N1635" s="25">
        <v>885.463403890064</v>
      </c>
      <c r="O1635" s="25">
        <v>2789.2097222537013</v>
      </c>
      <c r="P1635" s="25">
        <v>10.6573675143977</v>
      </c>
      <c r="Q1635" s="25">
        <v>0.74378919309033598</v>
      </c>
      <c r="R1635" s="25">
        <v>1095.31819713407</v>
      </c>
      <c r="S1635" s="25">
        <v>3.2894108964319999</v>
      </c>
      <c r="T1635" s="25">
        <v>3.4344665151095799E-2</v>
      </c>
      <c r="U1635" s="25">
        <v>3.7569461488212402E-3</v>
      </c>
      <c r="V1635" s="25">
        <v>6.0083355683586803E-2</v>
      </c>
      <c r="W1635" s="25">
        <v>6.3840301832408047E-2</v>
      </c>
      <c r="X1635" s="25"/>
      <c r="Y1635" s="25"/>
      <c r="Z1635"/>
    </row>
    <row r="1636" spans="2:26" x14ac:dyDescent="0.25">
      <c r="B1636" t="s">
        <v>86</v>
      </c>
      <c r="C1636" t="s">
        <v>283</v>
      </c>
      <c r="D1636" t="s">
        <v>238</v>
      </c>
      <c r="E1636" t="s">
        <v>1976</v>
      </c>
      <c r="F1636" t="s">
        <v>951</v>
      </c>
      <c r="G1636" t="s">
        <v>952</v>
      </c>
      <c r="H1636" t="s">
        <v>918</v>
      </c>
      <c r="I1636" t="s">
        <v>284</v>
      </c>
      <c r="J1636" s="4" t="s">
        <v>865</v>
      </c>
      <c r="K1636">
        <v>320</v>
      </c>
      <c r="L1636">
        <v>250</v>
      </c>
      <c r="M1636" s="1">
        <v>2.6828703703703702E-2</v>
      </c>
      <c r="N1636" s="25">
        <v>1067.9919740883799</v>
      </c>
      <c r="O1636" s="25">
        <v>3364.1747183783968</v>
      </c>
      <c r="P1636" s="25">
        <v>12.61501580903</v>
      </c>
      <c r="Q1636" s="25">
        <v>0.89711330587499905</v>
      </c>
      <c r="R1636" s="25">
        <v>1321.10613536908</v>
      </c>
      <c r="S1636" s="25">
        <v>3.7829155561671901</v>
      </c>
      <c r="T1636" s="25">
        <v>4.1923431168766401E-2</v>
      </c>
      <c r="U1636" s="25">
        <v>3.4430807228672099E-3</v>
      </c>
      <c r="V1636" s="25">
        <v>7.7019950711188306E-2</v>
      </c>
      <c r="W1636" s="25">
        <v>8.0463031434055518E-2</v>
      </c>
      <c r="X1636" s="25"/>
      <c r="Y1636" s="25"/>
      <c r="Z1636"/>
    </row>
    <row r="1637" spans="2:26" x14ac:dyDescent="0.25">
      <c r="B1637" t="s">
        <v>86</v>
      </c>
      <c r="C1637" t="s">
        <v>283</v>
      </c>
      <c r="D1637" t="s">
        <v>238</v>
      </c>
      <c r="E1637" t="s">
        <v>1976</v>
      </c>
      <c r="F1637" t="s">
        <v>951</v>
      </c>
      <c r="G1637" t="s">
        <v>952</v>
      </c>
      <c r="H1637" t="s">
        <v>918</v>
      </c>
      <c r="I1637" t="s">
        <v>284</v>
      </c>
      <c r="J1637" s="4" t="s">
        <v>865</v>
      </c>
      <c r="K1637">
        <v>380</v>
      </c>
      <c r="L1637">
        <v>500</v>
      </c>
      <c r="M1637" s="1">
        <v>5.0057870370370371E-2</v>
      </c>
      <c r="N1637" s="25">
        <v>1905.3119697275899</v>
      </c>
      <c r="O1637" s="25">
        <v>6001.7327046419077</v>
      </c>
      <c r="P1637" s="25">
        <v>20.803033907752599</v>
      </c>
      <c r="Q1637" s="25">
        <v>1.60046209454323</v>
      </c>
      <c r="R1637" s="25">
        <v>2356.8716780136901</v>
      </c>
      <c r="S1637" s="25">
        <v>4.9395403981540804</v>
      </c>
      <c r="T1637" s="25">
        <v>8.4022638597039803E-2</v>
      </c>
      <c r="U1637" s="25">
        <v>4.74097182022687E-3</v>
      </c>
      <c r="V1637" s="25">
        <v>0.16396735202865301</v>
      </c>
      <c r="W1637" s="25">
        <v>0.16870832384887988</v>
      </c>
      <c r="X1637" s="25"/>
      <c r="Y1637" s="25"/>
      <c r="Z1637"/>
    </row>
    <row r="1638" spans="2:26" x14ac:dyDescent="0.25">
      <c r="B1638" t="s">
        <v>86</v>
      </c>
      <c r="C1638" t="s">
        <v>283</v>
      </c>
      <c r="D1638" t="s">
        <v>238</v>
      </c>
      <c r="E1638" t="s">
        <v>1976</v>
      </c>
      <c r="F1638" t="s">
        <v>951</v>
      </c>
      <c r="G1638" t="s">
        <v>952</v>
      </c>
      <c r="H1638" t="s">
        <v>918</v>
      </c>
      <c r="I1638" t="s">
        <v>284</v>
      </c>
      <c r="J1638" s="4" t="s">
        <v>865</v>
      </c>
      <c r="K1638">
        <v>380</v>
      </c>
      <c r="L1638">
        <v>750</v>
      </c>
      <c r="M1638" s="1">
        <v>7.2905092592592591E-2</v>
      </c>
      <c r="N1638" s="25">
        <v>2799.7979774861401</v>
      </c>
      <c r="O1638" s="25">
        <v>8819.3636290813411</v>
      </c>
      <c r="P1638" s="25">
        <v>29.959827203427</v>
      </c>
      <c r="Q1638" s="25">
        <v>2.3518296488081698</v>
      </c>
      <c r="R1638" s="25">
        <v>3463.3502120992998</v>
      </c>
      <c r="S1638" s="25">
        <v>5.7340191976411798</v>
      </c>
      <c r="T1638" s="25">
        <v>0.12588633556645701</v>
      </c>
      <c r="U1638" s="25">
        <v>6.36813008546867E-3</v>
      </c>
      <c r="V1638" s="25">
        <v>0.25238263184682502</v>
      </c>
      <c r="W1638" s="25">
        <v>0.25875076193229368</v>
      </c>
      <c r="X1638" s="25"/>
      <c r="Y1638" s="25"/>
      <c r="Z1638"/>
    </row>
    <row r="1639" spans="2:26" x14ac:dyDescent="0.25">
      <c r="B1639" t="s">
        <v>86</v>
      </c>
      <c r="C1639" t="s">
        <v>283</v>
      </c>
      <c r="D1639" t="s">
        <v>238</v>
      </c>
      <c r="E1639" t="s">
        <v>1976</v>
      </c>
      <c r="F1639" t="s">
        <v>951</v>
      </c>
      <c r="G1639" t="s">
        <v>952</v>
      </c>
      <c r="H1639" t="s">
        <v>918</v>
      </c>
      <c r="I1639" t="s">
        <v>284</v>
      </c>
      <c r="J1639" s="4" t="s">
        <v>865</v>
      </c>
      <c r="K1639">
        <v>380</v>
      </c>
      <c r="L1639">
        <v>1000</v>
      </c>
      <c r="M1639" s="1">
        <v>9.5613425925925921E-2</v>
      </c>
      <c r="N1639" s="25">
        <v>3657.8393239489801</v>
      </c>
      <c r="O1639" s="25">
        <v>11522.193870439287</v>
      </c>
      <c r="P1639" s="25">
        <v>38.5527826997765</v>
      </c>
      <c r="Q1639" s="25">
        <v>3.0725847198941501</v>
      </c>
      <c r="R1639" s="25">
        <v>4524.7468918735904</v>
      </c>
      <c r="S1639" s="25">
        <v>6.5061740786875202</v>
      </c>
      <c r="T1639" s="25">
        <v>0.16733375411786799</v>
      </c>
      <c r="U1639" s="25">
        <v>7.8150314986871802E-3</v>
      </c>
      <c r="V1639" s="25">
        <v>0.33905077167645098</v>
      </c>
      <c r="W1639" s="25">
        <v>0.34686580317513815</v>
      </c>
      <c r="X1639" s="25"/>
      <c r="Y1639" s="25"/>
      <c r="Z1639"/>
    </row>
    <row r="1640" spans="2:26" x14ac:dyDescent="0.25">
      <c r="B1640" t="s">
        <v>86</v>
      </c>
      <c r="C1640" t="s">
        <v>283</v>
      </c>
      <c r="D1640" t="s">
        <v>238</v>
      </c>
      <c r="E1640" t="s">
        <v>1976</v>
      </c>
      <c r="F1640" t="s">
        <v>951</v>
      </c>
      <c r="G1640" t="s">
        <v>952</v>
      </c>
      <c r="H1640" t="s">
        <v>918</v>
      </c>
      <c r="I1640" t="s">
        <v>284</v>
      </c>
      <c r="J1640" s="4" t="s">
        <v>832</v>
      </c>
      <c r="K1640">
        <v>200</v>
      </c>
      <c r="L1640">
        <v>125</v>
      </c>
      <c r="M1640" s="1">
        <v>2.2847222222222224E-2</v>
      </c>
      <c r="N1640" s="25">
        <v>477.16319999999899</v>
      </c>
      <c r="O1640" s="25">
        <v>1503.0640799999967</v>
      </c>
      <c r="P1640" s="25">
        <v>4.2403091999999996</v>
      </c>
      <c r="Q1640" s="25">
        <v>0.40081707</v>
      </c>
      <c r="R1640" s="25">
        <v>590.25078999999903</v>
      </c>
      <c r="S1640" s="25">
        <v>5.6856089299999999</v>
      </c>
      <c r="T1640" s="25">
        <v>2.5695119999999998E-2</v>
      </c>
      <c r="U1640" s="25">
        <v>3.7339199999999999E-3</v>
      </c>
      <c r="V1640" s="25">
        <v>2.4064776E-2</v>
      </c>
      <c r="W1640" s="25">
        <v>2.7798695999999998E-2</v>
      </c>
      <c r="X1640" s="25"/>
      <c r="Y1640" s="25"/>
      <c r="Z1640"/>
    </row>
    <row r="1641" spans="2:26" x14ac:dyDescent="0.25">
      <c r="B1641" t="s">
        <v>86</v>
      </c>
      <c r="C1641" t="s">
        <v>283</v>
      </c>
      <c r="D1641" t="s">
        <v>238</v>
      </c>
      <c r="E1641" t="s">
        <v>1976</v>
      </c>
      <c r="F1641" t="s">
        <v>951</v>
      </c>
      <c r="G1641" t="s">
        <v>952</v>
      </c>
      <c r="H1641" t="s">
        <v>918</v>
      </c>
      <c r="I1641" t="s">
        <v>284</v>
      </c>
      <c r="J1641" s="4" t="s">
        <v>864</v>
      </c>
      <c r="K1641">
        <v>200</v>
      </c>
      <c r="L1641">
        <v>125</v>
      </c>
      <c r="M1641" s="1">
        <v>1.9259259259259261E-2</v>
      </c>
      <c r="N1641" s="25">
        <v>434.38319999999999</v>
      </c>
      <c r="O1641" s="25">
        <v>1368.3070799999998</v>
      </c>
      <c r="P1641" s="25">
        <v>4.0559273999999998</v>
      </c>
      <c r="Q1641" s="25">
        <v>0.36488187</v>
      </c>
      <c r="R1641" s="25">
        <v>537.33193794871795</v>
      </c>
      <c r="S1641" s="25">
        <v>4.6195314492307604</v>
      </c>
      <c r="T1641" s="25">
        <v>2.2272719999999999E-2</v>
      </c>
      <c r="U1641" s="25">
        <v>3.5969000000000001E-3</v>
      </c>
      <c r="V1641" s="25">
        <v>2.1948033999999901E-2</v>
      </c>
      <c r="W1641" s="25">
        <v>2.5544933999999901E-2</v>
      </c>
      <c r="X1641" s="25"/>
      <c r="Y1641" s="25"/>
      <c r="Z1641"/>
    </row>
    <row r="1642" spans="2:26" x14ac:dyDescent="0.25">
      <c r="B1642" t="s">
        <v>87</v>
      </c>
      <c r="C1642" t="s">
        <v>285</v>
      </c>
      <c r="D1642" t="s">
        <v>281</v>
      </c>
      <c r="E1642" t="s">
        <v>1427</v>
      </c>
      <c r="F1642" t="s">
        <v>951</v>
      </c>
      <c r="G1642" t="s">
        <v>952</v>
      </c>
      <c r="H1642" t="s">
        <v>918</v>
      </c>
      <c r="I1642" t="s">
        <v>1977</v>
      </c>
      <c r="J1642" s="4" t="s">
        <v>865</v>
      </c>
      <c r="K1642">
        <v>220</v>
      </c>
      <c r="L1642">
        <v>125</v>
      </c>
      <c r="M1642" s="1">
        <v>1.5289351851851851E-2</v>
      </c>
      <c r="N1642" s="25">
        <v>606.69789352072098</v>
      </c>
      <c r="O1642" s="25">
        <v>1911.0983645902711</v>
      </c>
      <c r="P1642" s="25">
        <v>7.19481626311648</v>
      </c>
      <c r="Q1642" s="25">
        <v>0.50962615204055195</v>
      </c>
      <c r="R1642" s="25">
        <v>750.48523010569897</v>
      </c>
      <c r="S1642" s="25">
        <v>2.19677740365261</v>
      </c>
      <c r="T1642" s="25">
        <v>2.7657980441629901E-2</v>
      </c>
      <c r="U1642" s="25">
        <v>2.8678440306582802E-3</v>
      </c>
      <c r="V1642" s="25">
        <v>3.8241874076354397E-2</v>
      </c>
      <c r="W1642" s="25">
        <v>4.110971810701268E-2</v>
      </c>
      <c r="X1642" s="25"/>
      <c r="Y1642" s="25"/>
      <c r="Z1642"/>
    </row>
    <row r="1643" spans="2:26" x14ac:dyDescent="0.25">
      <c r="B1643" t="s">
        <v>87</v>
      </c>
      <c r="C1643" t="s">
        <v>285</v>
      </c>
      <c r="D1643" t="s">
        <v>281</v>
      </c>
      <c r="E1643" t="s">
        <v>1427</v>
      </c>
      <c r="F1643" t="s">
        <v>951</v>
      </c>
      <c r="G1643" t="s">
        <v>952</v>
      </c>
      <c r="H1643" t="s">
        <v>918</v>
      </c>
      <c r="I1643" t="s">
        <v>1977</v>
      </c>
      <c r="J1643" s="4" t="s">
        <v>865</v>
      </c>
      <c r="K1643">
        <v>280</v>
      </c>
      <c r="L1643">
        <v>200</v>
      </c>
      <c r="M1643" s="1">
        <v>2.2615740740740742E-2</v>
      </c>
      <c r="N1643" s="25">
        <v>881.482643621492</v>
      </c>
      <c r="O1643" s="25">
        <v>2776.6703274076999</v>
      </c>
      <c r="P1643" s="25">
        <v>10.174177531027601</v>
      </c>
      <c r="Q1643" s="25">
        <v>0.74044543815957897</v>
      </c>
      <c r="R1643" s="25">
        <v>1090.3940208171</v>
      </c>
      <c r="S1643" s="25">
        <v>2.8564629269170498</v>
      </c>
      <c r="T1643" s="25">
        <v>3.9821729596542801E-2</v>
      </c>
      <c r="U1643" s="25">
        <v>2.2633844378257802E-3</v>
      </c>
      <c r="V1643" s="25">
        <v>6.0298654923644397E-2</v>
      </c>
      <c r="W1643" s="25">
        <v>6.2562039361470173E-2</v>
      </c>
      <c r="X1643" s="25"/>
      <c r="Y1643" s="25"/>
      <c r="Z1643"/>
    </row>
    <row r="1644" spans="2:26" x14ac:dyDescent="0.25">
      <c r="B1644" t="s">
        <v>87</v>
      </c>
      <c r="C1644" t="s">
        <v>285</v>
      </c>
      <c r="D1644" t="s">
        <v>281</v>
      </c>
      <c r="E1644" t="s">
        <v>1427</v>
      </c>
      <c r="F1644" t="s">
        <v>951</v>
      </c>
      <c r="G1644" t="s">
        <v>952</v>
      </c>
      <c r="H1644" t="s">
        <v>918</v>
      </c>
      <c r="I1644" t="s">
        <v>1977</v>
      </c>
      <c r="J1644" s="4" t="s">
        <v>865</v>
      </c>
      <c r="K1644">
        <v>340</v>
      </c>
      <c r="L1644">
        <v>250</v>
      </c>
      <c r="M1644" s="1">
        <v>2.7013888888888889E-2</v>
      </c>
      <c r="N1644" s="25">
        <v>1055.11060344059</v>
      </c>
      <c r="O1644" s="25">
        <v>3323.5984008378587</v>
      </c>
      <c r="P1644" s="25">
        <v>11.8927789778418</v>
      </c>
      <c r="Q1644" s="25">
        <v>0.88629289497991304</v>
      </c>
      <c r="R1644" s="25">
        <v>1305.1718843440999</v>
      </c>
      <c r="S1644" s="25">
        <v>3.3739492041605299</v>
      </c>
      <c r="T1644" s="25">
        <v>4.9003046257306802E-2</v>
      </c>
      <c r="U1644" s="25">
        <v>2.15257453618039E-3</v>
      </c>
      <c r="V1644" s="25">
        <v>7.6612220246864302E-2</v>
      </c>
      <c r="W1644" s="25">
        <v>7.8764794783044698E-2</v>
      </c>
      <c r="X1644" s="25"/>
      <c r="Y1644" s="25"/>
      <c r="Z1644"/>
    </row>
    <row r="1645" spans="2:26" x14ac:dyDescent="0.25">
      <c r="B1645" t="s">
        <v>87</v>
      </c>
      <c r="C1645" t="s">
        <v>285</v>
      </c>
      <c r="D1645" t="s">
        <v>281</v>
      </c>
      <c r="E1645" t="s">
        <v>1427</v>
      </c>
      <c r="F1645" t="s">
        <v>951</v>
      </c>
      <c r="G1645" t="s">
        <v>952</v>
      </c>
      <c r="H1645" t="s">
        <v>918</v>
      </c>
      <c r="I1645" t="s">
        <v>1977</v>
      </c>
      <c r="J1645" s="4" t="s">
        <v>865</v>
      </c>
      <c r="K1645">
        <v>360</v>
      </c>
      <c r="L1645">
        <v>500</v>
      </c>
      <c r="M1645" s="1">
        <v>4.988425925925926E-2</v>
      </c>
      <c r="N1645" s="25">
        <v>1936.3901386718101</v>
      </c>
      <c r="O1645" s="25">
        <v>6099.6289368162015</v>
      </c>
      <c r="P1645" s="25">
        <v>20.750399363798302</v>
      </c>
      <c r="Q1645" s="25">
        <v>1.62656774046755</v>
      </c>
      <c r="R1645" s="25">
        <v>2395.3143973797601</v>
      </c>
      <c r="S1645" s="25">
        <v>5.20979454927389</v>
      </c>
      <c r="T1645" s="25">
        <v>9.3930331802151795E-2</v>
      </c>
      <c r="U1645" s="25">
        <v>3.18110294003697E-3</v>
      </c>
      <c r="V1645" s="25">
        <v>0.158099140361387</v>
      </c>
      <c r="W1645" s="25">
        <v>0.16128024330142399</v>
      </c>
      <c r="X1645" s="25"/>
      <c r="Y1645" s="25"/>
      <c r="Z1645"/>
    </row>
    <row r="1646" spans="2:26" x14ac:dyDescent="0.25">
      <c r="B1646" t="s">
        <v>87</v>
      </c>
      <c r="C1646" t="s">
        <v>285</v>
      </c>
      <c r="D1646" t="s">
        <v>281</v>
      </c>
      <c r="E1646" t="s">
        <v>1427</v>
      </c>
      <c r="F1646" t="s">
        <v>951</v>
      </c>
      <c r="G1646" t="s">
        <v>952</v>
      </c>
      <c r="H1646" t="s">
        <v>918</v>
      </c>
      <c r="I1646" t="s">
        <v>1977</v>
      </c>
      <c r="J1646" s="4" t="s">
        <v>865</v>
      </c>
      <c r="K1646">
        <v>360</v>
      </c>
      <c r="L1646">
        <v>750</v>
      </c>
      <c r="M1646" s="1">
        <v>7.2696759259259267E-2</v>
      </c>
      <c r="N1646" s="25">
        <v>2853.41500914677</v>
      </c>
      <c r="O1646" s="25">
        <v>8988.2572788123252</v>
      </c>
      <c r="P1646" s="25">
        <v>30.1569393746685</v>
      </c>
      <c r="Q1646" s="25">
        <v>2.3968685956781299</v>
      </c>
      <c r="R1646" s="25">
        <v>3529.6738019721402</v>
      </c>
      <c r="S1646" s="25">
        <v>6.9444367429880698</v>
      </c>
      <c r="T1646" s="25">
        <v>0.13854502321544501</v>
      </c>
      <c r="U1646" s="25">
        <v>4.3294886693801601E-3</v>
      </c>
      <c r="V1646" s="25">
        <v>0.241153679352964</v>
      </c>
      <c r="W1646" s="25">
        <v>0.24548316802234416</v>
      </c>
      <c r="X1646" s="25"/>
      <c r="Y1646" s="25"/>
      <c r="Z1646"/>
    </row>
    <row r="1647" spans="2:26" x14ac:dyDescent="0.25">
      <c r="B1647" t="s">
        <v>87</v>
      </c>
      <c r="C1647" t="s">
        <v>285</v>
      </c>
      <c r="D1647" t="s">
        <v>281</v>
      </c>
      <c r="E1647" t="s">
        <v>1427</v>
      </c>
      <c r="F1647" t="s">
        <v>951</v>
      </c>
      <c r="G1647" t="s">
        <v>952</v>
      </c>
      <c r="H1647" t="s">
        <v>918</v>
      </c>
      <c r="I1647" t="s">
        <v>1977</v>
      </c>
      <c r="J1647" s="4" t="s">
        <v>865</v>
      </c>
      <c r="K1647">
        <v>360</v>
      </c>
      <c r="L1647">
        <v>1000</v>
      </c>
      <c r="M1647" s="1">
        <v>9.5393518518518516E-2</v>
      </c>
      <c r="N1647" s="25">
        <v>3737.19770376717</v>
      </c>
      <c r="O1647" s="25">
        <v>11772.172766866584</v>
      </c>
      <c r="P1647" s="25">
        <v>39.0816531327904</v>
      </c>
      <c r="Q1647" s="25">
        <v>3.1392460311358299</v>
      </c>
      <c r="R1647" s="25">
        <v>4622.9134049495597</v>
      </c>
      <c r="S1647" s="25">
        <v>8.6807858429494598</v>
      </c>
      <c r="T1647" s="25">
        <v>0.18284615347681299</v>
      </c>
      <c r="U1647" s="25">
        <v>5.3658163055166196E-3</v>
      </c>
      <c r="V1647" s="25">
        <v>0.32243194377747603</v>
      </c>
      <c r="W1647" s="25">
        <v>0.32779776008299266</v>
      </c>
      <c r="X1647" s="25"/>
      <c r="Y1647" s="25"/>
      <c r="Z1647"/>
    </row>
    <row r="1648" spans="2:26" x14ac:dyDescent="0.25">
      <c r="B1648" t="s">
        <v>87</v>
      </c>
      <c r="C1648" t="s">
        <v>285</v>
      </c>
      <c r="D1648" t="s">
        <v>281</v>
      </c>
      <c r="E1648" t="s">
        <v>1427</v>
      </c>
      <c r="F1648" t="s">
        <v>951</v>
      </c>
      <c r="G1648" t="s">
        <v>952</v>
      </c>
      <c r="H1648" t="s">
        <v>918</v>
      </c>
      <c r="I1648" t="s">
        <v>1977</v>
      </c>
      <c r="J1648" s="4" t="s">
        <v>865</v>
      </c>
      <c r="K1648">
        <v>380</v>
      </c>
      <c r="L1648">
        <v>1500</v>
      </c>
      <c r="M1648" s="1">
        <v>0.14120370370370369</v>
      </c>
      <c r="N1648" s="25">
        <v>5419.8427061156599</v>
      </c>
      <c r="O1648" s="25">
        <v>17072.504524264328</v>
      </c>
      <c r="P1648" s="25">
        <v>54.597353158129302</v>
      </c>
      <c r="Q1648" s="25">
        <v>4.5526681494682597</v>
      </c>
      <c r="R1648" s="25">
        <v>6704.3455093632101</v>
      </c>
      <c r="S1648" s="25">
        <v>11.815377095112201</v>
      </c>
      <c r="T1648" s="25">
        <v>0.27266265694039699</v>
      </c>
      <c r="U1648" s="25">
        <v>6.7609996929347297E-3</v>
      </c>
      <c r="V1648" s="25">
        <v>0.514591805404092</v>
      </c>
      <c r="W1648" s="25">
        <v>0.52135280509702675</v>
      </c>
      <c r="X1648" s="25"/>
      <c r="Y1648" s="25"/>
      <c r="Z1648"/>
    </row>
    <row r="1649" spans="2:26" x14ac:dyDescent="0.25">
      <c r="B1649" t="s">
        <v>87</v>
      </c>
      <c r="C1649" t="s">
        <v>285</v>
      </c>
      <c r="D1649" t="s">
        <v>281</v>
      </c>
      <c r="E1649" t="s">
        <v>1427</v>
      </c>
      <c r="F1649" t="s">
        <v>951</v>
      </c>
      <c r="G1649" t="s">
        <v>952</v>
      </c>
      <c r="H1649" t="s">
        <v>918</v>
      </c>
      <c r="I1649" t="s">
        <v>1977</v>
      </c>
      <c r="J1649" s="4" t="s">
        <v>832</v>
      </c>
      <c r="K1649">
        <v>220</v>
      </c>
      <c r="L1649">
        <v>125</v>
      </c>
      <c r="M1649" s="1">
        <v>2.2847222222222224E-2</v>
      </c>
      <c r="N1649" s="25">
        <v>479.95199999999897</v>
      </c>
      <c r="O1649" s="25">
        <v>1511.8487999999968</v>
      </c>
      <c r="P1649" s="25">
        <v>4.4047660999999998</v>
      </c>
      <c r="Q1649" s="25">
        <v>0.40315968000000002</v>
      </c>
      <c r="R1649" s="25">
        <v>593.70054000000005</v>
      </c>
      <c r="S1649" s="25">
        <v>4.1230516799999997</v>
      </c>
      <c r="T1649" s="25">
        <v>3.4981439999999898E-2</v>
      </c>
      <c r="U1649" s="25">
        <v>2.8812E-3</v>
      </c>
      <c r="V1649" s="25">
        <v>2.42587199999999E-2</v>
      </c>
      <c r="W1649" s="25">
        <v>2.7139919999999901E-2</v>
      </c>
      <c r="X1649" s="25"/>
      <c r="Y1649" s="25"/>
      <c r="Z1649"/>
    </row>
    <row r="1650" spans="2:26" x14ac:dyDescent="0.25">
      <c r="B1650" t="s">
        <v>87</v>
      </c>
      <c r="C1650" t="s">
        <v>285</v>
      </c>
      <c r="D1650" t="s">
        <v>281</v>
      </c>
      <c r="E1650" t="s">
        <v>1427</v>
      </c>
      <c r="F1650" t="s">
        <v>951</v>
      </c>
      <c r="G1650" t="s">
        <v>952</v>
      </c>
      <c r="H1650" t="s">
        <v>918</v>
      </c>
      <c r="I1650" t="s">
        <v>1977</v>
      </c>
      <c r="J1650" s="4" t="s">
        <v>864</v>
      </c>
      <c r="K1650">
        <v>220</v>
      </c>
      <c r="L1650">
        <v>125</v>
      </c>
      <c r="M1650" s="1">
        <v>1.9259259259259261E-2</v>
      </c>
      <c r="N1650" s="25">
        <v>440.27199999999903</v>
      </c>
      <c r="O1650" s="25">
        <v>1386.8567999999968</v>
      </c>
      <c r="P1650" s="25">
        <v>4.2222381000000002</v>
      </c>
      <c r="Q1650" s="25">
        <v>0.36982848000000001</v>
      </c>
      <c r="R1650" s="25">
        <v>544.61638794871703</v>
      </c>
      <c r="S1650" s="25">
        <v>3.3988916800000002</v>
      </c>
      <c r="T1650" s="25">
        <v>2.9823039999999999E-2</v>
      </c>
      <c r="U1650" s="25">
        <v>2.81424E-3</v>
      </c>
      <c r="V1650" s="25">
        <v>2.2286314000000002E-2</v>
      </c>
      <c r="W1650" s="25">
        <v>2.5100554000000001E-2</v>
      </c>
      <c r="X1650" s="25"/>
      <c r="Y1650" s="25"/>
      <c r="Z1650"/>
    </row>
    <row r="1651" spans="2:26" x14ac:dyDescent="0.25">
      <c r="B1651" t="s">
        <v>805</v>
      </c>
      <c r="C1651" t="s">
        <v>608</v>
      </c>
      <c r="D1651" t="s">
        <v>238</v>
      </c>
      <c r="E1651" t="s">
        <v>1433</v>
      </c>
      <c r="F1651" t="s">
        <v>951</v>
      </c>
      <c r="G1651" t="s">
        <v>952</v>
      </c>
      <c r="H1651" t="s">
        <v>918</v>
      </c>
      <c r="I1651" t="s">
        <v>1978</v>
      </c>
      <c r="J1651" s="4" t="s">
        <v>865</v>
      </c>
      <c r="K1651">
        <v>220</v>
      </c>
      <c r="L1651">
        <v>125</v>
      </c>
      <c r="M1651" s="1">
        <v>1.5335648148148147E-2</v>
      </c>
      <c r="N1651" s="25">
        <v>583.20502066029098</v>
      </c>
      <c r="O1651" s="25">
        <v>1837.0958150799165</v>
      </c>
      <c r="P1651" s="25">
        <v>6.8260081608865102</v>
      </c>
      <c r="Q1651" s="25">
        <v>0.48989221573763098</v>
      </c>
      <c r="R1651" s="25">
        <v>721.42465034540498</v>
      </c>
      <c r="S1651" s="25">
        <v>2.33874445428226</v>
      </c>
      <c r="T1651" s="25">
        <v>2.78085883875492E-2</v>
      </c>
      <c r="U1651" s="25">
        <v>4.71771949356092E-3</v>
      </c>
      <c r="V1651" s="25">
        <v>3.6974930607303898E-2</v>
      </c>
      <c r="W1651" s="25">
        <v>4.1692650100864814E-2</v>
      </c>
      <c r="X1651" s="25"/>
      <c r="Y1651" s="25"/>
      <c r="Z1651"/>
    </row>
    <row r="1652" spans="2:26" x14ac:dyDescent="0.25">
      <c r="B1652" t="s">
        <v>805</v>
      </c>
      <c r="C1652" t="s">
        <v>608</v>
      </c>
      <c r="D1652" t="s">
        <v>238</v>
      </c>
      <c r="E1652" t="s">
        <v>1433</v>
      </c>
      <c r="F1652" t="s">
        <v>951</v>
      </c>
      <c r="G1652" t="s">
        <v>952</v>
      </c>
      <c r="H1652" t="s">
        <v>918</v>
      </c>
      <c r="I1652" t="s">
        <v>1978</v>
      </c>
      <c r="J1652" s="4" t="s">
        <v>865</v>
      </c>
      <c r="K1652">
        <v>240</v>
      </c>
      <c r="L1652">
        <v>200</v>
      </c>
      <c r="M1652" s="1">
        <v>2.3171296296296297E-2</v>
      </c>
      <c r="N1652" s="25">
        <v>876.94163323042903</v>
      </c>
      <c r="O1652" s="25">
        <v>2762.3661446758515</v>
      </c>
      <c r="P1652" s="25">
        <v>10.127099732778801</v>
      </c>
      <c r="Q1652" s="25">
        <v>0.736631056385186</v>
      </c>
      <c r="R1652" s="25">
        <v>1084.77689173875</v>
      </c>
      <c r="S1652" s="25">
        <v>3.0527847985175498</v>
      </c>
      <c r="T1652" s="25">
        <v>4.1984216388773199E-2</v>
      </c>
      <c r="U1652" s="25">
        <v>5.0521909453916198E-3</v>
      </c>
      <c r="V1652" s="25">
        <v>5.9172787223361598E-2</v>
      </c>
      <c r="W1652" s="25">
        <v>6.4224978168753222E-2</v>
      </c>
      <c r="X1652" s="25"/>
      <c r="Y1652" s="25"/>
      <c r="Z1652"/>
    </row>
    <row r="1653" spans="2:26" x14ac:dyDescent="0.25">
      <c r="B1653" t="s">
        <v>805</v>
      </c>
      <c r="C1653" t="s">
        <v>608</v>
      </c>
      <c r="D1653" t="s">
        <v>238</v>
      </c>
      <c r="E1653" t="s">
        <v>1433</v>
      </c>
      <c r="F1653" t="s">
        <v>951</v>
      </c>
      <c r="G1653" t="s">
        <v>952</v>
      </c>
      <c r="H1653" t="s">
        <v>918</v>
      </c>
      <c r="I1653" t="s">
        <v>1978</v>
      </c>
      <c r="J1653" s="4" t="s">
        <v>865</v>
      </c>
      <c r="K1653">
        <v>300</v>
      </c>
      <c r="L1653">
        <v>250</v>
      </c>
      <c r="M1653" s="1">
        <v>2.6932870370370371E-2</v>
      </c>
      <c r="N1653" s="25">
        <v>1053.10582438766</v>
      </c>
      <c r="O1653" s="25">
        <v>3317.2833468211293</v>
      </c>
      <c r="P1653" s="25">
        <v>11.9957535022762</v>
      </c>
      <c r="Q1653" s="25">
        <v>0.88460890523838998</v>
      </c>
      <c r="R1653" s="25">
        <v>1302.6920186356299</v>
      </c>
      <c r="S1653" s="25">
        <v>3.5439991467773901</v>
      </c>
      <c r="T1653" s="25">
        <v>4.9902848170456197E-2</v>
      </c>
      <c r="U1653" s="25">
        <v>4.1226249017993497E-3</v>
      </c>
      <c r="V1653" s="25">
        <v>7.5690332724337797E-2</v>
      </c>
      <c r="W1653" s="25">
        <v>7.9812957626137146E-2</v>
      </c>
      <c r="X1653" s="25"/>
      <c r="Y1653" s="25"/>
      <c r="Z1653"/>
    </row>
    <row r="1654" spans="2:26" x14ac:dyDescent="0.25">
      <c r="B1654" t="s">
        <v>805</v>
      </c>
      <c r="C1654" t="s">
        <v>608</v>
      </c>
      <c r="D1654" t="s">
        <v>238</v>
      </c>
      <c r="E1654" t="s">
        <v>1433</v>
      </c>
      <c r="F1654" t="s">
        <v>951</v>
      </c>
      <c r="G1654" t="s">
        <v>952</v>
      </c>
      <c r="H1654" t="s">
        <v>918</v>
      </c>
      <c r="I1654" t="s">
        <v>1978</v>
      </c>
      <c r="J1654" s="4" t="s">
        <v>865</v>
      </c>
      <c r="K1654">
        <v>340</v>
      </c>
      <c r="L1654">
        <v>500</v>
      </c>
      <c r="M1654" s="1">
        <v>5.0138888888888893E-2</v>
      </c>
      <c r="N1654" s="25">
        <v>1919.63741243511</v>
      </c>
      <c r="O1654" s="25">
        <v>6046.8578491705966</v>
      </c>
      <c r="P1654" s="25">
        <v>20.977431236837699</v>
      </c>
      <c r="Q1654" s="25">
        <v>1.61249546440859</v>
      </c>
      <c r="R1654" s="25">
        <v>2374.59149706485</v>
      </c>
      <c r="S1654" s="25">
        <v>5.7520317251631399</v>
      </c>
      <c r="T1654" s="25">
        <v>9.7647746390508397E-2</v>
      </c>
      <c r="U1654" s="25">
        <v>5.4718887241601098E-3</v>
      </c>
      <c r="V1654" s="25">
        <v>0.15454566841030501</v>
      </c>
      <c r="W1654" s="25">
        <v>0.16001755713446511</v>
      </c>
      <c r="X1654" s="25"/>
      <c r="Y1654" s="25"/>
      <c r="Z1654"/>
    </row>
    <row r="1655" spans="2:26" x14ac:dyDescent="0.25">
      <c r="B1655" t="s">
        <v>805</v>
      </c>
      <c r="C1655" t="s">
        <v>608</v>
      </c>
      <c r="D1655" t="s">
        <v>238</v>
      </c>
      <c r="E1655" t="s">
        <v>1433</v>
      </c>
      <c r="F1655" t="s">
        <v>951</v>
      </c>
      <c r="G1655" t="s">
        <v>952</v>
      </c>
      <c r="H1655" t="s">
        <v>918</v>
      </c>
      <c r="I1655" t="s">
        <v>1978</v>
      </c>
      <c r="J1655" s="4" t="s">
        <v>865</v>
      </c>
      <c r="K1655">
        <v>360</v>
      </c>
      <c r="L1655">
        <v>750</v>
      </c>
      <c r="M1655" s="1">
        <v>7.3842592592592585E-2</v>
      </c>
      <c r="N1655" s="25">
        <v>2755.7249843571099</v>
      </c>
      <c r="O1655" s="25">
        <v>8680.5337007248963</v>
      </c>
      <c r="P1655" s="25">
        <v>29.4323162171479</v>
      </c>
      <c r="Q1655" s="25">
        <v>2.3148091869084202</v>
      </c>
      <c r="R1655" s="25">
        <v>3408.8321782399898</v>
      </c>
      <c r="S1655" s="25">
        <v>8.0336903990652804</v>
      </c>
      <c r="T1655" s="25">
        <v>0.14754992915037199</v>
      </c>
      <c r="U1655" s="25">
        <v>6.75615135696527E-3</v>
      </c>
      <c r="V1655" s="25">
        <v>0.23432242465283901</v>
      </c>
      <c r="W1655" s="25">
        <v>0.24107857600980429</v>
      </c>
      <c r="X1655" s="25"/>
      <c r="Y1655" s="25"/>
      <c r="Z1655"/>
    </row>
    <row r="1656" spans="2:26" x14ac:dyDescent="0.25">
      <c r="B1656" t="s">
        <v>805</v>
      </c>
      <c r="C1656" t="s">
        <v>608</v>
      </c>
      <c r="D1656" t="s">
        <v>238</v>
      </c>
      <c r="E1656" t="s">
        <v>1433</v>
      </c>
      <c r="F1656" t="s">
        <v>951</v>
      </c>
      <c r="G1656" t="s">
        <v>952</v>
      </c>
      <c r="H1656" t="s">
        <v>918</v>
      </c>
      <c r="I1656" t="s">
        <v>1978</v>
      </c>
      <c r="J1656" s="4" t="s">
        <v>865</v>
      </c>
      <c r="K1656">
        <v>360</v>
      </c>
      <c r="L1656">
        <v>1000</v>
      </c>
      <c r="M1656" s="1">
        <v>9.7118055555555569E-2</v>
      </c>
      <c r="N1656" s="25">
        <v>3622.2541596564702</v>
      </c>
      <c r="O1656" s="25">
        <v>11410.100602917881</v>
      </c>
      <c r="P1656" s="25">
        <v>38.371565334463597</v>
      </c>
      <c r="Q1656" s="25">
        <v>3.04269327398515</v>
      </c>
      <c r="R1656" s="25">
        <v>4480.7287837177901</v>
      </c>
      <c r="S1656" s="25">
        <v>10.129761646852</v>
      </c>
      <c r="T1656" s="25">
        <v>0.19611564546811699</v>
      </c>
      <c r="U1656" s="25">
        <v>8.4031229396929596E-3</v>
      </c>
      <c r="V1656" s="25">
        <v>0.31429317568075099</v>
      </c>
      <c r="W1656" s="25">
        <v>0.32269629862044397</v>
      </c>
      <c r="X1656" s="25"/>
      <c r="Y1656" s="25"/>
      <c r="Z1656"/>
    </row>
    <row r="1657" spans="2:26" x14ac:dyDescent="0.25">
      <c r="B1657" t="s">
        <v>805</v>
      </c>
      <c r="C1657" t="s">
        <v>608</v>
      </c>
      <c r="D1657" t="s">
        <v>238</v>
      </c>
      <c r="E1657" t="s">
        <v>1433</v>
      </c>
      <c r="F1657" t="s">
        <v>951</v>
      </c>
      <c r="G1657" t="s">
        <v>952</v>
      </c>
      <c r="H1657" t="s">
        <v>918</v>
      </c>
      <c r="I1657" t="s">
        <v>1978</v>
      </c>
      <c r="J1657" s="4" t="s">
        <v>865</v>
      </c>
      <c r="K1657">
        <v>400</v>
      </c>
      <c r="L1657">
        <v>1500</v>
      </c>
      <c r="M1657" s="1">
        <v>0.14413194444444444</v>
      </c>
      <c r="N1657" s="25">
        <v>5022.5624924555505</v>
      </c>
      <c r="O1657" s="25">
        <v>15821.071851234983</v>
      </c>
      <c r="P1657" s="25">
        <v>49.756426826044297</v>
      </c>
      <c r="Q1657" s="25">
        <v>4.2189520491942201</v>
      </c>
      <c r="R1657" s="25">
        <v>6212.9093259645797</v>
      </c>
      <c r="S1657" s="25">
        <v>13.8279115494145</v>
      </c>
      <c r="T1657" s="25">
        <v>0.29468075072261701</v>
      </c>
      <c r="U1657" s="25">
        <v>9.2006916174446306E-3</v>
      </c>
      <c r="V1657" s="25">
        <v>0.51915850391486795</v>
      </c>
      <c r="W1657" s="25">
        <v>0.52835919553231259</v>
      </c>
      <c r="X1657" s="25"/>
      <c r="Y1657" s="25"/>
      <c r="Z1657"/>
    </row>
    <row r="1658" spans="2:26" x14ac:dyDescent="0.25">
      <c r="B1658" t="s">
        <v>805</v>
      </c>
      <c r="C1658" t="s">
        <v>608</v>
      </c>
      <c r="D1658" t="s">
        <v>238</v>
      </c>
      <c r="E1658" t="s">
        <v>1433</v>
      </c>
      <c r="F1658" t="s">
        <v>951</v>
      </c>
      <c r="G1658" t="s">
        <v>952</v>
      </c>
      <c r="H1658" t="s">
        <v>918</v>
      </c>
      <c r="I1658" t="s">
        <v>1978</v>
      </c>
      <c r="J1658" s="4" t="s">
        <v>832</v>
      </c>
      <c r="K1658">
        <v>220</v>
      </c>
      <c r="L1658">
        <v>125</v>
      </c>
      <c r="M1658" s="1">
        <v>2.2847222222222224E-2</v>
      </c>
      <c r="N1658" s="25">
        <v>502.83600000000001</v>
      </c>
      <c r="O1658" s="25">
        <v>1583.9333999999999</v>
      </c>
      <c r="P1658" s="25">
        <v>4.8380649999999896</v>
      </c>
      <c r="Q1658" s="25">
        <v>0.42238226000000001</v>
      </c>
      <c r="R1658" s="25">
        <v>622.00819000000001</v>
      </c>
      <c r="S1658" s="25">
        <v>4.0538194799999996</v>
      </c>
      <c r="T1658" s="25">
        <v>3.6335999999999903E-2</v>
      </c>
      <c r="U1658" s="25">
        <v>4.7551679999999997E-3</v>
      </c>
      <c r="V1658" s="25">
        <v>2.5448591999999999E-2</v>
      </c>
      <c r="W1658" s="25">
        <v>3.020376E-2</v>
      </c>
      <c r="X1658" s="25"/>
      <c r="Y1658" s="25"/>
      <c r="Z1658"/>
    </row>
    <row r="1659" spans="2:26" x14ac:dyDescent="0.25">
      <c r="B1659" t="s">
        <v>805</v>
      </c>
      <c r="C1659" t="s">
        <v>608</v>
      </c>
      <c r="D1659" t="s">
        <v>238</v>
      </c>
      <c r="E1659" t="s">
        <v>1433</v>
      </c>
      <c r="F1659" t="s">
        <v>951</v>
      </c>
      <c r="G1659" t="s">
        <v>952</v>
      </c>
      <c r="H1659" t="s">
        <v>918</v>
      </c>
      <c r="I1659" t="s">
        <v>1978</v>
      </c>
      <c r="J1659" s="4" t="s">
        <v>864</v>
      </c>
      <c r="K1659">
        <v>220</v>
      </c>
      <c r="L1659">
        <v>125</v>
      </c>
      <c r="M1659" s="1">
        <v>1.9259259259259261E-2</v>
      </c>
      <c r="N1659" s="25">
        <v>461.91599999999897</v>
      </c>
      <c r="O1659" s="25">
        <v>1455.0353999999968</v>
      </c>
      <c r="P1659" s="25">
        <v>4.6457410000000001</v>
      </c>
      <c r="Q1659" s="25">
        <v>0.38800945999999997</v>
      </c>
      <c r="R1659" s="25">
        <v>571.39014205128206</v>
      </c>
      <c r="S1659" s="25">
        <v>3.34590348</v>
      </c>
      <c r="T1659" s="25">
        <v>3.10164E-2</v>
      </c>
      <c r="U1659" s="25">
        <v>4.6960200000000004E-3</v>
      </c>
      <c r="V1659" s="25">
        <v>2.3413193999999998E-2</v>
      </c>
      <c r="W1659" s="25">
        <v>2.8109214E-2</v>
      </c>
      <c r="X1659" s="25"/>
      <c r="Y1659" s="25"/>
      <c r="Z1659"/>
    </row>
    <row r="1660" spans="2:26" x14ac:dyDescent="0.25">
      <c r="B1660" t="s">
        <v>2059</v>
      </c>
      <c r="C1660" t="s">
        <v>610</v>
      </c>
      <c r="D1660" t="s">
        <v>281</v>
      </c>
      <c r="E1660" t="s">
        <v>1435</v>
      </c>
      <c r="F1660" t="s">
        <v>951</v>
      </c>
      <c r="G1660" t="s">
        <v>1907</v>
      </c>
      <c r="H1660" t="s">
        <v>918</v>
      </c>
      <c r="I1660" t="s">
        <v>179</v>
      </c>
      <c r="J1660" s="4" t="s">
        <v>865</v>
      </c>
      <c r="K1660">
        <v>140</v>
      </c>
      <c r="L1660">
        <v>125</v>
      </c>
      <c r="M1660" s="1">
        <v>2.2847222222222224E-2</v>
      </c>
      <c r="N1660" s="25">
        <v>366.98502606279402</v>
      </c>
      <c r="O1660" s="25">
        <v>1156.002832097801</v>
      </c>
      <c r="P1660" s="25">
        <v>1.1190362473898701</v>
      </c>
      <c r="Q1660" s="25">
        <v>0.30826735016642698</v>
      </c>
      <c r="R1660" s="25">
        <v>453.96036158098502</v>
      </c>
      <c r="S1660" s="25">
        <v>4.3664429304913302E-5</v>
      </c>
      <c r="T1660" s="25">
        <v>0.142281149768445</v>
      </c>
      <c r="U1660" s="25">
        <v>0</v>
      </c>
      <c r="V1660" s="25">
        <v>0</v>
      </c>
      <c r="W1660" s="25">
        <v>0</v>
      </c>
      <c r="X1660" s="25"/>
      <c r="Y1660" s="25"/>
      <c r="Z1660"/>
    </row>
    <row r="1661" spans="2:26" x14ac:dyDescent="0.25">
      <c r="B1661" t="s">
        <v>2059</v>
      </c>
      <c r="C1661" t="s">
        <v>610</v>
      </c>
      <c r="D1661" t="s">
        <v>281</v>
      </c>
      <c r="E1661" t="s">
        <v>1435</v>
      </c>
      <c r="F1661" t="s">
        <v>951</v>
      </c>
      <c r="G1661" t="s">
        <v>1907</v>
      </c>
      <c r="H1661" t="s">
        <v>918</v>
      </c>
      <c r="I1661" t="s">
        <v>179</v>
      </c>
      <c r="J1661" s="4" t="s">
        <v>865</v>
      </c>
      <c r="K1661">
        <v>180</v>
      </c>
      <c r="L1661">
        <v>200</v>
      </c>
      <c r="M1661" s="1">
        <v>3.4849537037037033E-2</v>
      </c>
      <c r="N1661" s="25">
        <v>506.77922973715602</v>
      </c>
      <c r="O1661" s="25">
        <v>1596.3545736720414</v>
      </c>
      <c r="P1661" s="25">
        <v>1.4368934116159799</v>
      </c>
      <c r="Q1661" s="25">
        <v>0.42569453730415902</v>
      </c>
      <c r="R1661" s="25">
        <v>626.88588631744994</v>
      </c>
      <c r="S1661" s="25">
        <v>6.3193511445486903E-5</v>
      </c>
      <c r="T1661" s="25">
        <v>0.213787232938629</v>
      </c>
      <c r="U1661" s="25">
        <v>0</v>
      </c>
      <c r="V1661" s="25">
        <v>0</v>
      </c>
      <c r="W1661" s="25">
        <v>0</v>
      </c>
      <c r="X1661" s="25"/>
      <c r="Y1661" s="25"/>
      <c r="Z1661"/>
    </row>
    <row r="1662" spans="2:26" x14ac:dyDescent="0.25">
      <c r="B1662" t="s">
        <v>2059</v>
      </c>
      <c r="C1662" t="s">
        <v>610</v>
      </c>
      <c r="D1662" t="s">
        <v>281</v>
      </c>
      <c r="E1662" t="s">
        <v>1435</v>
      </c>
      <c r="F1662" t="s">
        <v>951</v>
      </c>
      <c r="G1662" t="s">
        <v>1907</v>
      </c>
      <c r="H1662" t="s">
        <v>918</v>
      </c>
      <c r="I1662" t="s">
        <v>179</v>
      </c>
      <c r="J1662" s="4" t="s">
        <v>865</v>
      </c>
      <c r="K1662">
        <v>180</v>
      </c>
      <c r="L1662">
        <v>250</v>
      </c>
      <c r="M1662" s="1">
        <v>4.3298611111111107E-2</v>
      </c>
      <c r="N1662" s="25">
        <v>646.732843951787</v>
      </c>
      <c r="O1662" s="25">
        <v>2037.208458448129</v>
      </c>
      <c r="P1662" s="25">
        <v>1.8387726472346899</v>
      </c>
      <c r="Q1662" s="25">
        <v>0.54325557704692995</v>
      </c>
      <c r="R1662" s="25">
        <v>800.00851896499398</v>
      </c>
      <c r="S1662" s="25">
        <v>8.1502702367190199E-5</v>
      </c>
      <c r="T1662" s="25">
        <v>0.27295854536128</v>
      </c>
      <c r="U1662" s="25">
        <v>0</v>
      </c>
      <c r="V1662" s="25">
        <v>0</v>
      </c>
      <c r="W1662" s="25">
        <v>0</v>
      </c>
      <c r="X1662" s="25"/>
      <c r="Y1662" s="25"/>
      <c r="Z1662"/>
    </row>
    <row r="1663" spans="2:26" x14ac:dyDescent="0.25">
      <c r="B1663" t="s">
        <v>2059</v>
      </c>
      <c r="C1663" t="s">
        <v>610</v>
      </c>
      <c r="D1663" t="s">
        <v>281</v>
      </c>
      <c r="E1663" t="s">
        <v>1435</v>
      </c>
      <c r="F1663" t="s">
        <v>951</v>
      </c>
      <c r="G1663" t="s">
        <v>1907</v>
      </c>
      <c r="H1663" t="s">
        <v>918</v>
      </c>
      <c r="I1663" t="s">
        <v>179</v>
      </c>
      <c r="J1663" s="4" t="s">
        <v>865</v>
      </c>
      <c r="K1663">
        <v>220</v>
      </c>
      <c r="L1663">
        <v>500</v>
      </c>
      <c r="M1663" s="1">
        <v>8.5555555555555551E-2</v>
      </c>
      <c r="N1663" s="25">
        <v>1201.6352038001</v>
      </c>
      <c r="O1663" s="25">
        <v>3785.1508919703151</v>
      </c>
      <c r="P1663" s="25">
        <v>3.1661743180639799</v>
      </c>
      <c r="Q1663" s="25">
        <v>1.00937356721021</v>
      </c>
      <c r="R1663" s="25">
        <v>1486.42272002399</v>
      </c>
      <c r="S1663" s="25">
        <v>1.6174555980879199E-4</v>
      </c>
      <c r="T1663" s="25">
        <v>0.55397931134427703</v>
      </c>
      <c r="U1663" s="25">
        <v>0</v>
      </c>
      <c r="V1663" s="25">
        <v>0</v>
      </c>
      <c r="W1663" s="25">
        <v>0</v>
      </c>
      <c r="X1663" s="25"/>
      <c r="Y1663" s="25"/>
      <c r="Z1663"/>
    </row>
    <row r="1664" spans="2:26" x14ac:dyDescent="0.25">
      <c r="B1664" t="s">
        <v>2059</v>
      </c>
      <c r="C1664" t="s">
        <v>610</v>
      </c>
      <c r="D1664" t="s">
        <v>281</v>
      </c>
      <c r="E1664" t="s">
        <v>1435</v>
      </c>
      <c r="F1664" t="s">
        <v>951</v>
      </c>
      <c r="G1664" t="s">
        <v>1907</v>
      </c>
      <c r="H1664" t="s">
        <v>918</v>
      </c>
      <c r="I1664" t="s">
        <v>179</v>
      </c>
      <c r="J1664" s="4" t="s">
        <v>865</v>
      </c>
      <c r="K1664">
        <v>160</v>
      </c>
      <c r="L1664">
        <v>750</v>
      </c>
      <c r="M1664" s="1">
        <v>0.12710648148148149</v>
      </c>
      <c r="N1664" s="25">
        <v>2130.7758644584201</v>
      </c>
      <c r="O1664" s="25">
        <v>6711.9439730440226</v>
      </c>
      <c r="P1664" s="25">
        <v>6.4131635440851404</v>
      </c>
      <c r="Q1664" s="25">
        <v>1.7898521815822399</v>
      </c>
      <c r="R1664" s="25">
        <v>2635.7694879519099</v>
      </c>
      <c r="S1664" s="25">
        <v>2.6790927286289698E-4</v>
      </c>
      <c r="T1664" s="25">
        <v>0.85319271534165797</v>
      </c>
      <c r="U1664" s="25">
        <v>0</v>
      </c>
      <c r="V1664" s="25">
        <v>0</v>
      </c>
      <c r="W1664" s="25">
        <v>0</v>
      </c>
      <c r="X1664" s="25"/>
      <c r="Y1664" s="25"/>
      <c r="Z1664"/>
    </row>
    <row r="1665" spans="2:26" x14ac:dyDescent="0.25">
      <c r="B1665" t="s">
        <v>2059</v>
      </c>
      <c r="C1665" t="s">
        <v>610</v>
      </c>
      <c r="D1665" t="s">
        <v>281</v>
      </c>
      <c r="E1665" t="s">
        <v>1435</v>
      </c>
      <c r="F1665" t="s">
        <v>951</v>
      </c>
      <c r="G1665" t="s">
        <v>1907</v>
      </c>
      <c r="H1665" t="s">
        <v>918</v>
      </c>
      <c r="I1665" t="s">
        <v>179</v>
      </c>
      <c r="J1665" s="4" t="s">
        <v>865</v>
      </c>
      <c r="K1665">
        <v>220</v>
      </c>
      <c r="L1665">
        <v>1000</v>
      </c>
      <c r="M1665" s="1">
        <v>0.16995370370370369</v>
      </c>
      <c r="N1665" s="25">
        <v>2557.9788903314702</v>
      </c>
      <c r="O1665" s="25">
        <v>8057.633504544131</v>
      </c>
      <c r="P1665" s="25">
        <v>7.0051142578897601</v>
      </c>
      <c r="Q1665" s="25">
        <v>2.14870227187629</v>
      </c>
      <c r="R1665" s="25">
        <v>3164.2200719412999</v>
      </c>
      <c r="S1665" s="25">
        <v>3.41140867522907E-4</v>
      </c>
      <c r="T1665" s="25">
        <v>1.1339814855675301</v>
      </c>
      <c r="U1665" s="25">
        <v>0</v>
      </c>
      <c r="V1665" s="25">
        <v>0</v>
      </c>
      <c r="W1665" s="25">
        <v>0</v>
      </c>
      <c r="X1665" s="25"/>
      <c r="Y1665" s="25"/>
      <c r="Z1665"/>
    </row>
    <row r="1666" spans="2:26" x14ac:dyDescent="0.25">
      <c r="B1666" t="s">
        <v>2059</v>
      </c>
      <c r="C1666" t="s">
        <v>610</v>
      </c>
      <c r="D1666" t="s">
        <v>281</v>
      </c>
      <c r="E1666" t="s">
        <v>1435</v>
      </c>
      <c r="F1666" t="s">
        <v>951</v>
      </c>
      <c r="G1666" t="s">
        <v>1907</v>
      </c>
      <c r="H1666" t="s">
        <v>918</v>
      </c>
      <c r="I1666" t="s">
        <v>179</v>
      </c>
      <c r="J1666" s="4" t="s">
        <v>832</v>
      </c>
      <c r="K1666">
        <v>140</v>
      </c>
      <c r="L1666">
        <v>125</v>
      </c>
      <c r="M1666" s="1">
        <v>2.2847222222222224E-2</v>
      </c>
      <c r="N1666" s="25">
        <v>329.75148999999999</v>
      </c>
      <c r="O1666" s="25">
        <v>1038.7171934999999</v>
      </c>
      <c r="P1666" s="25">
        <v>1.1804300999999999</v>
      </c>
      <c r="Q1666" s="25">
        <v>0.27699128000000001</v>
      </c>
      <c r="R1666" s="25">
        <v>407.90257000000003</v>
      </c>
      <c r="S1666" s="25">
        <v>3.29531999999999E-5</v>
      </c>
      <c r="T1666" s="25">
        <v>0.12808489200000001</v>
      </c>
      <c r="U1666" s="25">
        <v>0</v>
      </c>
      <c r="V1666" s="25">
        <v>0</v>
      </c>
      <c r="W1666" s="25">
        <v>0</v>
      </c>
      <c r="X1666" s="25"/>
      <c r="Y1666" s="25"/>
      <c r="Z1666"/>
    </row>
    <row r="1667" spans="2:26" x14ac:dyDescent="0.25">
      <c r="B1667" t="s">
        <v>2059</v>
      </c>
      <c r="C1667" t="s">
        <v>610</v>
      </c>
      <c r="D1667" t="s">
        <v>281</v>
      </c>
      <c r="E1667" t="s">
        <v>1435</v>
      </c>
      <c r="F1667" t="s">
        <v>951</v>
      </c>
      <c r="G1667" t="s">
        <v>1907</v>
      </c>
      <c r="H1667" t="s">
        <v>918</v>
      </c>
      <c r="I1667" t="s">
        <v>179</v>
      </c>
      <c r="J1667" s="4" t="s">
        <v>864</v>
      </c>
      <c r="K1667">
        <v>140</v>
      </c>
      <c r="L1667">
        <v>125</v>
      </c>
      <c r="M1667" s="1">
        <v>1.9259259259259261E-2</v>
      </c>
      <c r="N1667" s="25">
        <v>292.65357339743503</v>
      </c>
      <c r="O1667" s="25">
        <v>921.8587562019203</v>
      </c>
      <c r="P1667" s="25">
        <v>1.1197321</v>
      </c>
      <c r="Q1667" s="25">
        <v>0.245829022820512</v>
      </c>
      <c r="R1667" s="25">
        <v>362.01245326922998</v>
      </c>
      <c r="S1667" s="25">
        <v>2.92456E-5</v>
      </c>
      <c r="T1667" s="25">
        <v>0.111034892</v>
      </c>
      <c r="U1667" s="25">
        <v>0</v>
      </c>
      <c r="V1667" s="25">
        <v>0</v>
      </c>
      <c r="W1667" s="25">
        <v>0</v>
      </c>
      <c r="X1667" s="25"/>
      <c r="Y1667" s="25"/>
      <c r="Z1667"/>
    </row>
    <row r="1668" spans="2:26" x14ac:dyDescent="0.25">
      <c r="B1668" t="s">
        <v>806</v>
      </c>
      <c r="C1668" t="s">
        <v>617</v>
      </c>
      <c r="D1668" t="s">
        <v>580</v>
      </c>
      <c r="E1668" t="s">
        <v>1437</v>
      </c>
      <c r="F1668" t="s">
        <v>951</v>
      </c>
      <c r="G1668" t="s">
        <v>1907</v>
      </c>
      <c r="H1668" t="s">
        <v>918</v>
      </c>
      <c r="I1668" t="s">
        <v>179</v>
      </c>
      <c r="J1668" s="4" t="s">
        <v>865</v>
      </c>
      <c r="K1668">
        <v>120</v>
      </c>
      <c r="L1668">
        <v>125</v>
      </c>
      <c r="M1668" s="1">
        <v>2.5949074074074072E-2</v>
      </c>
      <c r="N1668" s="25">
        <v>143.42486362893001</v>
      </c>
      <c r="O1668" s="25">
        <v>451.78832043112953</v>
      </c>
      <c r="P1668" s="25">
        <v>1.5814058297803699</v>
      </c>
      <c r="Q1668" s="25">
        <v>0.12047688016268</v>
      </c>
      <c r="R1668" s="25">
        <v>177.41655365601099</v>
      </c>
      <c r="S1668" s="25">
        <v>0.87320324442836506</v>
      </c>
      <c r="T1668" s="25">
        <v>0.110183323245927</v>
      </c>
      <c r="U1668" s="25">
        <v>0</v>
      </c>
      <c r="V1668" s="25">
        <v>0</v>
      </c>
      <c r="W1668" s="25">
        <v>0</v>
      </c>
      <c r="X1668" s="25"/>
      <c r="Y1668" s="25"/>
      <c r="Z1668"/>
    </row>
    <row r="1669" spans="2:26" x14ac:dyDescent="0.25">
      <c r="B1669" t="s">
        <v>806</v>
      </c>
      <c r="C1669" t="s">
        <v>617</v>
      </c>
      <c r="D1669" t="s">
        <v>580</v>
      </c>
      <c r="E1669" t="s">
        <v>1437</v>
      </c>
      <c r="F1669" t="s">
        <v>951</v>
      </c>
      <c r="G1669" t="s">
        <v>1907</v>
      </c>
      <c r="H1669" t="s">
        <v>918</v>
      </c>
      <c r="I1669" t="s">
        <v>179</v>
      </c>
      <c r="J1669" s="4" t="s">
        <v>865</v>
      </c>
      <c r="K1669">
        <v>120</v>
      </c>
      <c r="L1669">
        <v>200</v>
      </c>
      <c r="M1669" s="1">
        <v>4.0555555555555553E-2</v>
      </c>
      <c r="N1669" s="25">
        <v>214.60709589149801</v>
      </c>
      <c r="O1669" s="25">
        <v>676.01235205821865</v>
      </c>
      <c r="P1669" s="25">
        <v>2.34659598887351</v>
      </c>
      <c r="Q1669" s="25">
        <v>0.18026993309082201</v>
      </c>
      <c r="R1669" s="25">
        <v>265.4689087607</v>
      </c>
      <c r="S1669" s="25">
        <v>1.3818352087374</v>
      </c>
      <c r="T1669" s="25">
        <v>0.170069174667554</v>
      </c>
      <c r="U1669" s="25">
        <v>0</v>
      </c>
      <c r="V1669" s="25">
        <v>0</v>
      </c>
      <c r="W1669" s="25">
        <v>0</v>
      </c>
      <c r="X1669" s="25"/>
      <c r="Y1669" s="25"/>
      <c r="Z1669"/>
    </row>
    <row r="1670" spans="2:26" x14ac:dyDescent="0.25">
      <c r="B1670" t="s">
        <v>806</v>
      </c>
      <c r="C1670" t="s">
        <v>617</v>
      </c>
      <c r="D1670" t="s">
        <v>580</v>
      </c>
      <c r="E1670" t="s">
        <v>1437</v>
      </c>
      <c r="F1670" t="s">
        <v>951</v>
      </c>
      <c r="G1670" t="s">
        <v>1907</v>
      </c>
      <c r="H1670" t="s">
        <v>918</v>
      </c>
      <c r="I1670" t="s">
        <v>179</v>
      </c>
      <c r="J1670" s="4" t="s">
        <v>865</v>
      </c>
      <c r="K1670">
        <v>120</v>
      </c>
      <c r="L1670">
        <v>250</v>
      </c>
      <c r="M1670" s="1">
        <v>5.0173611111111106E-2</v>
      </c>
      <c r="N1670" s="25">
        <v>253.780937642727</v>
      </c>
      <c r="O1670" s="25">
        <v>799.40995357458996</v>
      </c>
      <c r="P1670" s="25">
        <v>2.76696263791677</v>
      </c>
      <c r="Q1670" s="25">
        <v>0.21317601537209299</v>
      </c>
      <c r="R1670" s="25">
        <v>313.92702633305203</v>
      </c>
      <c r="S1670" s="25">
        <v>1.66494111156492</v>
      </c>
      <c r="T1670" s="25">
        <v>0.20285472878403399</v>
      </c>
      <c r="U1670" s="25">
        <v>0</v>
      </c>
      <c r="V1670" s="25">
        <v>0</v>
      </c>
      <c r="W1670" s="25">
        <v>0</v>
      </c>
      <c r="X1670" s="25"/>
      <c r="Y1670" s="25"/>
      <c r="Z1670"/>
    </row>
    <row r="1671" spans="2:26" x14ac:dyDescent="0.25">
      <c r="B1671" t="s">
        <v>806</v>
      </c>
      <c r="C1671" t="s">
        <v>617</v>
      </c>
      <c r="D1671" t="s">
        <v>580</v>
      </c>
      <c r="E1671" t="s">
        <v>1437</v>
      </c>
      <c r="F1671" t="s">
        <v>951</v>
      </c>
      <c r="G1671" t="s">
        <v>1907</v>
      </c>
      <c r="H1671" t="s">
        <v>918</v>
      </c>
      <c r="I1671" t="s">
        <v>179</v>
      </c>
      <c r="J1671" s="4" t="s">
        <v>865</v>
      </c>
      <c r="K1671">
        <v>120</v>
      </c>
      <c r="L1671">
        <v>500</v>
      </c>
      <c r="M1671" s="1">
        <v>9.857638888888888E-2</v>
      </c>
      <c r="N1671" s="25">
        <v>496.76007850344502</v>
      </c>
      <c r="O1671" s="25">
        <v>1564.7942472858517</v>
      </c>
      <c r="P1671" s="25">
        <v>5.3820193744767204</v>
      </c>
      <c r="Q1671" s="25">
        <v>0.417278498744033</v>
      </c>
      <c r="R1671" s="25">
        <v>614.49228640116803</v>
      </c>
      <c r="S1671" s="25">
        <v>3.3911199064653901</v>
      </c>
      <c r="T1671" s="25">
        <v>0.40468334641515402</v>
      </c>
      <c r="U1671" s="25">
        <v>0</v>
      </c>
      <c r="V1671" s="25">
        <v>0</v>
      </c>
      <c r="W1671" s="25">
        <v>0</v>
      </c>
      <c r="X1671" s="25"/>
      <c r="Y1671" s="25"/>
      <c r="Z1671"/>
    </row>
    <row r="1672" spans="2:26" x14ac:dyDescent="0.25">
      <c r="B1672" t="s">
        <v>806</v>
      </c>
      <c r="C1672" t="s">
        <v>617</v>
      </c>
      <c r="D1672" t="s">
        <v>580</v>
      </c>
      <c r="E1672" t="s">
        <v>1437</v>
      </c>
      <c r="F1672" t="s">
        <v>951</v>
      </c>
      <c r="G1672" t="s">
        <v>1907</v>
      </c>
      <c r="H1672" t="s">
        <v>918</v>
      </c>
      <c r="I1672" t="s">
        <v>179</v>
      </c>
      <c r="J1672" s="4" t="s">
        <v>832</v>
      </c>
      <c r="K1672">
        <v>120</v>
      </c>
      <c r="L1672">
        <v>125</v>
      </c>
      <c r="M1672" s="1">
        <v>2.2847222222222224E-2</v>
      </c>
      <c r="N1672" s="25">
        <v>61.405732</v>
      </c>
      <c r="O1672" s="25">
        <v>193.42805580000001</v>
      </c>
      <c r="P1672" s="25">
        <v>0.41601558</v>
      </c>
      <c r="Q1672" s="25">
        <v>5.1580811999999997E-2</v>
      </c>
      <c r="R1672" s="25">
        <v>75.958895999999996</v>
      </c>
      <c r="S1672" s="25">
        <v>5.2592492699999998</v>
      </c>
      <c r="T1672" s="25">
        <v>8.3837881279999902</v>
      </c>
      <c r="U1672" s="25">
        <v>0</v>
      </c>
      <c r="V1672" s="25">
        <v>0</v>
      </c>
      <c r="W1672" s="25">
        <v>0</v>
      </c>
      <c r="X1672" s="25"/>
      <c r="Y1672" s="25"/>
      <c r="Z1672"/>
    </row>
    <row r="1673" spans="2:26" x14ac:dyDescent="0.25">
      <c r="B1673" t="s">
        <v>806</v>
      </c>
      <c r="C1673" t="s">
        <v>617</v>
      </c>
      <c r="D1673" t="s">
        <v>580</v>
      </c>
      <c r="E1673" t="s">
        <v>1437</v>
      </c>
      <c r="F1673" t="s">
        <v>951</v>
      </c>
      <c r="G1673" t="s">
        <v>1907</v>
      </c>
      <c r="H1673" t="s">
        <v>918</v>
      </c>
      <c r="I1673" t="s">
        <v>179</v>
      </c>
      <c r="J1673" s="4" t="s">
        <v>864</v>
      </c>
      <c r="K1673">
        <v>120</v>
      </c>
      <c r="L1673">
        <v>125</v>
      </c>
      <c r="M1673" s="1">
        <v>1.9259259259259261E-2</v>
      </c>
      <c r="N1673" s="25">
        <v>55.5203955128205</v>
      </c>
      <c r="O1673" s="25">
        <v>174.88924586538457</v>
      </c>
      <c r="P1673" s="25">
        <v>0.40404957999999902</v>
      </c>
      <c r="Q1673" s="25">
        <v>4.6637130320512803E-2</v>
      </c>
      <c r="R1673" s="25">
        <v>68.678733987179399</v>
      </c>
      <c r="S1673" s="25">
        <v>4.2406574302564097</v>
      </c>
      <c r="T1673" s="25">
        <v>6.7208183651794799</v>
      </c>
      <c r="U1673" s="25">
        <v>0</v>
      </c>
      <c r="V1673" s="25">
        <v>0</v>
      </c>
      <c r="W1673" s="25">
        <v>0</v>
      </c>
      <c r="X1673" s="25"/>
      <c r="Y1673" s="25"/>
      <c r="Z1673"/>
    </row>
    <row r="1674" spans="2:26" x14ac:dyDescent="0.25">
      <c r="B1674" t="s">
        <v>807</v>
      </c>
      <c r="C1674" t="s">
        <v>619</v>
      </c>
      <c r="D1674" t="s">
        <v>580</v>
      </c>
      <c r="E1674" t="s">
        <v>1439</v>
      </c>
      <c r="F1674" t="s">
        <v>951</v>
      </c>
      <c r="G1674" t="s">
        <v>1907</v>
      </c>
      <c r="H1674" t="s">
        <v>918</v>
      </c>
      <c r="I1674" t="s">
        <v>179</v>
      </c>
      <c r="J1674" s="4" t="s">
        <v>865</v>
      </c>
      <c r="K1674">
        <v>170</v>
      </c>
      <c r="L1674">
        <v>125</v>
      </c>
      <c r="M1674" s="1">
        <v>1.877314814814815E-2</v>
      </c>
      <c r="N1674" s="25">
        <v>256.84192267237398</v>
      </c>
      <c r="O1674" s="25">
        <v>809.05205641797806</v>
      </c>
      <c r="P1674" s="25">
        <v>3.1274803415658399</v>
      </c>
      <c r="Q1674" s="25">
        <v>0.215747186214233</v>
      </c>
      <c r="R1674" s="25">
        <v>317.713377570788</v>
      </c>
      <c r="S1674" s="25">
        <v>0.837272279145993</v>
      </c>
      <c r="T1674" s="25">
        <v>3.11991468886844E-5</v>
      </c>
      <c r="U1674" s="25">
        <v>0</v>
      </c>
      <c r="V1674" s="25">
        <v>0</v>
      </c>
      <c r="W1674" s="25">
        <v>0</v>
      </c>
      <c r="X1674" s="25"/>
      <c r="Y1674" s="25"/>
      <c r="Z1674"/>
    </row>
    <row r="1675" spans="2:26" x14ac:dyDescent="0.25">
      <c r="B1675" t="s">
        <v>807</v>
      </c>
      <c r="C1675" t="s">
        <v>619</v>
      </c>
      <c r="D1675" t="s">
        <v>580</v>
      </c>
      <c r="E1675" t="s">
        <v>1439</v>
      </c>
      <c r="F1675" t="s">
        <v>951</v>
      </c>
      <c r="G1675" t="s">
        <v>1907</v>
      </c>
      <c r="H1675" t="s">
        <v>918</v>
      </c>
      <c r="I1675" t="s">
        <v>179</v>
      </c>
      <c r="J1675" s="4" t="s">
        <v>865</v>
      </c>
      <c r="K1675">
        <v>220</v>
      </c>
      <c r="L1675">
        <v>200</v>
      </c>
      <c r="M1675" s="1">
        <v>2.9062500000000002E-2</v>
      </c>
      <c r="N1675" s="25">
        <v>392.46703995051399</v>
      </c>
      <c r="O1675" s="25">
        <v>1236.2711758441189</v>
      </c>
      <c r="P1675" s="25">
        <v>4.7237696126023696</v>
      </c>
      <c r="Q1675" s="25">
        <v>0.32967242545047598</v>
      </c>
      <c r="R1675" s="25">
        <v>485.48179745218198</v>
      </c>
      <c r="S1675" s="25">
        <v>1.27501723786855</v>
      </c>
      <c r="T1675" s="25">
        <v>5.0486469644357703E-5</v>
      </c>
      <c r="U1675" s="25">
        <v>0</v>
      </c>
      <c r="V1675" s="25">
        <v>0</v>
      </c>
      <c r="W1675" s="25">
        <v>0</v>
      </c>
      <c r="X1675" s="25"/>
      <c r="Y1675" s="25"/>
      <c r="Z1675"/>
    </row>
    <row r="1676" spans="2:26" x14ac:dyDescent="0.25">
      <c r="B1676" t="s">
        <v>807</v>
      </c>
      <c r="C1676" t="s">
        <v>619</v>
      </c>
      <c r="D1676" t="s">
        <v>580</v>
      </c>
      <c r="E1676" t="s">
        <v>1439</v>
      </c>
      <c r="F1676" t="s">
        <v>951</v>
      </c>
      <c r="G1676" t="s">
        <v>1907</v>
      </c>
      <c r="H1676" t="s">
        <v>918</v>
      </c>
      <c r="I1676" t="s">
        <v>179</v>
      </c>
      <c r="J1676" s="4" t="s">
        <v>865</v>
      </c>
      <c r="K1676">
        <v>240</v>
      </c>
      <c r="L1676">
        <v>250</v>
      </c>
      <c r="M1676" s="1">
        <v>3.4768518518518525E-2</v>
      </c>
      <c r="N1676" s="25">
        <v>463.82430480106501</v>
      </c>
      <c r="O1676" s="25">
        <v>1461.0465601233548</v>
      </c>
      <c r="P1676" s="25">
        <v>5.5154505834496597</v>
      </c>
      <c r="Q1676" s="25">
        <v>0.389612436215864</v>
      </c>
      <c r="R1676" s="25">
        <v>573.75074425707101</v>
      </c>
      <c r="S1676" s="25">
        <v>1.5125743610207201</v>
      </c>
      <c r="T1676" s="25">
        <v>6.1590136118059896E-5</v>
      </c>
      <c r="U1676" s="25">
        <v>0</v>
      </c>
      <c r="V1676" s="25">
        <v>0</v>
      </c>
      <c r="W1676" s="25">
        <v>0</v>
      </c>
      <c r="X1676" s="25"/>
      <c r="Y1676" s="25"/>
      <c r="Z1676"/>
    </row>
    <row r="1677" spans="2:26" x14ac:dyDescent="0.25">
      <c r="B1677" t="s">
        <v>807</v>
      </c>
      <c r="C1677" t="s">
        <v>619</v>
      </c>
      <c r="D1677" t="s">
        <v>580</v>
      </c>
      <c r="E1677" t="s">
        <v>1439</v>
      </c>
      <c r="F1677" t="s">
        <v>951</v>
      </c>
      <c r="G1677" t="s">
        <v>1907</v>
      </c>
      <c r="H1677" t="s">
        <v>918</v>
      </c>
      <c r="I1677" t="s">
        <v>179</v>
      </c>
      <c r="J1677" s="4" t="s">
        <v>865</v>
      </c>
      <c r="K1677">
        <v>280</v>
      </c>
      <c r="L1677">
        <v>500</v>
      </c>
      <c r="M1677" s="1">
        <v>6.5277777777777782E-2</v>
      </c>
      <c r="N1677" s="25">
        <v>792.87729639597705</v>
      </c>
      <c r="O1677" s="25">
        <v>2497.5634836473278</v>
      </c>
      <c r="P1677" s="25">
        <v>8.9214873581526994</v>
      </c>
      <c r="Q1677" s="25">
        <v>0.66601690895066901</v>
      </c>
      <c r="R1677" s="25">
        <v>980.78921964621395</v>
      </c>
      <c r="S1677" s="25">
        <v>2.7883961473448098</v>
      </c>
      <c r="T1677" s="25">
        <v>1.1420176876364E-4</v>
      </c>
      <c r="U1677" s="25">
        <v>0</v>
      </c>
      <c r="V1677" s="25">
        <v>0</v>
      </c>
      <c r="W1677" s="25">
        <v>0</v>
      </c>
      <c r="X1677" s="25"/>
      <c r="Y1677" s="25"/>
      <c r="Z1677"/>
    </row>
    <row r="1678" spans="2:26" x14ac:dyDescent="0.25">
      <c r="B1678" t="s">
        <v>807</v>
      </c>
      <c r="C1678" t="s">
        <v>619</v>
      </c>
      <c r="D1678" t="s">
        <v>580</v>
      </c>
      <c r="E1678" t="s">
        <v>1439</v>
      </c>
      <c r="F1678" t="s">
        <v>951</v>
      </c>
      <c r="G1678" t="s">
        <v>1907</v>
      </c>
      <c r="H1678" t="s">
        <v>918</v>
      </c>
      <c r="I1678" t="s">
        <v>179</v>
      </c>
      <c r="J1678" s="4" t="s">
        <v>865</v>
      </c>
      <c r="K1678">
        <v>280</v>
      </c>
      <c r="L1678">
        <v>750</v>
      </c>
      <c r="M1678" s="1">
        <v>9.4976851851851854E-2</v>
      </c>
      <c r="N1678" s="25">
        <v>1123.87248821296</v>
      </c>
      <c r="O1678" s="25">
        <v>3540.1983378708237</v>
      </c>
      <c r="P1678" s="25">
        <v>12.405290019164401</v>
      </c>
      <c r="Q1678" s="25">
        <v>0.944052858058402</v>
      </c>
      <c r="R1678" s="25">
        <v>1390.23037295216</v>
      </c>
      <c r="S1678" s="25">
        <v>3.98499466241512</v>
      </c>
      <c r="T1678" s="25">
        <v>1.6555454399284301E-4</v>
      </c>
      <c r="U1678" s="25">
        <v>0</v>
      </c>
      <c r="V1678" s="25">
        <v>0</v>
      </c>
      <c r="W1678" s="25">
        <v>0</v>
      </c>
      <c r="X1678" s="25"/>
      <c r="Y1678" s="25"/>
      <c r="Z1678"/>
    </row>
    <row r="1679" spans="2:26" x14ac:dyDescent="0.25">
      <c r="B1679" t="s">
        <v>807</v>
      </c>
      <c r="C1679" t="s">
        <v>619</v>
      </c>
      <c r="D1679" t="s">
        <v>580</v>
      </c>
      <c r="E1679" t="s">
        <v>1439</v>
      </c>
      <c r="F1679" t="s">
        <v>951</v>
      </c>
      <c r="G1679" t="s">
        <v>1907</v>
      </c>
      <c r="H1679" t="s">
        <v>918</v>
      </c>
      <c r="I1679" t="s">
        <v>179</v>
      </c>
      <c r="J1679" s="4" t="s">
        <v>865</v>
      </c>
      <c r="K1679">
        <v>280</v>
      </c>
      <c r="L1679">
        <v>1000</v>
      </c>
      <c r="M1679" s="1">
        <v>0.12467592592592593</v>
      </c>
      <c r="N1679" s="25">
        <v>1454.87694267291</v>
      </c>
      <c r="O1679" s="25">
        <v>4582.8623694196667</v>
      </c>
      <c r="P1679" s="25">
        <v>15.889604876724199</v>
      </c>
      <c r="Q1679" s="25">
        <v>1.2220970644248099</v>
      </c>
      <c r="R1679" s="25">
        <v>1799.6834140384401</v>
      </c>
      <c r="S1679" s="25">
        <v>5.1814818441933603</v>
      </c>
      <c r="T1679" s="25">
        <v>2.16912609297023E-4</v>
      </c>
      <c r="U1679" s="25">
        <v>0</v>
      </c>
      <c r="V1679" s="25">
        <v>0</v>
      </c>
      <c r="W1679" s="25">
        <v>0</v>
      </c>
      <c r="X1679" s="25"/>
      <c r="Y1679" s="25"/>
      <c r="Z1679"/>
    </row>
    <row r="1680" spans="2:26" x14ac:dyDescent="0.25">
      <c r="B1680" t="s">
        <v>807</v>
      </c>
      <c r="C1680" t="s">
        <v>619</v>
      </c>
      <c r="D1680" t="s">
        <v>580</v>
      </c>
      <c r="E1680" t="s">
        <v>1439</v>
      </c>
      <c r="F1680" t="s">
        <v>951</v>
      </c>
      <c r="G1680" t="s">
        <v>1907</v>
      </c>
      <c r="H1680" t="s">
        <v>918</v>
      </c>
      <c r="I1680" t="s">
        <v>179</v>
      </c>
      <c r="J1680" s="4" t="s">
        <v>832</v>
      </c>
      <c r="K1680">
        <v>170</v>
      </c>
      <c r="L1680">
        <v>125</v>
      </c>
      <c r="M1680" s="1">
        <v>2.2847222222222224E-2</v>
      </c>
      <c r="N1680" s="25">
        <v>193.87054999999901</v>
      </c>
      <c r="O1680" s="25">
        <v>610.69223249999686</v>
      </c>
      <c r="P1680" s="25">
        <v>1.6385312000000001</v>
      </c>
      <c r="Q1680" s="25">
        <v>0.16285126</v>
      </c>
      <c r="R1680" s="25">
        <v>239.817916</v>
      </c>
      <c r="S1680" s="25">
        <v>2.3499306999999998</v>
      </c>
      <c r="T1680" s="25">
        <v>1.93872E-5</v>
      </c>
      <c r="U1680" s="25">
        <v>0</v>
      </c>
      <c r="V1680" s="25">
        <v>0</v>
      </c>
      <c r="W1680" s="25">
        <v>0</v>
      </c>
      <c r="X1680" s="25"/>
      <c r="Y1680" s="25"/>
      <c r="Z1680"/>
    </row>
    <row r="1681" spans="2:26" x14ac:dyDescent="0.25">
      <c r="B1681" t="s">
        <v>807</v>
      </c>
      <c r="C1681" t="s">
        <v>619</v>
      </c>
      <c r="D1681" t="s">
        <v>580</v>
      </c>
      <c r="E1681" t="s">
        <v>1439</v>
      </c>
      <c r="F1681" t="s">
        <v>951</v>
      </c>
      <c r="G1681" t="s">
        <v>1907</v>
      </c>
      <c r="H1681" t="s">
        <v>918</v>
      </c>
      <c r="I1681" t="s">
        <v>179</v>
      </c>
      <c r="J1681" s="4" t="s">
        <v>864</v>
      </c>
      <c r="K1681">
        <v>170</v>
      </c>
      <c r="L1681">
        <v>125</v>
      </c>
      <c r="M1681" s="1">
        <v>1.9259259259259261E-2</v>
      </c>
      <c r="N1681" s="25">
        <v>171.871568910256</v>
      </c>
      <c r="O1681" s="25">
        <v>541.39544206730636</v>
      </c>
      <c r="P1681" s="25">
        <v>1.53051851602564</v>
      </c>
      <c r="Q1681" s="25">
        <v>0.14437211628205099</v>
      </c>
      <c r="R1681" s="25">
        <v>212.605168115384</v>
      </c>
      <c r="S1681" s="25">
        <v>1.9274235724358899</v>
      </c>
      <c r="T1681" s="25">
        <v>1.7186200000000002E-5</v>
      </c>
      <c r="U1681" s="25">
        <v>0</v>
      </c>
      <c r="V1681" s="25">
        <v>0</v>
      </c>
      <c r="W1681" s="25">
        <v>0</v>
      </c>
      <c r="X1681" s="25"/>
      <c r="Y1681" s="25"/>
      <c r="Z1681"/>
    </row>
    <row r="1682" spans="2:26" x14ac:dyDescent="0.25">
      <c r="B1682" t="s">
        <v>808</v>
      </c>
      <c r="C1682" t="s">
        <v>621</v>
      </c>
      <c r="D1682" t="s">
        <v>620</v>
      </c>
      <c r="E1682" t="s">
        <v>1441</v>
      </c>
      <c r="F1682" t="s">
        <v>951</v>
      </c>
      <c r="G1682" t="s">
        <v>950</v>
      </c>
      <c r="H1682" t="s">
        <v>918</v>
      </c>
      <c r="I1682" t="s">
        <v>1927</v>
      </c>
      <c r="J1682" s="4" t="s">
        <v>865</v>
      </c>
      <c r="K1682">
        <v>120</v>
      </c>
      <c r="L1682">
        <v>125</v>
      </c>
      <c r="M1682" s="1">
        <v>3.6354166666666667E-2</v>
      </c>
      <c r="N1682" s="25">
        <v>28.7845092117165</v>
      </c>
      <c r="O1682" s="25">
        <v>89.231978556321152</v>
      </c>
      <c r="P1682" s="25">
        <v>0.54257096589447695</v>
      </c>
      <c r="Q1682" s="25">
        <v>2.4178987453165501E-2</v>
      </c>
      <c r="R1682" s="25">
        <v>35.606437814573901</v>
      </c>
      <c r="S1682" s="25">
        <v>0.27003852419572999</v>
      </c>
      <c r="T1682" s="25">
        <v>4.4998331145785199E-2</v>
      </c>
      <c r="U1682" s="25">
        <v>0</v>
      </c>
      <c r="V1682" s="25">
        <v>0</v>
      </c>
      <c r="W1682" s="25">
        <v>0</v>
      </c>
      <c r="X1682" s="25"/>
      <c r="Y1682" s="25"/>
      <c r="Z1682"/>
    </row>
    <row r="1683" spans="2:26" x14ac:dyDescent="0.25">
      <c r="B1683" t="s">
        <v>808</v>
      </c>
      <c r="C1683" t="s">
        <v>621</v>
      </c>
      <c r="D1683" t="s">
        <v>620</v>
      </c>
      <c r="E1683" t="s">
        <v>1441</v>
      </c>
      <c r="F1683" t="s">
        <v>951</v>
      </c>
      <c r="G1683" t="s">
        <v>950</v>
      </c>
      <c r="H1683" t="s">
        <v>918</v>
      </c>
      <c r="I1683" t="s">
        <v>1927</v>
      </c>
      <c r="J1683" s="4" t="s">
        <v>865</v>
      </c>
      <c r="K1683">
        <v>120</v>
      </c>
      <c r="L1683">
        <v>200</v>
      </c>
      <c r="M1683" s="1">
        <v>5.7407407407407407E-2</v>
      </c>
      <c r="N1683" s="25">
        <v>46.371850120145702</v>
      </c>
      <c r="O1683" s="25">
        <v>143.75273537245167</v>
      </c>
      <c r="P1683" s="25">
        <v>0.86424723401654302</v>
      </c>
      <c r="Q1683" s="25">
        <v>3.8952353821734002E-2</v>
      </c>
      <c r="R1683" s="25">
        <v>57.361978519849202</v>
      </c>
      <c r="S1683" s="25">
        <v>0.41645906855000397</v>
      </c>
      <c r="T1683" s="25">
        <v>6.7953956462376897E-2</v>
      </c>
      <c r="U1683" s="25">
        <v>0</v>
      </c>
      <c r="V1683" s="25">
        <v>0</v>
      </c>
      <c r="W1683" s="25">
        <v>0</v>
      </c>
      <c r="X1683" s="25"/>
      <c r="Y1683" s="25"/>
      <c r="Z1683"/>
    </row>
    <row r="1684" spans="2:26" x14ac:dyDescent="0.25">
      <c r="B1684" t="s">
        <v>808</v>
      </c>
      <c r="C1684" t="s">
        <v>621</v>
      </c>
      <c r="D1684" t="s">
        <v>620</v>
      </c>
      <c r="E1684" t="s">
        <v>1441</v>
      </c>
      <c r="F1684" t="s">
        <v>951</v>
      </c>
      <c r="G1684" t="s">
        <v>950</v>
      </c>
      <c r="H1684" t="s">
        <v>918</v>
      </c>
      <c r="I1684" t="s">
        <v>1927</v>
      </c>
      <c r="J1684" s="4" t="s">
        <v>865</v>
      </c>
      <c r="K1684">
        <v>120</v>
      </c>
      <c r="L1684">
        <v>250</v>
      </c>
      <c r="M1684" s="1">
        <v>7.1481481481481479E-2</v>
      </c>
      <c r="N1684" s="25">
        <v>58.539786228656702</v>
      </c>
      <c r="O1684" s="25">
        <v>181.4733373088358</v>
      </c>
      <c r="P1684" s="25">
        <v>1.0870913091437899</v>
      </c>
      <c r="Q1684" s="25">
        <v>4.9173420152629502E-2</v>
      </c>
      <c r="R1684" s="25">
        <v>72.4137154860057</v>
      </c>
      <c r="S1684" s="25">
        <v>0.51828736537314601</v>
      </c>
      <c r="T1684" s="25">
        <v>8.3966352444843198E-2</v>
      </c>
      <c r="U1684" s="25">
        <v>0</v>
      </c>
      <c r="V1684" s="25">
        <v>0</v>
      </c>
      <c r="W1684" s="25">
        <v>0</v>
      </c>
      <c r="X1684" s="25"/>
      <c r="Y1684" s="25"/>
      <c r="Z1684"/>
    </row>
    <row r="1685" spans="2:26" x14ac:dyDescent="0.25">
      <c r="B1685" t="s">
        <v>808</v>
      </c>
      <c r="C1685" t="s">
        <v>621</v>
      </c>
      <c r="D1685" t="s">
        <v>620</v>
      </c>
      <c r="E1685" t="s">
        <v>1441</v>
      </c>
      <c r="F1685" t="s">
        <v>951</v>
      </c>
      <c r="G1685" t="s">
        <v>950</v>
      </c>
      <c r="H1685" t="s">
        <v>918</v>
      </c>
      <c r="I1685" t="s">
        <v>1927</v>
      </c>
      <c r="J1685" s="4" t="s">
        <v>865</v>
      </c>
      <c r="K1685">
        <v>120</v>
      </c>
      <c r="L1685">
        <v>500</v>
      </c>
      <c r="M1685" s="1">
        <v>0.14162037037037037</v>
      </c>
      <c r="N1685" s="25">
        <v>119.289692884253</v>
      </c>
      <c r="O1685" s="25">
        <v>369.79804794118434</v>
      </c>
      <c r="P1685" s="25">
        <v>2.1991216541983198</v>
      </c>
      <c r="Q1685" s="25">
        <v>0.100203341742824</v>
      </c>
      <c r="R1685" s="25">
        <v>147.56134002067699</v>
      </c>
      <c r="S1685" s="25">
        <v>1.02572474329648</v>
      </c>
      <c r="T1685" s="25">
        <v>0.16367242223044501</v>
      </c>
      <c r="U1685" s="25">
        <v>0</v>
      </c>
      <c r="V1685" s="25">
        <v>0</v>
      </c>
      <c r="W1685" s="25">
        <v>0</v>
      </c>
      <c r="X1685" s="25"/>
      <c r="Y1685" s="25"/>
      <c r="Z1685"/>
    </row>
    <row r="1686" spans="2:26" x14ac:dyDescent="0.25">
      <c r="B1686" t="s">
        <v>808</v>
      </c>
      <c r="C1686" t="s">
        <v>621</v>
      </c>
      <c r="D1686" t="s">
        <v>620</v>
      </c>
      <c r="E1686" t="s">
        <v>1441</v>
      </c>
      <c r="F1686" t="s">
        <v>951</v>
      </c>
      <c r="G1686" t="s">
        <v>950</v>
      </c>
      <c r="H1686" t="s">
        <v>918</v>
      </c>
      <c r="I1686" t="s">
        <v>1927</v>
      </c>
      <c r="J1686" s="4" t="s">
        <v>865</v>
      </c>
      <c r="K1686">
        <v>120</v>
      </c>
      <c r="L1686">
        <v>750</v>
      </c>
      <c r="M1686" s="1">
        <v>0.21174768518518519</v>
      </c>
      <c r="N1686" s="25">
        <v>180.03546905985499</v>
      </c>
      <c r="O1686" s="25">
        <v>558.1099540855505</v>
      </c>
      <c r="P1686" s="25">
        <v>3.3110284220884099</v>
      </c>
      <c r="Q1686" s="25">
        <v>0.15122979373016299</v>
      </c>
      <c r="R1686" s="25">
        <v>222.70389515621</v>
      </c>
      <c r="S1686" s="25">
        <v>1.5330483935500001</v>
      </c>
      <c r="T1686" s="25">
        <v>0.24335386021015101</v>
      </c>
      <c r="U1686" s="25">
        <v>0</v>
      </c>
      <c r="V1686" s="25">
        <v>0</v>
      </c>
      <c r="W1686" s="25">
        <v>0</v>
      </c>
      <c r="X1686" s="25"/>
      <c r="Y1686" s="25"/>
      <c r="Z1686"/>
    </row>
    <row r="1687" spans="2:26" x14ac:dyDescent="0.25">
      <c r="B1687" t="s">
        <v>808</v>
      </c>
      <c r="C1687" t="s">
        <v>621</v>
      </c>
      <c r="D1687" t="s">
        <v>620</v>
      </c>
      <c r="E1687" t="s">
        <v>1441</v>
      </c>
      <c r="F1687" t="s">
        <v>951</v>
      </c>
      <c r="G1687" t="s">
        <v>950</v>
      </c>
      <c r="H1687" t="s">
        <v>918</v>
      </c>
      <c r="I1687" t="s">
        <v>1927</v>
      </c>
      <c r="J1687" s="4" t="s">
        <v>865</v>
      </c>
      <c r="K1687">
        <v>120</v>
      </c>
      <c r="L1687">
        <v>1000</v>
      </c>
      <c r="M1687" s="1">
        <v>0.28187499999999999</v>
      </c>
      <c r="N1687" s="25">
        <v>240.78509737954201</v>
      </c>
      <c r="O1687" s="25">
        <v>746.43380187658022</v>
      </c>
      <c r="P1687" s="25">
        <v>4.4229743126465602</v>
      </c>
      <c r="Q1687" s="25">
        <v>0.202259481518619</v>
      </c>
      <c r="R1687" s="25">
        <v>297.85114536543801</v>
      </c>
      <c r="S1687" s="25">
        <v>2.0403547883762401</v>
      </c>
      <c r="T1687" s="25">
        <v>0.323027951667331</v>
      </c>
      <c r="U1687" s="25">
        <v>0</v>
      </c>
      <c r="V1687" s="25">
        <v>0</v>
      </c>
      <c r="W1687" s="25">
        <v>0</v>
      </c>
      <c r="X1687" s="25"/>
      <c r="Y1687" s="25"/>
      <c r="Z1687"/>
    </row>
    <row r="1688" spans="2:26" x14ac:dyDescent="0.25">
      <c r="B1688" t="s">
        <v>808</v>
      </c>
      <c r="C1688" t="s">
        <v>621</v>
      </c>
      <c r="D1688" t="s">
        <v>620</v>
      </c>
      <c r="E1688" t="s">
        <v>1441</v>
      </c>
      <c r="F1688" t="s">
        <v>951</v>
      </c>
      <c r="G1688" t="s">
        <v>950</v>
      </c>
      <c r="H1688" t="s">
        <v>918</v>
      </c>
      <c r="I1688" t="s">
        <v>1927</v>
      </c>
      <c r="J1688" s="4" t="s">
        <v>832</v>
      </c>
      <c r="K1688">
        <v>120</v>
      </c>
      <c r="L1688">
        <v>125</v>
      </c>
      <c r="M1688" s="1">
        <v>2.2847222222222224E-2</v>
      </c>
      <c r="N1688" s="25">
        <v>4.0199999999999996</v>
      </c>
      <c r="O1688" s="25">
        <v>12.462</v>
      </c>
      <c r="P1688" s="25">
        <v>7.5424799999999903E-2</v>
      </c>
      <c r="Q1688" s="25">
        <v>3.3768000000000001E-3</v>
      </c>
      <c r="R1688" s="25">
        <v>4.9727401999999996</v>
      </c>
      <c r="S1688" s="25">
        <v>5.4851999999999998E-2</v>
      </c>
      <c r="T1688" s="25">
        <v>1.5286080000000001E-2</v>
      </c>
      <c r="U1688" s="25">
        <v>0</v>
      </c>
      <c r="V1688" s="25">
        <v>0</v>
      </c>
      <c r="W1688" s="25">
        <v>0</v>
      </c>
      <c r="X1688" s="25"/>
      <c r="Y1688" s="25"/>
      <c r="Z1688"/>
    </row>
    <row r="1689" spans="2:26" x14ac:dyDescent="0.25">
      <c r="B1689" t="s">
        <v>808</v>
      </c>
      <c r="C1689" t="s">
        <v>621</v>
      </c>
      <c r="D1689" t="s">
        <v>620</v>
      </c>
      <c r="E1689" t="s">
        <v>1441</v>
      </c>
      <c r="F1689" t="s">
        <v>951</v>
      </c>
      <c r="G1689" t="s">
        <v>950</v>
      </c>
      <c r="H1689" t="s">
        <v>918</v>
      </c>
      <c r="I1689" t="s">
        <v>1927</v>
      </c>
      <c r="J1689" s="4" t="s">
        <v>864</v>
      </c>
      <c r="K1689">
        <v>120</v>
      </c>
      <c r="L1689">
        <v>125</v>
      </c>
      <c r="M1689" s="1">
        <v>1.9259259259259261E-2</v>
      </c>
      <c r="N1689" s="25">
        <v>3.8340000000000001</v>
      </c>
      <c r="O1689" s="25">
        <v>11.885400000000001</v>
      </c>
      <c r="P1689" s="25">
        <v>7.2820799999999894E-2</v>
      </c>
      <c r="Q1689" s="25">
        <v>3.2205599999999999E-3</v>
      </c>
      <c r="R1689" s="25">
        <v>4.7426582000000002</v>
      </c>
      <c r="S1689" s="25">
        <v>5.0388000000000002E-2</v>
      </c>
      <c r="T1689" s="25">
        <v>1.3463279999999999E-2</v>
      </c>
      <c r="U1689" s="25">
        <v>0</v>
      </c>
      <c r="V1689" s="25">
        <v>0</v>
      </c>
      <c r="W1689" s="25">
        <v>0</v>
      </c>
      <c r="X1689" s="25"/>
      <c r="Y1689" s="25"/>
      <c r="Z1689"/>
    </row>
    <row r="1690" spans="2:26" x14ac:dyDescent="0.25">
      <c r="B1690" t="s">
        <v>1979</v>
      </c>
      <c r="C1690" t="s">
        <v>286</v>
      </c>
      <c r="D1690" t="s">
        <v>197</v>
      </c>
      <c r="E1690" t="s">
        <v>622</v>
      </c>
      <c r="F1690" t="s">
        <v>951</v>
      </c>
      <c r="G1690" t="s">
        <v>952</v>
      </c>
      <c r="H1690" t="s">
        <v>920</v>
      </c>
      <c r="I1690" t="s">
        <v>168</v>
      </c>
      <c r="J1690" s="4" t="s">
        <v>865</v>
      </c>
      <c r="K1690">
        <v>180</v>
      </c>
      <c r="L1690">
        <v>125</v>
      </c>
      <c r="M1690" s="1">
        <v>1.5347222222222222E-2</v>
      </c>
      <c r="N1690" s="25">
        <v>2827.9034538749702</v>
      </c>
      <c r="O1690" s="25">
        <v>8907.895879706155</v>
      </c>
      <c r="P1690" s="25">
        <v>55.367441157443501</v>
      </c>
      <c r="Q1690" s="25">
        <v>2.3754384790938099</v>
      </c>
      <c r="R1690" s="25">
        <v>3498.1159743485</v>
      </c>
      <c r="S1690" s="25">
        <v>9.9412868200509905</v>
      </c>
      <c r="T1690" s="25">
        <v>1.15778557317407</v>
      </c>
      <c r="U1690" s="25">
        <v>0.14172541026080501</v>
      </c>
      <c r="V1690" s="25">
        <v>0.21559630894611501</v>
      </c>
      <c r="W1690" s="25">
        <v>0.35732171920692002</v>
      </c>
      <c r="X1690" s="25"/>
      <c r="Y1690" s="25"/>
      <c r="Z1690"/>
    </row>
    <row r="1691" spans="2:26" x14ac:dyDescent="0.25">
      <c r="B1691" t="s">
        <v>1979</v>
      </c>
      <c r="C1691" t="s">
        <v>286</v>
      </c>
      <c r="D1691" t="s">
        <v>197</v>
      </c>
      <c r="E1691" t="s">
        <v>622</v>
      </c>
      <c r="F1691" t="s">
        <v>951</v>
      </c>
      <c r="G1691" t="s">
        <v>952</v>
      </c>
      <c r="H1691" t="s">
        <v>920</v>
      </c>
      <c r="I1691" t="s">
        <v>168</v>
      </c>
      <c r="J1691" s="4" t="s">
        <v>865</v>
      </c>
      <c r="K1691">
        <v>200</v>
      </c>
      <c r="L1691">
        <v>200</v>
      </c>
      <c r="M1691" s="1">
        <v>2.2476851851851855E-2</v>
      </c>
      <c r="N1691" s="25">
        <v>4006.6242222836399</v>
      </c>
      <c r="O1691" s="25">
        <v>12620.866300193466</v>
      </c>
      <c r="P1691" s="25">
        <v>72.799143714320394</v>
      </c>
      <c r="Q1691" s="25">
        <v>3.36556420788488</v>
      </c>
      <c r="R1691" s="25">
        <v>4956.1937804981999</v>
      </c>
      <c r="S1691" s="25">
        <v>12.977220075548599</v>
      </c>
      <c r="T1691" s="25">
        <v>1.44552633028426</v>
      </c>
      <c r="U1691" s="25">
        <v>0.19996320722792699</v>
      </c>
      <c r="V1691" s="25">
        <v>0.320081968765981</v>
      </c>
      <c r="W1691" s="25">
        <v>0.52004517599390798</v>
      </c>
      <c r="X1691" s="25"/>
      <c r="Y1691" s="25"/>
      <c r="Z1691"/>
    </row>
    <row r="1692" spans="2:26" x14ac:dyDescent="0.25">
      <c r="B1692" t="s">
        <v>1979</v>
      </c>
      <c r="C1692" t="s">
        <v>286</v>
      </c>
      <c r="D1692" t="s">
        <v>197</v>
      </c>
      <c r="E1692" t="s">
        <v>622</v>
      </c>
      <c r="F1692" t="s">
        <v>951</v>
      </c>
      <c r="G1692" t="s">
        <v>952</v>
      </c>
      <c r="H1692" t="s">
        <v>920</v>
      </c>
      <c r="I1692" t="s">
        <v>168</v>
      </c>
      <c r="J1692" s="4" t="s">
        <v>865</v>
      </c>
      <c r="K1692">
        <v>280</v>
      </c>
      <c r="L1692">
        <v>250</v>
      </c>
      <c r="M1692" s="1">
        <v>2.631944444444444E-2</v>
      </c>
      <c r="N1692" s="25">
        <v>4832.0385542509002</v>
      </c>
      <c r="O1692" s="25">
        <v>15220.921445890335</v>
      </c>
      <c r="P1692" s="25">
        <v>94.021596044016903</v>
      </c>
      <c r="Q1692" s="25">
        <v>4.0589127933195002</v>
      </c>
      <c r="R1692" s="25">
        <v>5977.2322721554801</v>
      </c>
      <c r="S1692" s="25">
        <v>15.863080854018399</v>
      </c>
      <c r="T1692" s="25">
        <v>1.9798548012268</v>
      </c>
      <c r="U1692" s="25">
        <v>0.21867749470241299</v>
      </c>
      <c r="V1692" s="25">
        <v>0.41326171394246702</v>
      </c>
      <c r="W1692" s="25">
        <v>0.63193920864488007</v>
      </c>
      <c r="X1692" s="25"/>
      <c r="Y1692" s="25"/>
      <c r="Z1692"/>
    </row>
    <row r="1693" spans="2:26" x14ac:dyDescent="0.25">
      <c r="B1693" t="s">
        <v>1979</v>
      </c>
      <c r="C1693" t="s">
        <v>286</v>
      </c>
      <c r="D1693" t="s">
        <v>197</v>
      </c>
      <c r="E1693" t="s">
        <v>622</v>
      </c>
      <c r="F1693" t="s">
        <v>951</v>
      </c>
      <c r="G1693" t="s">
        <v>952</v>
      </c>
      <c r="H1693" t="s">
        <v>920</v>
      </c>
      <c r="I1693" t="s">
        <v>168</v>
      </c>
      <c r="J1693" s="4" t="s">
        <v>865</v>
      </c>
      <c r="K1693">
        <v>360</v>
      </c>
      <c r="L1693">
        <v>500</v>
      </c>
      <c r="M1693" s="1">
        <v>4.868055555555556E-2</v>
      </c>
      <c r="N1693" s="25">
        <v>8139.5307367608002</v>
      </c>
      <c r="O1693" s="25">
        <v>25639.521820796519</v>
      </c>
      <c r="P1693" s="25">
        <v>138.838169945754</v>
      </c>
      <c r="Q1693" s="25">
        <v>6.8372052573376001</v>
      </c>
      <c r="R1693" s="25">
        <v>10068.598323915799</v>
      </c>
      <c r="S1693" s="25">
        <v>26.951707465601402</v>
      </c>
      <c r="T1693" s="25">
        <v>3.1360001144748</v>
      </c>
      <c r="U1693" s="25">
        <v>0.26635317777869999</v>
      </c>
      <c r="V1693" s="25">
        <v>0.80702873968437305</v>
      </c>
      <c r="W1693" s="25">
        <v>1.073381917463073</v>
      </c>
      <c r="X1693" s="25"/>
      <c r="Y1693" s="25"/>
      <c r="Z1693"/>
    </row>
    <row r="1694" spans="2:26" x14ac:dyDescent="0.25">
      <c r="B1694" t="s">
        <v>1979</v>
      </c>
      <c r="C1694" t="s">
        <v>286</v>
      </c>
      <c r="D1694" t="s">
        <v>197</v>
      </c>
      <c r="E1694" t="s">
        <v>622</v>
      </c>
      <c r="F1694" t="s">
        <v>951</v>
      </c>
      <c r="G1694" t="s">
        <v>952</v>
      </c>
      <c r="H1694" t="s">
        <v>920</v>
      </c>
      <c r="I1694" t="s">
        <v>168</v>
      </c>
      <c r="J1694" s="4" t="s">
        <v>865</v>
      </c>
      <c r="K1694">
        <v>360</v>
      </c>
      <c r="L1694">
        <v>750</v>
      </c>
      <c r="M1694" s="1">
        <v>7.0879629629629626E-2</v>
      </c>
      <c r="N1694" s="25">
        <v>11707.2833584607</v>
      </c>
      <c r="O1694" s="25">
        <v>36877.942579151204</v>
      </c>
      <c r="P1694" s="25">
        <v>185.44653223734201</v>
      </c>
      <c r="Q1694" s="25">
        <v>9.8341175460956105</v>
      </c>
      <c r="R1694" s="25">
        <v>14481.9091259244</v>
      </c>
      <c r="S1694" s="25">
        <v>36.802590369380503</v>
      </c>
      <c r="T1694" s="25">
        <v>4.0647490250963303</v>
      </c>
      <c r="U1694" s="25">
        <v>0.33936901924232798</v>
      </c>
      <c r="V1694" s="25">
        <v>1.2103936432447899</v>
      </c>
      <c r="W1694" s="25">
        <v>1.5497626624871179</v>
      </c>
      <c r="X1694" s="25"/>
      <c r="Y1694" s="25"/>
      <c r="Z1694"/>
    </row>
    <row r="1695" spans="2:26" x14ac:dyDescent="0.25">
      <c r="B1695" t="s">
        <v>1979</v>
      </c>
      <c r="C1695" t="s">
        <v>286</v>
      </c>
      <c r="D1695" t="s">
        <v>197</v>
      </c>
      <c r="E1695" t="s">
        <v>622</v>
      </c>
      <c r="F1695" t="s">
        <v>951</v>
      </c>
      <c r="G1695" t="s">
        <v>952</v>
      </c>
      <c r="H1695" t="s">
        <v>920</v>
      </c>
      <c r="I1695" t="s">
        <v>168</v>
      </c>
      <c r="J1695" s="4" t="s">
        <v>865</v>
      </c>
      <c r="K1695">
        <v>360</v>
      </c>
      <c r="L1695">
        <v>1000</v>
      </c>
      <c r="M1695" s="1">
        <v>9.2997685185185183E-2</v>
      </c>
      <c r="N1695" s="25">
        <v>15159.918102327299</v>
      </c>
      <c r="O1695" s="25">
        <v>47753.742022330989</v>
      </c>
      <c r="P1695" s="25">
        <v>228.17832034758601</v>
      </c>
      <c r="Q1695" s="25">
        <v>12.734328589013799</v>
      </c>
      <c r="R1695" s="25">
        <v>18752.818786469099</v>
      </c>
      <c r="S1695" s="25">
        <v>46.5978673837405</v>
      </c>
      <c r="T1695" s="25">
        <v>4.9544643999691296</v>
      </c>
      <c r="U1695" s="25">
        <v>0.40342132293536698</v>
      </c>
      <c r="V1695" s="25">
        <v>1.60674660013523</v>
      </c>
      <c r="W1695" s="25">
        <v>2.0101679230705969</v>
      </c>
      <c r="X1695" s="25"/>
      <c r="Y1695" s="25"/>
      <c r="Z1695"/>
    </row>
    <row r="1696" spans="2:26" x14ac:dyDescent="0.25">
      <c r="B1696" t="s">
        <v>1979</v>
      </c>
      <c r="C1696" t="s">
        <v>286</v>
      </c>
      <c r="D1696" t="s">
        <v>197</v>
      </c>
      <c r="E1696" t="s">
        <v>622</v>
      </c>
      <c r="F1696" t="s">
        <v>951</v>
      </c>
      <c r="G1696" t="s">
        <v>952</v>
      </c>
      <c r="H1696" t="s">
        <v>920</v>
      </c>
      <c r="I1696" t="s">
        <v>168</v>
      </c>
      <c r="J1696" s="4" t="s">
        <v>865</v>
      </c>
      <c r="K1696">
        <v>340</v>
      </c>
      <c r="L1696">
        <v>1500</v>
      </c>
      <c r="M1696" s="1">
        <v>0.13630787037037037</v>
      </c>
      <c r="N1696" s="25">
        <v>22551.599129901701</v>
      </c>
      <c r="O1696" s="25">
        <v>71037.537259190358</v>
      </c>
      <c r="P1696" s="25">
        <v>325.62050356124502</v>
      </c>
      <c r="Q1696" s="25">
        <v>18.943344472982201</v>
      </c>
      <c r="R1696" s="25">
        <v>27896.332662878602</v>
      </c>
      <c r="S1696" s="25">
        <v>64.984748562888896</v>
      </c>
      <c r="T1696" s="25">
        <v>6.6482531346904397</v>
      </c>
      <c r="U1696" s="25">
        <v>0.61917450551128606</v>
      </c>
      <c r="V1696" s="25">
        <v>2.37361953878959</v>
      </c>
      <c r="W1696" s="25">
        <v>2.9927940443008758</v>
      </c>
      <c r="X1696" s="25"/>
      <c r="Y1696" s="25"/>
      <c r="Z1696"/>
    </row>
    <row r="1697" spans="2:26" x14ac:dyDescent="0.25">
      <c r="B1697" t="s">
        <v>1979</v>
      </c>
      <c r="C1697" t="s">
        <v>286</v>
      </c>
      <c r="D1697" t="s">
        <v>197</v>
      </c>
      <c r="E1697" t="s">
        <v>622</v>
      </c>
      <c r="F1697" t="s">
        <v>951</v>
      </c>
      <c r="G1697" t="s">
        <v>952</v>
      </c>
      <c r="H1697" t="s">
        <v>920</v>
      </c>
      <c r="I1697" t="s">
        <v>168</v>
      </c>
      <c r="J1697" s="4" t="s">
        <v>865</v>
      </c>
      <c r="K1697">
        <v>340</v>
      </c>
      <c r="L1697">
        <v>2000</v>
      </c>
      <c r="M1697" s="1">
        <v>0.18032407407407405</v>
      </c>
      <c r="N1697" s="25">
        <v>29853.077054237099</v>
      </c>
      <c r="O1697" s="25">
        <v>94037.192720846855</v>
      </c>
      <c r="P1697" s="25">
        <v>423.12613873423402</v>
      </c>
      <c r="Q1697" s="25">
        <v>25.076587471182599</v>
      </c>
      <c r="R1697" s="25">
        <v>36928.256377827798</v>
      </c>
      <c r="S1697" s="25">
        <v>84.184093318396094</v>
      </c>
      <c r="T1697" s="25">
        <v>8.4747407387697606</v>
      </c>
      <c r="U1697" s="25">
        <v>0.79725925848861801</v>
      </c>
      <c r="V1697" s="25">
        <v>3.1695833015947699</v>
      </c>
      <c r="W1697" s="25">
        <v>3.9668425600833879</v>
      </c>
      <c r="X1697" s="25"/>
      <c r="Y1697" s="25"/>
      <c r="Z1697"/>
    </row>
    <row r="1698" spans="2:26" x14ac:dyDescent="0.25">
      <c r="B1698" t="s">
        <v>1979</v>
      </c>
      <c r="C1698" t="s">
        <v>286</v>
      </c>
      <c r="D1698" t="s">
        <v>197</v>
      </c>
      <c r="E1698" t="s">
        <v>622</v>
      </c>
      <c r="F1698" t="s">
        <v>951</v>
      </c>
      <c r="G1698" t="s">
        <v>952</v>
      </c>
      <c r="H1698" t="s">
        <v>920</v>
      </c>
      <c r="I1698" t="s">
        <v>168</v>
      </c>
      <c r="J1698" s="4" t="s">
        <v>865</v>
      </c>
      <c r="K1698">
        <v>340</v>
      </c>
      <c r="L1698">
        <v>2500</v>
      </c>
      <c r="M1698" s="1">
        <v>0.22417824074074075</v>
      </c>
      <c r="N1698" s="25">
        <v>36906.466524740703</v>
      </c>
      <c r="O1698" s="25">
        <v>116255.3695529332</v>
      </c>
      <c r="P1698" s="25">
        <v>512.289685309687</v>
      </c>
      <c r="Q1698" s="25">
        <v>31.001429907294799</v>
      </c>
      <c r="R1698" s="25">
        <v>45653.294648155599</v>
      </c>
      <c r="S1698" s="25">
        <v>103.305210236139</v>
      </c>
      <c r="T1698" s="25">
        <v>10.225295316934901</v>
      </c>
      <c r="U1698" s="25">
        <v>0.95665128146845901</v>
      </c>
      <c r="V1698" s="25">
        <v>3.9496833136393099</v>
      </c>
      <c r="W1698" s="25">
        <v>4.9063345951077686</v>
      </c>
      <c r="X1698" s="25"/>
      <c r="Y1698" s="25"/>
      <c r="Z1698"/>
    </row>
    <row r="1699" spans="2:26" x14ac:dyDescent="0.25">
      <c r="B1699" t="s">
        <v>1979</v>
      </c>
      <c r="C1699" t="s">
        <v>286</v>
      </c>
      <c r="D1699" t="s">
        <v>197</v>
      </c>
      <c r="E1699" t="s">
        <v>622</v>
      </c>
      <c r="F1699" t="s">
        <v>951</v>
      </c>
      <c r="G1699" t="s">
        <v>952</v>
      </c>
      <c r="H1699" t="s">
        <v>920</v>
      </c>
      <c r="I1699" t="s">
        <v>168</v>
      </c>
      <c r="J1699" s="4" t="s">
        <v>865</v>
      </c>
      <c r="K1699">
        <v>380</v>
      </c>
      <c r="L1699">
        <v>3000</v>
      </c>
      <c r="M1699" s="1">
        <v>0.27054398148148145</v>
      </c>
      <c r="N1699" s="25">
        <v>42918.445148145198</v>
      </c>
      <c r="O1699" s="25">
        <v>135193.10221665737</v>
      </c>
      <c r="P1699" s="25">
        <v>597.46519678192999</v>
      </c>
      <c r="Q1699" s="25">
        <v>36.051498153106401</v>
      </c>
      <c r="R1699" s="25">
        <v>53090.119326910302</v>
      </c>
      <c r="S1699" s="25">
        <v>117.801797429723</v>
      </c>
      <c r="T1699" s="25">
        <v>13.1292772667948</v>
      </c>
      <c r="U1699" s="25">
        <v>0.87528760616102597</v>
      </c>
      <c r="V1699" s="25">
        <v>5.1651693969902404</v>
      </c>
      <c r="W1699" s="25">
        <v>6.0404570031512659</v>
      </c>
      <c r="X1699" s="25"/>
      <c r="Y1699" s="25"/>
      <c r="Z1699"/>
    </row>
    <row r="1700" spans="2:26" x14ac:dyDescent="0.25">
      <c r="B1700" t="s">
        <v>1979</v>
      </c>
      <c r="C1700" t="s">
        <v>286</v>
      </c>
      <c r="D1700" t="s">
        <v>197</v>
      </c>
      <c r="E1700" t="s">
        <v>622</v>
      </c>
      <c r="F1700" t="s">
        <v>951</v>
      </c>
      <c r="G1700" t="s">
        <v>952</v>
      </c>
      <c r="H1700" t="s">
        <v>920</v>
      </c>
      <c r="I1700" t="s">
        <v>168</v>
      </c>
      <c r="J1700" s="4" t="s">
        <v>865</v>
      </c>
      <c r="K1700">
        <v>380</v>
      </c>
      <c r="L1700">
        <v>3500</v>
      </c>
      <c r="M1700" s="1">
        <v>0.31483796296296296</v>
      </c>
      <c r="N1700" s="25">
        <v>49682.293881810001</v>
      </c>
      <c r="O1700" s="25">
        <v>156499.2257277015</v>
      </c>
      <c r="P1700" s="25">
        <v>682.30892979646001</v>
      </c>
      <c r="Q1700" s="25">
        <v>41.733130120399998</v>
      </c>
      <c r="R1700" s="25">
        <v>61456.997882995398</v>
      </c>
      <c r="S1700" s="25">
        <v>136.116166417633</v>
      </c>
      <c r="T1700" s="25">
        <v>15.0505142957464</v>
      </c>
      <c r="U1700" s="25">
        <v>0.98388621775366203</v>
      </c>
      <c r="V1700" s="25">
        <v>6.0177113826468798</v>
      </c>
      <c r="W1700" s="25">
        <v>7.001597600400542</v>
      </c>
      <c r="X1700" s="25"/>
      <c r="Y1700" s="25"/>
      <c r="Z1700"/>
    </row>
    <row r="1701" spans="2:26" x14ac:dyDescent="0.25">
      <c r="B1701" t="s">
        <v>1979</v>
      </c>
      <c r="C1701" t="s">
        <v>286</v>
      </c>
      <c r="D1701" t="s">
        <v>197</v>
      </c>
      <c r="E1701" t="s">
        <v>622</v>
      </c>
      <c r="F1701" t="s">
        <v>951</v>
      </c>
      <c r="G1701" t="s">
        <v>952</v>
      </c>
      <c r="H1701" t="s">
        <v>920</v>
      </c>
      <c r="I1701" t="s">
        <v>168</v>
      </c>
      <c r="J1701" s="4" t="s">
        <v>865</v>
      </c>
      <c r="K1701">
        <v>360</v>
      </c>
      <c r="L1701">
        <v>4000</v>
      </c>
      <c r="M1701" s="1">
        <v>0.35917824074074073</v>
      </c>
      <c r="N1701" s="25">
        <v>57890.590485840301</v>
      </c>
      <c r="O1701" s="25">
        <v>182355.36003039693</v>
      </c>
      <c r="P1701" s="25">
        <v>783.457864733218</v>
      </c>
      <c r="Q1701" s="25">
        <v>48.628101579672702</v>
      </c>
      <c r="R1701" s="25">
        <v>71610.665545630807</v>
      </c>
      <c r="S1701" s="25">
        <v>164.01451701089701</v>
      </c>
      <c r="T1701" s="25">
        <v>15.9844037984282</v>
      </c>
      <c r="U1701" s="25">
        <v>1.26683795170961</v>
      </c>
      <c r="V1701" s="25">
        <v>6.4506040185193898</v>
      </c>
      <c r="W1701" s="25">
        <v>7.7174419702290002</v>
      </c>
      <c r="X1701" s="25"/>
      <c r="Y1701" s="25"/>
      <c r="Z1701"/>
    </row>
    <row r="1702" spans="2:26" x14ac:dyDescent="0.25">
      <c r="B1702" t="s">
        <v>1979</v>
      </c>
      <c r="C1702" t="s">
        <v>286</v>
      </c>
      <c r="D1702" t="s">
        <v>197</v>
      </c>
      <c r="E1702" t="s">
        <v>622</v>
      </c>
      <c r="F1702" t="s">
        <v>951</v>
      </c>
      <c r="G1702" t="s">
        <v>952</v>
      </c>
      <c r="H1702" t="s">
        <v>920</v>
      </c>
      <c r="I1702" t="s">
        <v>168</v>
      </c>
      <c r="J1702" s="4" t="s">
        <v>865</v>
      </c>
      <c r="K1702">
        <v>360</v>
      </c>
      <c r="L1702">
        <v>4500</v>
      </c>
      <c r="M1702" s="1">
        <v>0.4034490740740741</v>
      </c>
      <c r="N1702" s="25">
        <v>64792.442441730003</v>
      </c>
      <c r="O1702" s="25">
        <v>204096.1936914495</v>
      </c>
      <c r="P1702" s="25">
        <v>868.77580609259701</v>
      </c>
      <c r="Q1702" s="25">
        <v>54.425645226466798</v>
      </c>
      <c r="R1702" s="25">
        <v>80148.242755199404</v>
      </c>
      <c r="S1702" s="25">
        <v>183.618601097149</v>
      </c>
      <c r="T1702" s="25">
        <v>17.764049636548901</v>
      </c>
      <c r="U1702" s="25">
        <v>1.3946191091997799</v>
      </c>
      <c r="V1702" s="25">
        <v>7.2431067457273404</v>
      </c>
      <c r="W1702" s="25">
        <v>8.6377258549271207</v>
      </c>
      <c r="X1702" s="25"/>
      <c r="Y1702" s="25"/>
      <c r="Z1702"/>
    </row>
    <row r="1703" spans="2:26" x14ac:dyDescent="0.25">
      <c r="B1703" t="s">
        <v>1979</v>
      </c>
      <c r="C1703" t="s">
        <v>286</v>
      </c>
      <c r="D1703" t="s">
        <v>197</v>
      </c>
      <c r="E1703" t="s">
        <v>622</v>
      </c>
      <c r="F1703" t="s">
        <v>951</v>
      </c>
      <c r="G1703" t="s">
        <v>952</v>
      </c>
      <c r="H1703" t="s">
        <v>920</v>
      </c>
      <c r="I1703" t="s">
        <v>168</v>
      </c>
      <c r="J1703" s="4" t="s">
        <v>865</v>
      </c>
      <c r="K1703">
        <v>380</v>
      </c>
      <c r="L1703">
        <v>5000</v>
      </c>
      <c r="M1703" s="1">
        <v>0.44809027777777777</v>
      </c>
      <c r="N1703" s="25">
        <v>71628.298233536203</v>
      </c>
      <c r="O1703" s="25">
        <v>225629.13943563902</v>
      </c>
      <c r="P1703" s="25">
        <v>981.15135661882096</v>
      </c>
      <c r="Q1703" s="25">
        <v>60.167769626814497</v>
      </c>
      <c r="R1703" s="25">
        <v>88604.196713981102</v>
      </c>
      <c r="S1703" s="25">
        <v>193.00576301453401</v>
      </c>
      <c r="T1703" s="25">
        <v>20.830345098281299</v>
      </c>
      <c r="U1703" s="25">
        <v>1.44155082104924</v>
      </c>
      <c r="V1703" s="25">
        <v>8.5484538960684997</v>
      </c>
      <c r="W1703" s="25">
        <v>9.9900047171177402</v>
      </c>
      <c r="X1703" s="25"/>
      <c r="Y1703" s="25"/>
      <c r="Z1703"/>
    </row>
    <row r="1704" spans="2:26" x14ac:dyDescent="0.25">
      <c r="B1704" t="s">
        <v>1979</v>
      </c>
      <c r="C1704" t="s">
        <v>286</v>
      </c>
      <c r="D1704" t="s">
        <v>197</v>
      </c>
      <c r="E1704" t="s">
        <v>622</v>
      </c>
      <c r="F1704" t="s">
        <v>951</v>
      </c>
      <c r="G1704" t="s">
        <v>952</v>
      </c>
      <c r="H1704" t="s">
        <v>920</v>
      </c>
      <c r="I1704" t="s">
        <v>168</v>
      </c>
      <c r="J1704" s="4" t="s">
        <v>832</v>
      </c>
      <c r="K1704">
        <v>180</v>
      </c>
      <c r="L1704">
        <v>125</v>
      </c>
      <c r="M1704" s="1">
        <v>2.2847222222222224E-2</v>
      </c>
      <c r="N1704" s="25">
        <v>2305.9259999999999</v>
      </c>
      <c r="O1704" s="25">
        <v>7263.6668999999993</v>
      </c>
      <c r="P1704" s="25">
        <v>35.651922599999999</v>
      </c>
      <c r="Q1704" s="25">
        <v>1.9369778</v>
      </c>
      <c r="R1704" s="25">
        <v>2852.4305199999999</v>
      </c>
      <c r="S1704" s="25">
        <v>20.5892573</v>
      </c>
      <c r="T1704" s="25">
        <v>2.3654694399999898</v>
      </c>
      <c r="U1704" s="25">
        <v>9.3520030000000004E-2</v>
      </c>
      <c r="V1704" s="25">
        <v>0.14678850599999901</v>
      </c>
      <c r="W1704" s="25">
        <v>0.24030853599999902</v>
      </c>
      <c r="X1704" s="25"/>
      <c r="Y1704" s="25"/>
      <c r="Z1704"/>
    </row>
    <row r="1705" spans="2:26" x14ac:dyDescent="0.25">
      <c r="B1705" t="s">
        <v>1979</v>
      </c>
      <c r="C1705" t="s">
        <v>286</v>
      </c>
      <c r="D1705" t="s">
        <v>197</v>
      </c>
      <c r="E1705" t="s">
        <v>622</v>
      </c>
      <c r="F1705" t="s">
        <v>951</v>
      </c>
      <c r="G1705" t="s">
        <v>952</v>
      </c>
      <c r="H1705" t="s">
        <v>920</v>
      </c>
      <c r="I1705" t="s">
        <v>168</v>
      </c>
      <c r="J1705" s="4" t="s">
        <v>864</v>
      </c>
      <c r="K1705">
        <v>180</v>
      </c>
      <c r="L1705">
        <v>125</v>
      </c>
      <c r="M1705" s="1">
        <v>1.9259259259259261E-2</v>
      </c>
      <c r="N1705" s="25">
        <v>2154.3359999999998</v>
      </c>
      <c r="O1705" s="25">
        <v>6786.1583999999993</v>
      </c>
      <c r="P1705" s="25">
        <v>35.1365166</v>
      </c>
      <c r="Q1705" s="25">
        <v>1.8096421999999901</v>
      </c>
      <c r="R1705" s="25">
        <v>2664.9136860256399</v>
      </c>
      <c r="S1705" s="25">
        <v>16.9450334217948</v>
      </c>
      <c r="T1705" s="25">
        <v>1.9531446797435801</v>
      </c>
      <c r="U1705" s="25">
        <v>9.1641429999999996E-2</v>
      </c>
      <c r="V1705" s="25">
        <v>0.13681890599999999</v>
      </c>
      <c r="W1705" s="25">
        <v>0.22846033599999999</v>
      </c>
      <c r="X1705" s="25"/>
      <c r="Y1705" s="25"/>
      <c r="Z1705"/>
    </row>
    <row r="1706" spans="2:26" x14ac:dyDescent="0.25">
      <c r="B1706" t="s">
        <v>88</v>
      </c>
      <c r="C1706" t="s">
        <v>288</v>
      </c>
      <c r="D1706" t="s">
        <v>289</v>
      </c>
      <c r="E1706" t="s">
        <v>1448</v>
      </c>
      <c r="F1706" t="s">
        <v>951</v>
      </c>
      <c r="G1706" t="s">
        <v>950</v>
      </c>
      <c r="H1706" t="s">
        <v>918</v>
      </c>
      <c r="I1706" t="s">
        <v>1927</v>
      </c>
      <c r="J1706" s="4" t="s">
        <v>865</v>
      </c>
      <c r="K1706">
        <v>120</v>
      </c>
      <c r="L1706">
        <v>125</v>
      </c>
      <c r="M1706" s="1">
        <v>2.8171296296296302E-2</v>
      </c>
      <c r="N1706" s="25">
        <v>397.55813581532198</v>
      </c>
      <c r="O1706" s="25">
        <v>1232.4302210274982</v>
      </c>
      <c r="P1706" s="25">
        <v>6.97281227350771</v>
      </c>
      <c r="Q1706" s="25">
        <v>0.33394880233477497</v>
      </c>
      <c r="R1706" s="25">
        <v>491.779304763379</v>
      </c>
      <c r="S1706" s="25">
        <v>122.307065975985</v>
      </c>
      <c r="T1706" s="25">
        <v>4.4623035869591803</v>
      </c>
      <c r="U1706" s="25">
        <v>0</v>
      </c>
      <c r="V1706" s="25">
        <v>0</v>
      </c>
      <c r="W1706" s="25">
        <v>0</v>
      </c>
      <c r="X1706" s="25"/>
      <c r="Y1706" s="25"/>
      <c r="Z1706"/>
    </row>
    <row r="1707" spans="2:26" x14ac:dyDescent="0.25">
      <c r="B1707" t="s">
        <v>88</v>
      </c>
      <c r="C1707" t="s">
        <v>288</v>
      </c>
      <c r="D1707" t="s">
        <v>289</v>
      </c>
      <c r="E1707" t="s">
        <v>1448</v>
      </c>
      <c r="F1707" t="s">
        <v>951</v>
      </c>
      <c r="G1707" t="s">
        <v>950</v>
      </c>
      <c r="H1707" t="s">
        <v>918</v>
      </c>
      <c r="I1707" t="s">
        <v>1927</v>
      </c>
      <c r="J1707" s="4" t="s">
        <v>865</v>
      </c>
      <c r="K1707">
        <v>160</v>
      </c>
      <c r="L1707">
        <v>200</v>
      </c>
      <c r="M1707" s="1">
        <v>4.1516203703703701E-2</v>
      </c>
      <c r="N1707" s="25">
        <v>572.82113867176304</v>
      </c>
      <c r="O1707" s="25">
        <v>1775.7455298824655</v>
      </c>
      <c r="P1707" s="25">
        <v>9.9154045432013191</v>
      </c>
      <c r="Q1707" s="25">
        <v>0.48116978006651201</v>
      </c>
      <c r="R1707" s="25">
        <v>708.57971974699694</v>
      </c>
      <c r="S1707" s="25">
        <v>185.40709725521401</v>
      </c>
      <c r="T1707" s="25">
        <v>6.76447161196075</v>
      </c>
      <c r="U1707" s="25">
        <v>0</v>
      </c>
      <c r="V1707" s="25">
        <v>0</v>
      </c>
      <c r="W1707" s="25">
        <v>0</v>
      </c>
      <c r="X1707" s="25"/>
      <c r="Y1707" s="25"/>
      <c r="Z1707"/>
    </row>
    <row r="1708" spans="2:26" x14ac:dyDescent="0.25">
      <c r="B1708" t="s">
        <v>88</v>
      </c>
      <c r="C1708" t="s">
        <v>288</v>
      </c>
      <c r="D1708" t="s">
        <v>289</v>
      </c>
      <c r="E1708" t="s">
        <v>1448</v>
      </c>
      <c r="F1708" t="s">
        <v>951</v>
      </c>
      <c r="G1708" t="s">
        <v>950</v>
      </c>
      <c r="H1708" t="s">
        <v>918</v>
      </c>
      <c r="I1708" t="s">
        <v>1927</v>
      </c>
      <c r="J1708" s="4" t="s">
        <v>865</v>
      </c>
      <c r="K1708">
        <v>160</v>
      </c>
      <c r="L1708">
        <v>250</v>
      </c>
      <c r="M1708" s="1">
        <v>5.122685185185185E-2</v>
      </c>
      <c r="N1708" s="25">
        <v>661.52293947973305</v>
      </c>
      <c r="O1708" s="25">
        <v>2050.7211123871725</v>
      </c>
      <c r="P1708" s="25">
        <v>11.3352620080082</v>
      </c>
      <c r="Q1708" s="25">
        <v>0.55567926538564005</v>
      </c>
      <c r="R1708" s="25">
        <v>818.30379142968604</v>
      </c>
      <c r="S1708" s="25">
        <v>215.96510488570399</v>
      </c>
      <c r="T1708" s="25">
        <v>7.8793628189836404</v>
      </c>
      <c r="U1708" s="25">
        <v>0</v>
      </c>
      <c r="V1708" s="25">
        <v>0</v>
      </c>
      <c r="W1708" s="25">
        <v>0</v>
      </c>
      <c r="X1708" s="25"/>
      <c r="Y1708" s="25"/>
      <c r="Z1708"/>
    </row>
    <row r="1709" spans="2:26" x14ac:dyDescent="0.25">
      <c r="B1709" t="s">
        <v>88</v>
      </c>
      <c r="C1709" t="s">
        <v>288</v>
      </c>
      <c r="D1709" t="s">
        <v>289</v>
      </c>
      <c r="E1709" t="s">
        <v>1448</v>
      </c>
      <c r="F1709" t="s">
        <v>951</v>
      </c>
      <c r="G1709" t="s">
        <v>950</v>
      </c>
      <c r="H1709" t="s">
        <v>918</v>
      </c>
      <c r="I1709" t="s">
        <v>1927</v>
      </c>
      <c r="J1709" s="4" t="s">
        <v>865</v>
      </c>
      <c r="K1709">
        <v>160</v>
      </c>
      <c r="L1709">
        <v>500</v>
      </c>
      <c r="M1709" s="1">
        <v>9.9386574074074072E-2</v>
      </c>
      <c r="N1709" s="25">
        <v>1275.28784072657</v>
      </c>
      <c r="O1709" s="25">
        <v>3953.3923062523672</v>
      </c>
      <c r="P1709" s="25">
        <v>21.345913855729901</v>
      </c>
      <c r="Q1709" s="25">
        <v>1.0712417424774201</v>
      </c>
      <c r="R1709" s="25">
        <v>1577.53120389371</v>
      </c>
      <c r="S1709" s="25">
        <v>424.58316867729502</v>
      </c>
      <c r="T1709" s="25">
        <v>15.4906734554233</v>
      </c>
      <c r="U1709" s="25">
        <v>0</v>
      </c>
      <c r="V1709" s="25">
        <v>0</v>
      </c>
      <c r="W1709" s="25">
        <v>0</v>
      </c>
      <c r="X1709" s="25"/>
      <c r="Y1709" s="25"/>
      <c r="Z1709"/>
    </row>
    <row r="1710" spans="2:26" x14ac:dyDescent="0.25">
      <c r="B1710" t="s">
        <v>88</v>
      </c>
      <c r="C1710" t="s">
        <v>288</v>
      </c>
      <c r="D1710" t="s">
        <v>289</v>
      </c>
      <c r="E1710" t="s">
        <v>1448</v>
      </c>
      <c r="F1710" t="s">
        <v>951</v>
      </c>
      <c r="G1710" t="s">
        <v>950</v>
      </c>
      <c r="H1710" t="s">
        <v>918</v>
      </c>
      <c r="I1710" t="s">
        <v>1927</v>
      </c>
      <c r="J1710" s="4" t="s">
        <v>865</v>
      </c>
      <c r="K1710">
        <v>160</v>
      </c>
      <c r="L1710">
        <v>750</v>
      </c>
      <c r="M1710" s="1">
        <v>0.14783564814814815</v>
      </c>
      <c r="N1710" s="25">
        <v>1884.0047295991401</v>
      </c>
      <c r="O1710" s="25">
        <v>5840.4146617573342</v>
      </c>
      <c r="P1710" s="25">
        <v>31.3943030327105</v>
      </c>
      <c r="Q1710" s="25">
        <v>1.5825643479407401</v>
      </c>
      <c r="R1710" s="25">
        <v>2330.5143012056301</v>
      </c>
      <c r="S1710" s="25">
        <v>630.29824767439402</v>
      </c>
      <c r="T1710" s="25">
        <v>22.996067210364998</v>
      </c>
      <c r="U1710" s="25">
        <v>0</v>
      </c>
      <c r="V1710" s="25">
        <v>0</v>
      </c>
      <c r="W1710" s="25">
        <v>0</v>
      </c>
      <c r="X1710" s="25"/>
      <c r="Y1710" s="25"/>
      <c r="Z1710"/>
    </row>
    <row r="1711" spans="2:26" x14ac:dyDescent="0.25">
      <c r="B1711" t="s">
        <v>88</v>
      </c>
      <c r="C1711" t="s">
        <v>288</v>
      </c>
      <c r="D1711" t="s">
        <v>289</v>
      </c>
      <c r="E1711" t="s">
        <v>1448</v>
      </c>
      <c r="F1711" t="s">
        <v>951</v>
      </c>
      <c r="G1711" t="s">
        <v>950</v>
      </c>
      <c r="H1711" t="s">
        <v>918</v>
      </c>
      <c r="I1711" t="s">
        <v>1927</v>
      </c>
      <c r="J1711" s="4" t="s">
        <v>865</v>
      </c>
      <c r="K1711">
        <v>160</v>
      </c>
      <c r="L1711">
        <v>1000</v>
      </c>
      <c r="M1711" s="1">
        <v>0.19599537037037038</v>
      </c>
      <c r="N1711" s="25">
        <v>2467.5940938562499</v>
      </c>
      <c r="O1711" s="25">
        <v>7649.5416909543746</v>
      </c>
      <c r="P1711" s="25">
        <v>40.884429968725598</v>
      </c>
      <c r="Q1711" s="25">
        <v>2.07277881516417</v>
      </c>
      <c r="R1711" s="25">
        <v>3052.41436521582</v>
      </c>
      <c r="S1711" s="25">
        <v>829.11596961083205</v>
      </c>
      <c r="T1711" s="25">
        <v>30.249825136013001</v>
      </c>
      <c r="U1711" s="25">
        <v>0</v>
      </c>
      <c r="V1711" s="25">
        <v>0</v>
      </c>
      <c r="W1711" s="25">
        <v>0</v>
      </c>
      <c r="X1711" s="25"/>
      <c r="Y1711" s="25"/>
      <c r="Z1711"/>
    </row>
    <row r="1712" spans="2:26" x14ac:dyDescent="0.25">
      <c r="B1712" t="s">
        <v>88</v>
      </c>
      <c r="C1712" t="s">
        <v>288</v>
      </c>
      <c r="D1712" t="s">
        <v>289</v>
      </c>
      <c r="E1712" t="s">
        <v>1448</v>
      </c>
      <c r="F1712" t="s">
        <v>951</v>
      </c>
      <c r="G1712" t="s">
        <v>950</v>
      </c>
      <c r="H1712" t="s">
        <v>918</v>
      </c>
      <c r="I1712" t="s">
        <v>1927</v>
      </c>
      <c r="J1712" s="4" t="s">
        <v>832</v>
      </c>
      <c r="K1712">
        <v>120</v>
      </c>
      <c r="L1712">
        <v>125</v>
      </c>
      <c r="M1712" s="1">
        <v>2.2847222222222224E-2</v>
      </c>
      <c r="N1712" s="25">
        <v>44.3748</v>
      </c>
      <c r="O1712" s="25">
        <v>137.56188</v>
      </c>
      <c r="P1712" s="25">
        <v>0.60443029999999998</v>
      </c>
      <c r="Q1712" s="25">
        <v>3.7274834E-2</v>
      </c>
      <c r="R1712" s="25">
        <v>54.891620000000003</v>
      </c>
      <c r="S1712" s="25">
        <v>23.967268499999999</v>
      </c>
      <c r="T1712" s="25">
        <v>0.50537078000000002</v>
      </c>
      <c r="U1712" s="25">
        <v>0</v>
      </c>
      <c r="V1712" s="25">
        <v>0</v>
      </c>
      <c r="W1712" s="25">
        <v>0</v>
      </c>
      <c r="X1712" s="25"/>
      <c r="Y1712" s="25"/>
      <c r="Z1712"/>
    </row>
    <row r="1713" spans="2:26" x14ac:dyDescent="0.25">
      <c r="B1713" t="s">
        <v>88</v>
      </c>
      <c r="C1713" t="s">
        <v>288</v>
      </c>
      <c r="D1713" t="s">
        <v>289</v>
      </c>
      <c r="E1713" t="s">
        <v>1448</v>
      </c>
      <c r="F1713" t="s">
        <v>951</v>
      </c>
      <c r="G1713" t="s">
        <v>950</v>
      </c>
      <c r="H1713" t="s">
        <v>918</v>
      </c>
      <c r="I1713" t="s">
        <v>1927</v>
      </c>
      <c r="J1713" s="4" t="s">
        <v>864</v>
      </c>
      <c r="K1713">
        <v>120</v>
      </c>
      <c r="L1713">
        <v>125</v>
      </c>
      <c r="M1713" s="1">
        <v>1.9259259259259261E-2</v>
      </c>
      <c r="N1713" s="25">
        <v>43.754799999999904</v>
      </c>
      <c r="O1713" s="25">
        <v>135.63987999999969</v>
      </c>
      <c r="P1713" s="25">
        <v>0.60381649999999998</v>
      </c>
      <c r="Q1713" s="25">
        <v>3.6754033999999998E-2</v>
      </c>
      <c r="R1713" s="25">
        <v>54.124679999999998</v>
      </c>
      <c r="S1713" s="25">
        <v>23.1649885</v>
      </c>
      <c r="T1713" s="25">
        <v>0.48249278000000001</v>
      </c>
      <c r="U1713" s="25">
        <v>0</v>
      </c>
      <c r="V1713" s="25">
        <v>0</v>
      </c>
      <c r="W1713" s="25">
        <v>0</v>
      </c>
      <c r="X1713" s="25"/>
      <c r="Y1713" s="25"/>
      <c r="Z1713"/>
    </row>
    <row r="1714" spans="2:26" x14ac:dyDescent="0.25">
      <c r="B1714" t="s">
        <v>89</v>
      </c>
      <c r="C1714" t="s">
        <v>290</v>
      </c>
      <c r="D1714" t="s">
        <v>289</v>
      </c>
      <c r="E1714" t="s">
        <v>1469</v>
      </c>
      <c r="F1714" t="s">
        <v>951</v>
      </c>
      <c r="G1714" t="s">
        <v>950</v>
      </c>
      <c r="H1714" t="s">
        <v>919</v>
      </c>
      <c r="I1714" t="s">
        <v>1927</v>
      </c>
      <c r="J1714" s="4" t="s">
        <v>865</v>
      </c>
      <c r="K1714">
        <v>120</v>
      </c>
      <c r="L1714">
        <v>125</v>
      </c>
      <c r="M1714" s="1">
        <v>2.1203703703703707E-2</v>
      </c>
      <c r="N1714" s="25">
        <v>1353.8793816069001</v>
      </c>
      <c r="O1714" s="25">
        <v>4197.0260829813906</v>
      </c>
      <c r="P1714" s="25">
        <v>29.335597164090199</v>
      </c>
      <c r="Q1714" s="25">
        <v>1.1372585717230199</v>
      </c>
      <c r="R1714" s="25">
        <v>1674.7486873293799</v>
      </c>
      <c r="S1714" s="25">
        <v>306.78723150086</v>
      </c>
      <c r="T1714" s="25">
        <v>12.095143124584901</v>
      </c>
      <c r="U1714" s="25">
        <v>0</v>
      </c>
      <c r="V1714" s="25">
        <v>0</v>
      </c>
      <c r="W1714" s="25">
        <v>0</v>
      </c>
      <c r="X1714" s="25"/>
      <c r="Y1714" s="25"/>
      <c r="Z1714"/>
    </row>
    <row r="1715" spans="2:26" x14ac:dyDescent="0.25">
      <c r="B1715" t="s">
        <v>89</v>
      </c>
      <c r="C1715" t="s">
        <v>290</v>
      </c>
      <c r="D1715" t="s">
        <v>289</v>
      </c>
      <c r="E1715" t="s">
        <v>1469</v>
      </c>
      <c r="F1715" t="s">
        <v>951</v>
      </c>
      <c r="G1715" t="s">
        <v>950</v>
      </c>
      <c r="H1715" t="s">
        <v>919</v>
      </c>
      <c r="I1715" t="s">
        <v>1927</v>
      </c>
      <c r="J1715" s="4" t="s">
        <v>865</v>
      </c>
      <c r="K1715">
        <v>120</v>
      </c>
      <c r="L1715">
        <v>200</v>
      </c>
      <c r="M1715" s="1">
        <v>3.1331018518518515E-2</v>
      </c>
      <c r="N1715" s="25">
        <v>1956.8351183253001</v>
      </c>
      <c r="O1715" s="25">
        <v>6066.1888668084302</v>
      </c>
      <c r="P1715" s="25">
        <v>42.560736066875698</v>
      </c>
      <c r="Q1715" s="25">
        <v>1.6437420274205501</v>
      </c>
      <c r="R1715" s="25">
        <v>2420.6051655342199</v>
      </c>
      <c r="S1715" s="25">
        <v>501.69604452072002</v>
      </c>
      <c r="T1715" s="25">
        <v>19.192184338458201</v>
      </c>
      <c r="U1715" s="25">
        <v>0</v>
      </c>
      <c r="V1715" s="25">
        <v>0</v>
      </c>
      <c r="W1715" s="25">
        <v>0</v>
      </c>
      <c r="X1715" s="25"/>
      <c r="Y1715" s="25"/>
      <c r="Z1715"/>
    </row>
    <row r="1716" spans="2:26" x14ac:dyDescent="0.25">
      <c r="B1716" t="s">
        <v>89</v>
      </c>
      <c r="C1716" t="s">
        <v>290</v>
      </c>
      <c r="D1716" t="s">
        <v>289</v>
      </c>
      <c r="E1716" t="s">
        <v>1469</v>
      </c>
      <c r="F1716" t="s">
        <v>951</v>
      </c>
      <c r="G1716" t="s">
        <v>950</v>
      </c>
      <c r="H1716" t="s">
        <v>919</v>
      </c>
      <c r="I1716" t="s">
        <v>1927</v>
      </c>
      <c r="J1716" s="4" t="s">
        <v>865</v>
      </c>
      <c r="K1716">
        <v>180</v>
      </c>
      <c r="L1716">
        <v>250</v>
      </c>
      <c r="M1716" s="1">
        <v>3.6770833333333336E-2</v>
      </c>
      <c r="N1716" s="25">
        <v>2096.5927337594599</v>
      </c>
      <c r="O1716" s="25">
        <v>6499.4374746543253</v>
      </c>
      <c r="P1716" s="25">
        <v>44.630164282512702</v>
      </c>
      <c r="Q1716" s="25">
        <v>1.76113726268048</v>
      </c>
      <c r="R1716" s="25">
        <v>2593.4851263795999</v>
      </c>
      <c r="S1716" s="25">
        <v>558.98889422957097</v>
      </c>
      <c r="T1716" s="25">
        <v>21.521462310226902</v>
      </c>
      <c r="U1716" s="25">
        <v>0</v>
      </c>
      <c r="V1716" s="25">
        <v>0</v>
      </c>
      <c r="W1716" s="25">
        <v>0</v>
      </c>
      <c r="X1716" s="25"/>
      <c r="Y1716" s="25"/>
      <c r="Z1716"/>
    </row>
    <row r="1717" spans="2:26" x14ac:dyDescent="0.25">
      <c r="B1717" t="s">
        <v>89</v>
      </c>
      <c r="C1717" t="s">
        <v>290</v>
      </c>
      <c r="D1717" t="s">
        <v>289</v>
      </c>
      <c r="E1717" t="s">
        <v>1469</v>
      </c>
      <c r="F1717" t="s">
        <v>951</v>
      </c>
      <c r="G1717" t="s">
        <v>950</v>
      </c>
      <c r="H1717" t="s">
        <v>919</v>
      </c>
      <c r="I1717" t="s">
        <v>1927</v>
      </c>
      <c r="J1717" s="4" t="s">
        <v>865</v>
      </c>
      <c r="K1717">
        <v>140</v>
      </c>
      <c r="L1717">
        <v>500</v>
      </c>
      <c r="M1717" s="1">
        <v>7.0347222222222214E-2</v>
      </c>
      <c r="N1717" s="25">
        <v>4337.79839855094</v>
      </c>
      <c r="O1717" s="25">
        <v>13447.175035507915</v>
      </c>
      <c r="P1717" s="25">
        <v>94.146707197771306</v>
      </c>
      <c r="Q1717" s="25">
        <v>3.6437506388152201</v>
      </c>
      <c r="R1717" s="25">
        <v>5365.8562659245499</v>
      </c>
      <c r="S1717" s="25">
        <v>1285.9471177468399</v>
      </c>
      <c r="T1717" s="25">
        <v>47.902014791853297</v>
      </c>
      <c r="U1717" s="25">
        <v>0</v>
      </c>
      <c r="V1717" s="25">
        <v>0</v>
      </c>
      <c r="W1717" s="25">
        <v>0</v>
      </c>
      <c r="X1717" s="25"/>
      <c r="Y1717" s="25"/>
      <c r="Z1717"/>
    </row>
    <row r="1718" spans="2:26" x14ac:dyDescent="0.25">
      <c r="B1718" t="s">
        <v>89</v>
      </c>
      <c r="C1718" t="s">
        <v>290</v>
      </c>
      <c r="D1718" t="s">
        <v>289</v>
      </c>
      <c r="E1718" t="s">
        <v>1469</v>
      </c>
      <c r="F1718" t="s">
        <v>951</v>
      </c>
      <c r="G1718" t="s">
        <v>950</v>
      </c>
      <c r="H1718" t="s">
        <v>919</v>
      </c>
      <c r="I1718" t="s">
        <v>1927</v>
      </c>
      <c r="J1718" s="4" t="s">
        <v>865</v>
      </c>
      <c r="K1718">
        <v>180</v>
      </c>
      <c r="L1718">
        <v>750</v>
      </c>
      <c r="M1718" s="1">
        <v>9.8900462962962954E-2</v>
      </c>
      <c r="N1718" s="25">
        <v>5991.8826638298196</v>
      </c>
      <c r="O1718" s="25">
        <v>18574.836257872441</v>
      </c>
      <c r="P1718" s="25">
        <v>128.07395798649901</v>
      </c>
      <c r="Q1718" s="25">
        <v>5.0331812332639903</v>
      </c>
      <c r="R1718" s="25">
        <v>7411.9591033863499</v>
      </c>
      <c r="S1718" s="25">
        <v>1870.44205782839</v>
      </c>
      <c r="T1718" s="25">
        <v>69.770466131954095</v>
      </c>
      <c r="U1718" s="25">
        <v>0</v>
      </c>
      <c r="V1718" s="25">
        <v>0</v>
      </c>
      <c r="W1718" s="25">
        <v>0</v>
      </c>
      <c r="X1718" s="25"/>
      <c r="Y1718" s="25"/>
      <c r="Z1718"/>
    </row>
    <row r="1719" spans="2:26" x14ac:dyDescent="0.25">
      <c r="B1719" t="s">
        <v>89</v>
      </c>
      <c r="C1719" t="s">
        <v>290</v>
      </c>
      <c r="D1719" t="s">
        <v>289</v>
      </c>
      <c r="E1719" t="s">
        <v>1469</v>
      </c>
      <c r="F1719" t="s">
        <v>951</v>
      </c>
      <c r="G1719" t="s">
        <v>950</v>
      </c>
      <c r="H1719" t="s">
        <v>919</v>
      </c>
      <c r="I1719" t="s">
        <v>1927</v>
      </c>
      <c r="J1719" s="4" t="s">
        <v>865</v>
      </c>
      <c r="K1719">
        <v>180</v>
      </c>
      <c r="L1719">
        <v>1000</v>
      </c>
      <c r="M1719" s="1">
        <v>0.12968749999999998</v>
      </c>
      <c r="N1719" s="25">
        <v>7839.8449313924102</v>
      </c>
      <c r="O1719" s="25">
        <v>24303.519287316471</v>
      </c>
      <c r="P1719" s="25">
        <v>167.58650752395599</v>
      </c>
      <c r="Q1719" s="25">
        <v>6.58546987459279</v>
      </c>
      <c r="R1719" s="25">
        <v>9697.8879698775399</v>
      </c>
      <c r="S1719" s="25">
        <v>2520.6498181347401</v>
      </c>
      <c r="T1719" s="25">
        <v>93.492956094168903</v>
      </c>
      <c r="U1719" s="25">
        <v>0</v>
      </c>
      <c r="V1719" s="25">
        <v>0</v>
      </c>
      <c r="W1719" s="25">
        <v>0</v>
      </c>
      <c r="X1719" s="25"/>
      <c r="Y1719" s="25"/>
      <c r="Z1719"/>
    </row>
    <row r="1720" spans="2:26" x14ac:dyDescent="0.25">
      <c r="B1720" t="s">
        <v>89</v>
      </c>
      <c r="C1720" t="s">
        <v>290</v>
      </c>
      <c r="D1720" t="s">
        <v>289</v>
      </c>
      <c r="E1720" t="s">
        <v>1469</v>
      </c>
      <c r="F1720" t="s">
        <v>951</v>
      </c>
      <c r="G1720" t="s">
        <v>950</v>
      </c>
      <c r="H1720" t="s">
        <v>919</v>
      </c>
      <c r="I1720" t="s">
        <v>1927</v>
      </c>
      <c r="J1720" s="4" t="s">
        <v>865</v>
      </c>
      <c r="K1720">
        <v>180</v>
      </c>
      <c r="L1720">
        <v>1500</v>
      </c>
      <c r="M1720" s="1">
        <v>0.19207175925925926</v>
      </c>
      <c r="N1720" s="25">
        <v>11674.195591984</v>
      </c>
      <c r="O1720" s="25">
        <v>36190.0063351504</v>
      </c>
      <c r="P1720" s="25">
        <v>249.81720762320001</v>
      </c>
      <c r="Q1720" s="25">
        <v>9.80632126308236</v>
      </c>
      <c r="R1720" s="25">
        <v>14440.9722908855</v>
      </c>
      <c r="S1720" s="25">
        <v>3799.7601827857302</v>
      </c>
      <c r="T1720" s="25">
        <v>140.64157309642499</v>
      </c>
      <c r="U1720" s="25">
        <v>0</v>
      </c>
      <c r="V1720" s="25">
        <v>0</v>
      </c>
      <c r="W1720" s="25">
        <v>0</v>
      </c>
      <c r="X1720" s="25"/>
      <c r="Y1720" s="25"/>
      <c r="Z1720"/>
    </row>
    <row r="1721" spans="2:26" x14ac:dyDescent="0.25">
      <c r="B1721" t="s">
        <v>89</v>
      </c>
      <c r="C1721" t="s">
        <v>290</v>
      </c>
      <c r="D1721" t="s">
        <v>289</v>
      </c>
      <c r="E1721" t="s">
        <v>1469</v>
      </c>
      <c r="F1721" t="s">
        <v>951</v>
      </c>
      <c r="G1721" t="s">
        <v>950</v>
      </c>
      <c r="H1721" t="s">
        <v>919</v>
      </c>
      <c r="I1721" t="s">
        <v>1927</v>
      </c>
      <c r="J1721" s="4" t="s">
        <v>865</v>
      </c>
      <c r="K1721">
        <v>180</v>
      </c>
      <c r="L1721">
        <v>2000</v>
      </c>
      <c r="M1721" s="1">
        <v>0.25364583333333335</v>
      </c>
      <c r="N1721" s="25">
        <v>15370.3575687384</v>
      </c>
      <c r="O1721" s="25">
        <v>47648.10846308904</v>
      </c>
      <c r="P1721" s="25">
        <v>328.851662263619</v>
      </c>
      <c r="Q1721" s="25">
        <v>12.911096318093101</v>
      </c>
      <c r="R1721" s="25">
        <v>19013.131226498201</v>
      </c>
      <c r="S1721" s="25">
        <v>5100.4325549940704</v>
      </c>
      <c r="T1721" s="25">
        <v>188.09492394304399</v>
      </c>
      <c r="U1721" s="25">
        <v>0</v>
      </c>
      <c r="V1721" s="25">
        <v>0</v>
      </c>
      <c r="W1721" s="25">
        <v>0</v>
      </c>
      <c r="X1721" s="25"/>
      <c r="Y1721" s="25"/>
      <c r="Z1721"/>
    </row>
    <row r="1722" spans="2:26" x14ac:dyDescent="0.25">
      <c r="B1722" t="s">
        <v>89</v>
      </c>
      <c r="C1722" t="s">
        <v>290</v>
      </c>
      <c r="D1722" t="s">
        <v>289</v>
      </c>
      <c r="E1722" t="s">
        <v>1469</v>
      </c>
      <c r="F1722" t="s">
        <v>951</v>
      </c>
      <c r="G1722" t="s">
        <v>950</v>
      </c>
      <c r="H1722" t="s">
        <v>919</v>
      </c>
      <c r="I1722" t="s">
        <v>1927</v>
      </c>
      <c r="J1722" s="4" t="s">
        <v>865</v>
      </c>
      <c r="K1722">
        <v>180</v>
      </c>
      <c r="L1722">
        <v>2500</v>
      </c>
      <c r="M1722" s="1">
        <v>0.31519675925925927</v>
      </c>
      <c r="N1722" s="25">
        <v>19066.526705140499</v>
      </c>
      <c r="O1722" s="25">
        <v>59106.23278593555</v>
      </c>
      <c r="P1722" s="25">
        <v>407.89379338537498</v>
      </c>
      <c r="Q1722" s="25">
        <v>16.015890003907501</v>
      </c>
      <c r="R1722" s="25">
        <v>23585.2929964674</v>
      </c>
      <c r="S1722" s="25">
        <v>6401.22251003561</v>
      </c>
      <c r="T1722" s="25">
        <v>235.55288467826799</v>
      </c>
      <c r="U1722" s="25">
        <v>0</v>
      </c>
      <c r="V1722" s="25">
        <v>0</v>
      </c>
      <c r="W1722" s="25">
        <v>0</v>
      </c>
      <c r="X1722" s="25"/>
      <c r="Y1722" s="25"/>
      <c r="Z1722"/>
    </row>
    <row r="1723" spans="2:26" x14ac:dyDescent="0.25">
      <c r="B1723" t="s">
        <v>89</v>
      </c>
      <c r="C1723" t="s">
        <v>290</v>
      </c>
      <c r="D1723" t="s">
        <v>289</v>
      </c>
      <c r="E1723" t="s">
        <v>1469</v>
      </c>
      <c r="F1723" t="s">
        <v>951</v>
      </c>
      <c r="G1723" t="s">
        <v>950</v>
      </c>
      <c r="H1723" t="s">
        <v>919</v>
      </c>
      <c r="I1723" t="s">
        <v>1927</v>
      </c>
      <c r="J1723" s="4" t="s">
        <v>865</v>
      </c>
      <c r="K1723">
        <v>180</v>
      </c>
      <c r="L1723">
        <v>3000</v>
      </c>
      <c r="M1723" s="1">
        <v>0.3767361111111111</v>
      </c>
      <c r="N1723" s="25">
        <v>22763.733610421499</v>
      </c>
      <c r="O1723" s="25">
        <v>70567.574192306653</v>
      </c>
      <c r="P1723" s="25">
        <v>486.966551408962</v>
      </c>
      <c r="Q1723" s="25">
        <v>19.121543381768198</v>
      </c>
      <c r="R1723" s="25">
        <v>28158.743312702201</v>
      </c>
      <c r="S1723" s="25">
        <v>7702.4765634277801</v>
      </c>
      <c r="T1723" s="25">
        <v>283.02803765342799</v>
      </c>
      <c r="U1723" s="25">
        <v>0</v>
      </c>
      <c r="V1723" s="25">
        <v>0</v>
      </c>
      <c r="W1723" s="25">
        <v>0</v>
      </c>
      <c r="X1723" s="25"/>
      <c r="Y1723" s="25"/>
      <c r="Z1723"/>
    </row>
    <row r="1724" spans="2:26" x14ac:dyDescent="0.25">
      <c r="B1724" t="s">
        <v>89</v>
      </c>
      <c r="C1724" t="s">
        <v>290</v>
      </c>
      <c r="D1724" t="s">
        <v>289</v>
      </c>
      <c r="E1724" t="s">
        <v>1469</v>
      </c>
      <c r="F1724" t="s">
        <v>951</v>
      </c>
      <c r="G1724" t="s">
        <v>950</v>
      </c>
      <c r="H1724" t="s">
        <v>919</v>
      </c>
      <c r="I1724" t="s">
        <v>1927</v>
      </c>
      <c r="J1724" s="4" t="s">
        <v>865</v>
      </c>
      <c r="K1724">
        <v>180</v>
      </c>
      <c r="L1724">
        <v>3500</v>
      </c>
      <c r="M1724" s="1">
        <v>0.43827546296296299</v>
      </c>
      <c r="N1724" s="25">
        <v>26461.805079315101</v>
      </c>
      <c r="O1724" s="25">
        <v>82031.59574587681</v>
      </c>
      <c r="P1724" s="25">
        <v>566.06232455974998</v>
      </c>
      <c r="Q1724" s="25">
        <v>22.227918267072301</v>
      </c>
      <c r="R1724" s="25">
        <v>32733.250553232901</v>
      </c>
      <c r="S1724" s="25">
        <v>9004.0905767797503</v>
      </c>
      <c r="T1724" s="25">
        <v>330.516315029579</v>
      </c>
      <c r="U1724" s="25">
        <v>0</v>
      </c>
      <c r="V1724" s="25">
        <v>0</v>
      </c>
      <c r="W1724" s="25">
        <v>0</v>
      </c>
      <c r="X1724" s="25"/>
      <c r="Y1724" s="25"/>
      <c r="Z1724"/>
    </row>
    <row r="1725" spans="2:26" x14ac:dyDescent="0.25">
      <c r="B1725" t="s">
        <v>89</v>
      </c>
      <c r="C1725" t="s">
        <v>290</v>
      </c>
      <c r="D1725" t="s">
        <v>289</v>
      </c>
      <c r="E1725" t="s">
        <v>1469</v>
      </c>
      <c r="F1725" t="s">
        <v>951</v>
      </c>
      <c r="G1725" t="s">
        <v>950</v>
      </c>
      <c r="H1725" t="s">
        <v>919</v>
      </c>
      <c r="I1725" t="s">
        <v>1927</v>
      </c>
      <c r="J1725" s="4" t="s">
        <v>865</v>
      </c>
      <c r="K1725">
        <v>180</v>
      </c>
      <c r="L1725">
        <v>4000</v>
      </c>
      <c r="M1725" s="1">
        <v>0.49984953703703705</v>
      </c>
      <c r="N1725" s="25">
        <v>30157.5509343618</v>
      </c>
      <c r="O1725" s="25">
        <v>93488.407896521589</v>
      </c>
      <c r="P1725" s="25">
        <v>645.089592459492</v>
      </c>
      <c r="Q1725" s="25">
        <v>25.3323430935116</v>
      </c>
      <c r="R1725" s="25">
        <v>37304.895217592399</v>
      </c>
      <c r="S1725" s="25">
        <v>10304.584895944001</v>
      </c>
      <c r="T1725" s="25">
        <v>377.96404852997603</v>
      </c>
      <c r="U1725" s="25">
        <v>0</v>
      </c>
      <c r="V1725" s="25">
        <v>0</v>
      </c>
      <c r="W1725" s="25">
        <v>0</v>
      </c>
      <c r="X1725" s="25"/>
      <c r="Y1725" s="25"/>
      <c r="Z1725"/>
    </row>
    <row r="1726" spans="2:26" x14ac:dyDescent="0.25">
      <c r="B1726" t="s">
        <v>89</v>
      </c>
      <c r="C1726" t="s">
        <v>290</v>
      </c>
      <c r="D1726" t="s">
        <v>289</v>
      </c>
      <c r="E1726" t="s">
        <v>1469</v>
      </c>
      <c r="F1726" t="s">
        <v>951</v>
      </c>
      <c r="G1726" t="s">
        <v>950</v>
      </c>
      <c r="H1726" t="s">
        <v>919</v>
      </c>
      <c r="I1726" t="s">
        <v>1927</v>
      </c>
      <c r="J1726" s="4" t="s">
        <v>832</v>
      </c>
      <c r="K1726">
        <v>120</v>
      </c>
      <c r="L1726">
        <v>125</v>
      </c>
      <c r="M1726" s="1">
        <v>2.2847222222222224E-2</v>
      </c>
      <c r="N1726" s="25">
        <v>88.749600000000001</v>
      </c>
      <c r="O1726" s="25">
        <v>275.12376</v>
      </c>
      <c r="P1726" s="25">
        <v>1.2088606</v>
      </c>
      <c r="Q1726" s="25">
        <v>7.4549669999999998E-2</v>
      </c>
      <c r="R1726" s="25">
        <v>109.78326</v>
      </c>
      <c r="S1726" s="25">
        <v>47.934534999999997</v>
      </c>
      <c r="T1726" s="25">
        <v>1.01074164</v>
      </c>
      <c r="U1726" s="25">
        <v>0</v>
      </c>
      <c r="V1726" s="25">
        <v>0</v>
      </c>
      <c r="W1726" s="25">
        <v>0</v>
      </c>
      <c r="X1726" s="25"/>
      <c r="Y1726" s="25"/>
      <c r="Z1726"/>
    </row>
    <row r="1727" spans="2:26" x14ac:dyDescent="0.25">
      <c r="B1727" t="s">
        <v>89</v>
      </c>
      <c r="C1727" t="s">
        <v>290</v>
      </c>
      <c r="D1727" t="s">
        <v>289</v>
      </c>
      <c r="E1727" t="s">
        <v>1469</v>
      </c>
      <c r="F1727" t="s">
        <v>951</v>
      </c>
      <c r="G1727" t="s">
        <v>950</v>
      </c>
      <c r="H1727" t="s">
        <v>919</v>
      </c>
      <c r="I1727" t="s">
        <v>1927</v>
      </c>
      <c r="J1727" s="4" t="s">
        <v>864</v>
      </c>
      <c r="K1727">
        <v>120</v>
      </c>
      <c r="L1727">
        <v>125</v>
      </c>
      <c r="M1727" s="1">
        <v>1.9259259259259261E-2</v>
      </c>
      <c r="N1727" s="25">
        <v>87.509599999999907</v>
      </c>
      <c r="O1727" s="25">
        <v>271.27975999999973</v>
      </c>
      <c r="P1727" s="25">
        <v>1.207633</v>
      </c>
      <c r="Q1727" s="25">
        <v>7.3508069999999995E-2</v>
      </c>
      <c r="R1727" s="25">
        <v>108.24938</v>
      </c>
      <c r="S1727" s="25">
        <v>46.329974999999997</v>
      </c>
      <c r="T1727" s="25">
        <v>0.96498563999999998</v>
      </c>
      <c r="U1727" s="25">
        <v>0</v>
      </c>
      <c r="V1727" s="25">
        <v>0</v>
      </c>
      <c r="W1727" s="25">
        <v>0</v>
      </c>
      <c r="X1727" s="25"/>
      <c r="Y1727" s="25"/>
      <c r="Z1727"/>
    </row>
    <row r="1728" spans="2:26" x14ac:dyDescent="0.25">
      <c r="B1728" t="s">
        <v>1980</v>
      </c>
      <c r="C1728" t="s">
        <v>631</v>
      </c>
      <c r="D1728" t="s">
        <v>289</v>
      </c>
      <c r="E1728" t="s">
        <v>630</v>
      </c>
      <c r="F1728" t="s">
        <v>951</v>
      </c>
      <c r="G1728" t="s">
        <v>952</v>
      </c>
      <c r="H1728" t="s">
        <v>919</v>
      </c>
      <c r="I1728" t="s">
        <v>1981</v>
      </c>
      <c r="J1728" s="4" t="s">
        <v>865</v>
      </c>
      <c r="K1728">
        <v>180</v>
      </c>
      <c r="L1728">
        <v>125</v>
      </c>
      <c r="M1728" s="1">
        <v>1.5810185185185184E-2</v>
      </c>
      <c r="N1728" s="25">
        <v>2004.61111307478</v>
      </c>
      <c r="O1728" s="25">
        <v>6314.5250061855568</v>
      </c>
      <c r="P1728" s="25">
        <v>2.0156045655591299E-4</v>
      </c>
      <c r="Q1728" s="25">
        <v>1.68387331498617</v>
      </c>
      <c r="R1728" s="25">
        <v>2479.7041708358602</v>
      </c>
      <c r="S1728" s="25">
        <v>2.3986681894187499E-4</v>
      </c>
      <c r="T1728" s="25">
        <v>2.3986681894187499E-4</v>
      </c>
      <c r="U1728" s="25">
        <v>0.15900004908775001</v>
      </c>
      <c r="V1728" s="25">
        <v>0.11740268286972699</v>
      </c>
      <c r="W1728" s="25">
        <v>0.276402731957477</v>
      </c>
      <c r="X1728" s="25"/>
      <c r="Y1728" s="25"/>
      <c r="Z1728"/>
    </row>
    <row r="1729" spans="2:26" x14ac:dyDescent="0.25">
      <c r="B1729" t="s">
        <v>1980</v>
      </c>
      <c r="C1729" t="s">
        <v>631</v>
      </c>
      <c r="D1729" t="s">
        <v>289</v>
      </c>
      <c r="E1729" t="s">
        <v>630</v>
      </c>
      <c r="F1729" t="s">
        <v>951</v>
      </c>
      <c r="G1729" t="s">
        <v>952</v>
      </c>
      <c r="H1729" t="s">
        <v>919</v>
      </c>
      <c r="I1729" t="s">
        <v>1981</v>
      </c>
      <c r="J1729" s="4" t="s">
        <v>865</v>
      </c>
      <c r="K1729">
        <v>200</v>
      </c>
      <c r="L1729">
        <v>200</v>
      </c>
      <c r="M1729" s="1">
        <v>2.3530092592592592E-2</v>
      </c>
      <c r="N1729" s="25">
        <v>2723.7519780377602</v>
      </c>
      <c r="O1729" s="25">
        <v>8579.8187308189445</v>
      </c>
      <c r="P1729" s="25">
        <v>2.6981510384023298E-4</v>
      </c>
      <c r="Q1729" s="25">
        <v>2.2879514544957198</v>
      </c>
      <c r="R1729" s="25">
        <v>3369.2810494011701</v>
      </c>
      <c r="S1729" s="25">
        <v>3.4052246275444902E-4</v>
      </c>
      <c r="T1729" s="25">
        <v>3.4052246275444902E-4</v>
      </c>
      <c r="U1729" s="25">
        <v>0.20581087591025601</v>
      </c>
      <c r="V1729" s="25">
        <v>0.166597707642854</v>
      </c>
      <c r="W1729" s="25">
        <v>0.37240858355311002</v>
      </c>
      <c r="X1729" s="25"/>
      <c r="Y1729" s="25"/>
      <c r="Z1729"/>
    </row>
    <row r="1730" spans="2:26" x14ac:dyDescent="0.25">
      <c r="B1730" t="s">
        <v>1980</v>
      </c>
      <c r="C1730" t="s">
        <v>631</v>
      </c>
      <c r="D1730" t="s">
        <v>289</v>
      </c>
      <c r="E1730" t="s">
        <v>630</v>
      </c>
      <c r="F1730" t="s">
        <v>951</v>
      </c>
      <c r="G1730" t="s">
        <v>952</v>
      </c>
      <c r="H1730" t="s">
        <v>919</v>
      </c>
      <c r="I1730" t="s">
        <v>1981</v>
      </c>
      <c r="J1730" s="4" t="s">
        <v>865</v>
      </c>
      <c r="K1730">
        <v>240</v>
      </c>
      <c r="L1730">
        <v>250</v>
      </c>
      <c r="M1730" s="1">
        <v>2.7893518518518515E-2</v>
      </c>
      <c r="N1730" s="25">
        <v>3327.7277223228498</v>
      </c>
      <c r="O1730" s="25">
        <v>10482.342325316977</v>
      </c>
      <c r="P1730" s="25">
        <v>3.23599776016691E-4</v>
      </c>
      <c r="Q1730" s="25">
        <v>2.7952921929664201</v>
      </c>
      <c r="R1730" s="25">
        <v>4116.3996466059998</v>
      </c>
      <c r="S1730" s="25">
        <v>4.3605334386308102E-4</v>
      </c>
      <c r="T1730" s="25">
        <v>4.3605334386308102E-4</v>
      </c>
      <c r="U1730" s="25">
        <v>0.23496412516517101</v>
      </c>
      <c r="V1730" s="25">
        <v>0.21337923625330801</v>
      </c>
      <c r="W1730" s="25">
        <v>0.44834336141847903</v>
      </c>
      <c r="X1730" s="25"/>
      <c r="Y1730" s="25"/>
      <c r="Z1730"/>
    </row>
    <row r="1731" spans="2:26" x14ac:dyDescent="0.25">
      <c r="B1731" t="s">
        <v>1980</v>
      </c>
      <c r="C1731" t="s">
        <v>631</v>
      </c>
      <c r="D1731" t="s">
        <v>289</v>
      </c>
      <c r="E1731" t="s">
        <v>630</v>
      </c>
      <c r="F1731" t="s">
        <v>951</v>
      </c>
      <c r="G1731" t="s">
        <v>952</v>
      </c>
      <c r="H1731" t="s">
        <v>919</v>
      </c>
      <c r="I1731" t="s">
        <v>1981</v>
      </c>
      <c r="J1731" s="4" t="s">
        <v>865</v>
      </c>
      <c r="K1731">
        <v>280</v>
      </c>
      <c r="L1731">
        <v>500</v>
      </c>
      <c r="M1731" s="1">
        <v>5.0289351851851849E-2</v>
      </c>
      <c r="N1731" s="25">
        <v>5811.4261567987196</v>
      </c>
      <c r="O1731" s="25">
        <v>18305.992393915967</v>
      </c>
      <c r="P1731" s="25">
        <v>5.4452652355245501E-4</v>
      </c>
      <c r="Q1731" s="25">
        <v>4.8815972262157397</v>
      </c>
      <c r="R1731" s="25">
        <v>7188.7346827899</v>
      </c>
      <c r="S1731" s="25">
        <v>8.3290400252575302E-4</v>
      </c>
      <c r="T1731" s="25">
        <v>8.3290400252575302E-4</v>
      </c>
      <c r="U1731" s="25">
        <v>0.36035563668208598</v>
      </c>
      <c r="V1731" s="25">
        <v>0.40750644612839498</v>
      </c>
      <c r="W1731" s="25">
        <v>0.76786208281048096</v>
      </c>
      <c r="X1731" s="25"/>
      <c r="Y1731" s="25"/>
      <c r="Z1731"/>
    </row>
    <row r="1732" spans="2:26" x14ac:dyDescent="0.25">
      <c r="B1732" t="s">
        <v>1980</v>
      </c>
      <c r="C1732" t="s">
        <v>631</v>
      </c>
      <c r="D1732" t="s">
        <v>289</v>
      </c>
      <c r="E1732" t="s">
        <v>630</v>
      </c>
      <c r="F1732" t="s">
        <v>951</v>
      </c>
      <c r="G1732" t="s">
        <v>952</v>
      </c>
      <c r="H1732" t="s">
        <v>919</v>
      </c>
      <c r="I1732" t="s">
        <v>1981</v>
      </c>
      <c r="J1732" s="4" t="s">
        <v>865</v>
      </c>
      <c r="K1732">
        <v>280</v>
      </c>
      <c r="L1732">
        <v>750</v>
      </c>
      <c r="M1732" s="1">
        <v>7.3402777777777775E-2</v>
      </c>
      <c r="N1732" s="25">
        <v>8321.3739079694806</v>
      </c>
      <c r="O1732" s="25">
        <v>26212.327810103863</v>
      </c>
      <c r="P1732" s="25">
        <v>7.7207313023673998E-4</v>
      </c>
      <c r="Q1732" s="25">
        <v>6.9899542864505904</v>
      </c>
      <c r="R1732" s="25">
        <v>10293.5402554833</v>
      </c>
      <c r="S1732" s="25">
        <v>1.21953258048948E-3</v>
      </c>
      <c r="T1732" s="25">
        <v>1.21953258048948E-3</v>
      </c>
      <c r="U1732" s="25">
        <v>0.49801625530454302</v>
      </c>
      <c r="V1732" s="25">
        <v>0.59655373510161402</v>
      </c>
      <c r="W1732" s="25">
        <v>1.094569990406157</v>
      </c>
      <c r="X1732" s="25"/>
      <c r="Y1732" s="25"/>
      <c r="Z1732"/>
    </row>
    <row r="1733" spans="2:26" x14ac:dyDescent="0.25">
      <c r="B1733" t="s">
        <v>1980</v>
      </c>
      <c r="C1733" t="s">
        <v>631</v>
      </c>
      <c r="D1733" t="s">
        <v>289</v>
      </c>
      <c r="E1733" t="s">
        <v>630</v>
      </c>
      <c r="F1733" t="s">
        <v>951</v>
      </c>
      <c r="G1733" t="s">
        <v>952</v>
      </c>
      <c r="H1733" t="s">
        <v>919</v>
      </c>
      <c r="I1733" t="s">
        <v>1981</v>
      </c>
      <c r="J1733" s="4" t="s">
        <v>865</v>
      </c>
      <c r="K1733">
        <v>280</v>
      </c>
      <c r="L1733">
        <v>1000</v>
      </c>
      <c r="M1733" s="1">
        <v>9.644675925925926E-2</v>
      </c>
      <c r="N1733" s="25">
        <v>10780.711325901</v>
      </c>
      <c r="O1733" s="25">
        <v>33959.240676588153</v>
      </c>
      <c r="P1733" s="25">
        <v>9.9428310431290607E-4</v>
      </c>
      <c r="Q1733" s="25">
        <v>9.0557974937670096</v>
      </c>
      <c r="R1733" s="25">
        <v>13335.7412634559</v>
      </c>
      <c r="S1733" s="25">
        <v>1.6009382775596501E-3</v>
      </c>
      <c r="T1733" s="25">
        <v>1.6009382775596501E-3</v>
      </c>
      <c r="U1733" s="25">
        <v>0.63077376795385898</v>
      </c>
      <c r="V1733" s="25">
        <v>0.78303159773806397</v>
      </c>
      <c r="W1733" s="25">
        <v>1.4138053656919229</v>
      </c>
      <c r="X1733" s="25"/>
      <c r="Y1733" s="25"/>
      <c r="Z1733"/>
    </row>
    <row r="1734" spans="2:26" x14ac:dyDescent="0.25">
      <c r="B1734" t="s">
        <v>1980</v>
      </c>
      <c r="C1734" t="s">
        <v>631</v>
      </c>
      <c r="D1734" t="s">
        <v>289</v>
      </c>
      <c r="E1734" t="s">
        <v>630</v>
      </c>
      <c r="F1734" t="s">
        <v>951</v>
      </c>
      <c r="G1734" t="s">
        <v>952</v>
      </c>
      <c r="H1734" t="s">
        <v>919</v>
      </c>
      <c r="I1734" t="s">
        <v>1981</v>
      </c>
      <c r="J1734" s="4" t="s">
        <v>865</v>
      </c>
      <c r="K1734">
        <v>360</v>
      </c>
      <c r="L1734">
        <v>1500</v>
      </c>
      <c r="M1734" s="1">
        <v>0.14078703703703704</v>
      </c>
      <c r="N1734" s="25">
        <v>13972.732152422301</v>
      </c>
      <c r="O1734" s="25">
        <v>44014.106280130247</v>
      </c>
      <c r="P1734" s="25">
        <v>1.2139330374838001E-3</v>
      </c>
      <c r="Q1734" s="25">
        <v>11.737097989444401</v>
      </c>
      <c r="R1734" s="25">
        <v>17284.273430823501</v>
      </c>
      <c r="S1734" s="25">
        <v>2.3650806684787102E-3</v>
      </c>
      <c r="T1734" s="25">
        <v>2.3650806684787102E-3</v>
      </c>
      <c r="U1734" s="25">
        <v>0.63615543998385804</v>
      </c>
      <c r="V1734" s="25">
        <v>1.1566568839525999</v>
      </c>
      <c r="W1734" s="25">
        <v>1.792812323936458</v>
      </c>
      <c r="X1734" s="25"/>
      <c r="Y1734" s="25"/>
      <c r="Z1734"/>
    </row>
    <row r="1735" spans="2:26" x14ac:dyDescent="0.25">
      <c r="B1735" t="s">
        <v>1980</v>
      </c>
      <c r="C1735" t="s">
        <v>631</v>
      </c>
      <c r="D1735" t="s">
        <v>289</v>
      </c>
      <c r="E1735" t="s">
        <v>630</v>
      </c>
      <c r="F1735" t="s">
        <v>951</v>
      </c>
      <c r="G1735" t="s">
        <v>952</v>
      </c>
      <c r="H1735" t="s">
        <v>919</v>
      </c>
      <c r="I1735" t="s">
        <v>1981</v>
      </c>
      <c r="J1735" s="4" t="s">
        <v>865</v>
      </c>
      <c r="K1735">
        <v>360</v>
      </c>
      <c r="L1735">
        <v>2000</v>
      </c>
      <c r="M1735" s="1">
        <v>0.18636574074074075</v>
      </c>
      <c r="N1735" s="25">
        <v>18325.915825928201</v>
      </c>
      <c r="O1735" s="25">
        <v>57726.634851673829</v>
      </c>
      <c r="P1735" s="25">
        <v>1.5830190151765E-3</v>
      </c>
      <c r="Q1735" s="25">
        <v>15.393773750550899</v>
      </c>
      <c r="R1735" s="25">
        <v>22669.162244949701</v>
      </c>
      <c r="S1735" s="25">
        <v>3.1357204141321399E-3</v>
      </c>
      <c r="T1735" s="25">
        <v>3.1357204141321399E-3</v>
      </c>
      <c r="U1735" s="25">
        <v>0.81289096229076996</v>
      </c>
      <c r="V1735" s="25">
        <v>1.5334404545782401</v>
      </c>
      <c r="W1735" s="25">
        <v>2.3463314168690101</v>
      </c>
      <c r="X1735" s="25"/>
      <c r="Y1735" s="25"/>
      <c r="Z1735"/>
    </row>
    <row r="1736" spans="2:26" x14ac:dyDescent="0.25">
      <c r="B1736" t="s">
        <v>1980</v>
      </c>
      <c r="C1736" t="s">
        <v>631</v>
      </c>
      <c r="D1736" t="s">
        <v>289</v>
      </c>
      <c r="E1736" t="s">
        <v>630</v>
      </c>
      <c r="F1736" t="s">
        <v>951</v>
      </c>
      <c r="G1736" t="s">
        <v>952</v>
      </c>
      <c r="H1736" t="s">
        <v>919</v>
      </c>
      <c r="I1736" t="s">
        <v>1981</v>
      </c>
      <c r="J1736" s="4" t="s">
        <v>865</v>
      </c>
      <c r="K1736">
        <v>380</v>
      </c>
      <c r="L1736">
        <v>2500</v>
      </c>
      <c r="M1736" s="1">
        <v>0.23185185185185186</v>
      </c>
      <c r="N1736" s="25">
        <v>21754.2340308147</v>
      </c>
      <c r="O1736" s="25">
        <v>68525.837197066299</v>
      </c>
      <c r="P1736" s="25">
        <v>1.79966811189016E-3</v>
      </c>
      <c r="Q1736" s="25">
        <v>18.273556754075599</v>
      </c>
      <c r="R1736" s="25">
        <v>26909.9863346971</v>
      </c>
      <c r="S1736" s="25">
        <v>4.0786632463459503E-3</v>
      </c>
      <c r="T1736" s="25">
        <v>4.0786632463459503E-3</v>
      </c>
      <c r="U1736" s="25">
        <v>0.85546120459355801</v>
      </c>
      <c r="V1736" s="25">
        <v>1.99489581943431</v>
      </c>
      <c r="W1736" s="25">
        <v>2.8503570240278679</v>
      </c>
      <c r="X1736" s="25"/>
      <c r="Y1736" s="25"/>
      <c r="Z1736"/>
    </row>
    <row r="1737" spans="2:26" x14ac:dyDescent="0.25">
      <c r="B1737" t="s">
        <v>1980</v>
      </c>
      <c r="C1737" t="s">
        <v>631</v>
      </c>
      <c r="D1737" t="s">
        <v>289</v>
      </c>
      <c r="E1737" t="s">
        <v>630</v>
      </c>
      <c r="F1737" t="s">
        <v>951</v>
      </c>
      <c r="G1737" t="s">
        <v>952</v>
      </c>
      <c r="H1737" t="s">
        <v>919</v>
      </c>
      <c r="I1737" t="s">
        <v>1981</v>
      </c>
      <c r="J1737" s="4" t="s">
        <v>865</v>
      </c>
      <c r="K1737">
        <v>380</v>
      </c>
      <c r="L1737">
        <v>3000</v>
      </c>
      <c r="M1737" s="1">
        <v>0.27751157407407406</v>
      </c>
      <c r="N1737" s="25">
        <v>26013.786227633002</v>
      </c>
      <c r="O1737" s="25">
        <v>81943.426617043951</v>
      </c>
      <c r="P1737" s="25">
        <v>2.1468217652466401E-3</v>
      </c>
      <c r="Q1737" s="25">
        <v>21.851583283441599</v>
      </c>
      <c r="R1737" s="25">
        <v>32179.058522335901</v>
      </c>
      <c r="S1737" s="25">
        <v>4.8976468069496003E-3</v>
      </c>
      <c r="T1737" s="25">
        <v>4.8976468069496003E-3</v>
      </c>
      <c r="U1737" s="25">
        <v>1.0125334263963199</v>
      </c>
      <c r="V1737" s="25">
        <v>2.3954390984760798</v>
      </c>
      <c r="W1737" s="25">
        <v>3.4079725248723998</v>
      </c>
      <c r="X1737" s="25"/>
      <c r="Y1737" s="25"/>
      <c r="Z1737"/>
    </row>
    <row r="1738" spans="2:26" x14ac:dyDescent="0.25">
      <c r="B1738" t="s">
        <v>1980</v>
      </c>
      <c r="C1738" t="s">
        <v>631</v>
      </c>
      <c r="D1738" t="s">
        <v>289</v>
      </c>
      <c r="E1738" t="s">
        <v>630</v>
      </c>
      <c r="F1738" t="s">
        <v>951</v>
      </c>
      <c r="G1738" t="s">
        <v>952</v>
      </c>
      <c r="H1738" t="s">
        <v>919</v>
      </c>
      <c r="I1738" t="s">
        <v>1981</v>
      </c>
      <c r="J1738" s="4" t="s">
        <v>865</v>
      </c>
      <c r="K1738">
        <v>380</v>
      </c>
      <c r="L1738">
        <v>3500</v>
      </c>
      <c r="M1738" s="1">
        <v>0.32290509259259259</v>
      </c>
      <c r="N1738" s="25">
        <v>30031.8501656837</v>
      </c>
      <c r="O1738" s="25">
        <v>94600.328021903653</v>
      </c>
      <c r="P1738" s="25">
        <v>2.46861926710056E-3</v>
      </c>
      <c r="Q1738" s="25">
        <v>25.226746600209001</v>
      </c>
      <c r="R1738" s="25">
        <v>37149.392345373599</v>
      </c>
      <c r="S1738" s="25">
        <v>5.6926162420126098E-3</v>
      </c>
      <c r="T1738" s="25">
        <v>5.6926162420126098E-3</v>
      </c>
      <c r="U1738" s="25">
        <v>1.1476277207482899</v>
      </c>
      <c r="V1738" s="25">
        <v>2.78416391732378</v>
      </c>
      <c r="W1738" s="25">
        <v>3.9317916380720699</v>
      </c>
      <c r="X1738" s="25"/>
      <c r="Y1738" s="25"/>
      <c r="Z1738"/>
    </row>
    <row r="1739" spans="2:26" x14ac:dyDescent="0.25">
      <c r="B1739" t="s">
        <v>1980</v>
      </c>
      <c r="C1739" t="s">
        <v>631</v>
      </c>
      <c r="D1739" t="s">
        <v>289</v>
      </c>
      <c r="E1739" t="s">
        <v>630</v>
      </c>
      <c r="F1739" t="s">
        <v>951</v>
      </c>
      <c r="G1739" t="s">
        <v>952</v>
      </c>
      <c r="H1739" t="s">
        <v>919</v>
      </c>
      <c r="I1739" t="s">
        <v>1981</v>
      </c>
      <c r="J1739" s="4" t="s">
        <v>865</v>
      </c>
      <c r="K1739">
        <v>380</v>
      </c>
      <c r="L1739">
        <v>4000</v>
      </c>
      <c r="M1739" s="1">
        <v>0.36846064814814811</v>
      </c>
      <c r="N1739" s="25">
        <v>34211.586957756503</v>
      </c>
      <c r="O1739" s="25">
        <v>107766.49891693298</v>
      </c>
      <c r="P1739" s="25">
        <v>2.80724895537451E-3</v>
      </c>
      <c r="Q1739" s="25">
        <v>28.7377311655274</v>
      </c>
      <c r="R1739" s="25">
        <v>42319.7336759135</v>
      </c>
      <c r="S1739" s="25">
        <v>6.5042255552610799E-3</v>
      </c>
      <c r="T1739" s="25">
        <v>6.5042255552610799E-3</v>
      </c>
      <c r="U1739" s="25">
        <v>1.29714321404757</v>
      </c>
      <c r="V1739" s="25">
        <v>3.1810771204491002</v>
      </c>
      <c r="W1739" s="25">
        <v>4.4782203344966707</v>
      </c>
      <c r="X1739" s="25"/>
      <c r="Y1739" s="25"/>
      <c r="Z1739"/>
    </row>
    <row r="1740" spans="2:26" x14ac:dyDescent="0.25">
      <c r="B1740" t="s">
        <v>1980</v>
      </c>
      <c r="C1740" t="s">
        <v>631</v>
      </c>
      <c r="D1740" t="s">
        <v>289</v>
      </c>
      <c r="E1740" t="s">
        <v>630</v>
      </c>
      <c r="F1740" t="s">
        <v>951</v>
      </c>
      <c r="G1740" t="s">
        <v>952</v>
      </c>
      <c r="H1740" t="s">
        <v>919</v>
      </c>
      <c r="I1740" t="s">
        <v>1981</v>
      </c>
      <c r="J1740" s="4" t="s">
        <v>865</v>
      </c>
      <c r="K1740">
        <v>400</v>
      </c>
      <c r="L1740">
        <v>4500</v>
      </c>
      <c r="M1740" s="1">
        <v>0.41393518518518518</v>
      </c>
      <c r="N1740" s="25">
        <v>37173.576110598202</v>
      </c>
      <c r="O1740" s="25">
        <v>117096.76474838433</v>
      </c>
      <c r="P1740" s="25">
        <v>2.9188289820518101E-3</v>
      </c>
      <c r="Q1740" s="25">
        <v>31.2257949830943</v>
      </c>
      <c r="R1740" s="25">
        <v>45983.711918840898</v>
      </c>
      <c r="S1740" s="25">
        <v>7.7533486453426302E-3</v>
      </c>
      <c r="T1740" s="25">
        <v>7.7533486453426302E-3</v>
      </c>
      <c r="U1740" s="25">
        <v>1.2545304509122599</v>
      </c>
      <c r="V1740" s="25">
        <v>3.7930633042794901</v>
      </c>
      <c r="W1740" s="25">
        <v>5.04759375519175</v>
      </c>
      <c r="X1740" s="25"/>
      <c r="Y1740" s="25"/>
      <c r="Z1740"/>
    </row>
    <row r="1741" spans="2:26" x14ac:dyDescent="0.25">
      <c r="B1741" t="s">
        <v>1980</v>
      </c>
      <c r="C1741" t="s">
        <v>631</v>
      </c>
      <c r="D1741" t="s">
        <v>289</v>
      </c>
      <c r="E1741" t="s">
        <v>630</v>
      </c>
      <c r="F1741" t="s">
        <v>951</v>
      </c>
      <c r="G1741" t="s">
        <v>952</v>
      </c>
      <c r="H1741" t="s">
        <v>919</v>
      </c>
      <c r="I1741" t="s">
        <v>1981</v>
      </c>
      <c r="J1741" s="4" t="s">
        <v>865</v>
      </c>
      <c r="K1741">
        <v>400</v>
      </c>
      <c r="L1741">
        <v>5000</v>
      </c>
      <c r="M1741" s="1">
        <v>0.45954861111111112</v>
      </c>
      <c r="N1741" s="25">
        <v>41805.125909908798</v>
      </c>
      <c r="O1741" s="25">
        <v>131686.1466162127</v>
      </c>
      <c r="P1741" s="25">
        <v>3.3490933701817698E-3</v>
      </c>
      <c r="Q1741" s="25">
        <v>35.116313024479297</v>
      </c>
      <c r="R1741" s="25">
        <v>51712.940569153499</v>
      </c>
      <c r="S1741" s="25">
        <v>8.35019038094067E-3</v>
      </c>
      <c r="T1741" s="25">
        <v>8.35019038094067E-3</v>
      </c>
      <c r="U1741" s="25">
        <v>1.4818243842066601</v>
      </c>
      <c r="V1741" s="25">
        <v>4.0843935810901399</v>
      </c>
      <c r="W1741" s="25">
        <v>5.5662179652967998</v>
      </c>
      <c r="X1741" s="25"/>
      <c r="Y1741" s="25"/>
      <c r="Z1741"/>
    </row>
    <row r="1742" spans="2:26" x14ac:dyDescent="0.25">
      <c r="B1742" t="s">
        <v>1980</v>
      </c>
      <c r="C1742" t="s">
        <v>631</v>
      </c>
      <c r="D1742" t="s">
        <v>289</v>
      </c>
      <c r="E1742" t="s">
        <v>630</v>
      </c>
      <c r="F1742" t="s">
        <v>951</v>
      </c>
      <c r="G1742" t="s">
        <v>952</v>
      </c>
      <c r="H1742" t="s">
        <v>919</v>
      </c>
      <c r="I1742" t="s">
        <v>1981</v>
      </c>
      <c r="J1742" s="4" t="s">
        <v>832</v>
      </c>
      <c r="K1742">
        <v>180</v>
      </c>
      <c r="L1742">
        <v>125</v>
      </c>
      <c r="M1742" s="1">
        <v>2.2847222222222224E-2</v>
      </c>
      <c r="N1742" s="25">
        <v>1927.7280000000001</v>
      </c>
      <c r="O1742" s="25">
        <v>6072.3432000000003</v>
      </c>
      <c r="P1742" s="25">
        <v>1.9259999999999899E-4</v>
      </c>
      <c r="Q1742" s="25">
        <v>1.6192914999999899</v>
      </c>
      <c r="R1742" s="25">
        <v>2384.5996799999998</v>
      </c>
      <c r="S1742" s="25">
        <v>1.9259999999999899E-4</v>
      </c>
      <c r="T1742" s="25">
        <v>1.9259999999999899E-4</v>
      </c>
      <c r="U1742" s="25">
        <v>0.18324576000000001</v>
      </c>
      <c r="V1742" s="25">
        <v>9.4353154080000001E-2</v>
      </c>
      <c r="W1742" s="25">
        <v>0.27759891408000004</v>
      </c>
      <c r="X1742" s="25"/>
      <c r="Y1742" s="25"/>
      <c r="Z1742"/>
    </row>
    <row r="1743" spans="2:26" x14ac:dyDescent="0.25">
      <c r="B1743" t="s">
        <v>1980</v>
      </c>
      <c r="C1743" t="s">
        <v>631</v>
      </c>
      <c r="D1743" t="s">
        <v>289</v>
      </c>
      <c r="E1743" t="s">
        <v>630</v>
      </c>
      <c r="F1743" t="s">
        <v>951</v>
      </c>
      <c r="G1743" t="s">
        <v>952</v>
      </c>
      <c r="H1743" t="s">
        <v>919</v>
      </c>
      <c r="I1743" t="s">
        <v>1981</v>
      </c>
      <c r="J1743" s="4" t="s">
        <v>864</v>
      </c>
      <c r="K1743">
        <v>180</v>
      </c>
      <c r="L1743">
        <v>125</v>
      </c>
      <c r="M1743" s="1">
        <v>1.9259259259259261E-2</v>
      </c>
      <c r="N1743" s="25">
        <v>1769.00799999999</v>
      </c>
      <c r="O1743" s="25">
        <v>5572.3751999999686</v>
      </c>
      <c r="P1743" s="25">
        <v>1.7672799999999999E-4</v>
      </c>
      <c r="Q1743" s="25">
        <v>1.4859667000000001</v>
      </c>
      <c r="R1743" s="25">
        <v>2188.2630280769199</v>
      </c>
      <c r="S1743" s="25">
        <v>1.7672799999999999E-4</v>
      </c>
      <c r="T1743" s="25">
        <v>1.7672799999999999E-4</v>
      </c>
      <c r="U1743" s="25">
        <v>0.16848975999999999</v>
      </c>
      <c r="V1743" s="25">
        <v>8.6578256120000002E-2</v>
      </c>
      <c r="W1743" s="25">
        <v>0.25506801611999996</v>
      </c>
      <c r="X1743" s="25"/>
      <c r="Y1743" s="25"/>
      <c r="Z1743"/>
    </row>
    <row r="1744" spans="2:26" x14ac:dyDescent="0.25">
      <c r="B1744" t="s">
        <v>90</v>
      </c>
      <c r="C1744" t="s">
        <v>291</v>
      </c>
      <c r="D1744" t="s">
        <v>289</v>
      </c>
      <c r="E1744" t="s">
        <v>632</v>
      </c>
      <c r="F1744" t="s">
        <v>951</v>
      </c>
      <c r="G1744" t="s">
        <v>952</v>
      </c>
      <c r="H1744" t="s">
        <v>919</v>
      </c>
      <c r="I1744" t="s">
        <v>838</v>
      </c>
      <c r="J1744" s="4" t="s">
        <v>865</v>
      </c>
      <c r="K1744">
        <v>180</v>
      </c>
      <c r="L1744">
        <v>125</v>
      </c>
      <c r="M1744" s="1">
        <v>1.5752314814814813E-2</v>
      </c>
      <c r="N1744" s="25">
        <v>1950.08054819737</v>
      </c>
      <c r="O1744" s="25">
        <v>6142.7537268217156</v>
      </c>
      <c r="P1744" s="25">
        <v>23.072844617480001</v>
      </c>
      <c r="Q1744" s="25">
        <v>1.63806764852176</v>
      </c>
      <c r="R1744" s="25">
        <v>2412.2500378182799</v>
      </c>
      <c r="S1744" s="25">
        <v>6.7566399700880204</v>
      </c>
      <c r="T1744" s="25">
        <v>0.169700801907123</v>
      </c>
      <c r="U1744" s="25">
        <v>3.71951059943227E-2</v>
      </c>
      <c r="V1744" s="25">
        <v>0.12528072388349401</v>
      </c>
      <c r="W1744" s="25">
        <v>0.16247582987781672</v>
      </c>
      <c r="X1744" s="25"/>
      <c r="Y1744" s="25"/>
      <c r="Z1744"/>
    </row>
    <row r="1745" spans="2:26" x14ac:dyDescent="0.25">
      <c r="B1745" t="s">
        <v>90</v>
      </c>
      <c r="C1745" t="s">
        <v>291</v>
      </c>
      <c r="D1745" t="s">
        <v>289</v>
      </c>
      <c r="E1745" t="s">
        <v>632</v>
      </c>
      <c r="F1745" t="s">
        <v>951</v>
      </c>
      <c r="G1745" t="s">
        <v>952</v>
      </c>
      <c r="H1745" t="s">
        <v>919</v>
      </c>
      <c r="I1745" t="s">
        <v>838</v>
      </c>
      <c r="J1745" s="4" t="s">
        <v>865</v>
      </c>
      <c r="K1745">
        <v>240</v>
      </c>
      <c r="L1745">
        <v>200</v>
      </c>
      <c r="M1745" s="1">
        <v>2.2905092592592591E-2</v>
      </c>
      <c r="N1745" s="25">
        <v>2752.30972713655</v>
      </c>
      <c r="O1745" s="25">
        <v>8669.775640480133</v>
      </c>
      <c r="P1745" s="25">
        <v>32.536930104772303</v>
      </c>
      <c r="Q1745" s="25">
        <v>2.3119401747072499</v>
      </c>
      <c r="R1745" s="25">
        <v>3404.6066602226902</v>
      </c>
      <c r="S1745" s="25">
        <v>9.1541557873221908</v>
      </c>
      <c r="T1745" s="25">
        <v>0.25221389891643697</v>
      </c>
      <c r="U1745" s="25">
        <v>4.4303546866817201E-2</v>
      </c>
      <c r="V1745" s="25">
        <v>0.189979317263301</v>
      </c>
      <c r="W1745" s="25">
        <v>0.2342828641301182</v>
      </c>
      <c r="X1745" s="25"/>
      <c r="Y1745" s="25"/>
      <c r="Z1745"/>
    </row>
    <row r="1746" spans="2:26" x14ac:dyDescent="0.25">
      <c r="B1746" t="s">
        <v>90</v>
      </c>
      <c r="C1746" t="s">
        <v>291</v>
      </c>
      <c r="D1746" t="s">
        <v>289</v>
      </c>
      <c r="E1746" t="s">
        <v>632</v>
      </c>
      <c r="F1746" t="s">
        <v>951</v>
      </c>
      <c r="G1746" t="s">
        <v>952</v>
      </c>
      <c r="H1746" t="s">
        <v>919</v>
      </c>
      <c r="I1746" t="s">
        <v>838</v>
      </c>
      <c r="J1746" s="4" t="s">
        <v>865</v>
      </c>
      <c r="K1746">
        <v>280</v>
      </c>
      <c r="L1746">
        <v>250</v>
      </c>
      <c r="M1746" s="1">
        <v>2.7152777777777779E-2</v>
      </c>
      <c r="N1746" s="25">
        <v>3293.78336652694</v>
      </c>
      <c r="O1746" s="25">
        <v>10375.417604559862</v>
      </c>
      <c r="P1746" s="25">
        <v>39.054519271738002</v>
      </c>
      <c r="Q1746" s="25">
        <v>2.7667775879014598</v>
      </c>
      <c r="R1746" s="25">
        <v>4074.4095520086298</v>
      </c>
      <c r="S1746" s="25">
        <v>10.773675216301401</v>
      </c>
      <c r="T1746" s="25">
        <v>0.32070331513206501</v>
      </c>
      <c r="U1746" s="25">
        <v>5.0087832925625297E-2</v>
      </c>
      <c r="V1746" s="25">
        <v>0.23844358738226501</v>
      </c>
      <c r="W1746" s="25">
        <v>0.28853142030789031</v>
      </c>
      <c r="X1746" s="25"/>
      <c r="Y1746" s="25"/>
      <c r="Z1746"/>
    </row>
    <row r="1747" spans="2:26" x14ac:dyDescent="0.25">
      <c r="B1747" t="s">
        <v>90</v>
      </c>
      <c r="C1747" t="s">
        <v>291</v>
      </c>
      <c r="D1747" t="s">
        <v>289</v>
      </c>
      <c r="E1747" t="s">
        <v>632</v>
      </c>
      <c r="F1747" t="s">
        <v>951</v>
      </c>
      <c r="G1747" t="s">
        <v>952</v>
      </c>
      <c r="H1747" t="s">
        <v>919</v>
      </c>
      <c r="I1747" t="s">
        <v>838</v>
      </c>
      <c r="J1747" s="4" t="s">
        <v>865</v>
      </c>
      <c r="K1747">
        <v>320</v>
      </c>
      <c r="L1747">
        <v>500</v>
      </c>
      <c r="M1747" s="1">
        <v>4.9178240740740738E-2</v>
      </c>
      <c r="N1747" s="25">
        <v>5582.5978670046297</v>
      </c>
      <c r="O1747" s="25">
        <v>17585.183281064583</v>
      </c>
      <c r="P1747" s="25">
        <v>61.9176220127965</v>
      </c>
      <c r="Q1747" s="25">
        <v>4.6893827622050503</v>
      </c>
      <c r="R1747" s="25">
        <v>6905.67432193081</v>
      </c>
      <c r="S1747" s="25">
        <v>17.028127221830299</v>
      </c>
      <c r="T1747" s="25">
        <v>0.53045592332074898</v>
      </c>
      <c r="U1747" s="25">
        <v>7.5404201500362394E-2</v>
      </c>
      <c r="V1747" s="25">
        <v>0.44734852755412102</v>
      </c>
      <c r="W1747" s="25">
        <v>0.52275272905448344</v>
      </c>
      <c r="X1747" s="25"/>
      <c r="Y1747" s="25"/>
      <c r="Z1747"/>
    </row>
    <row r="1748" spans="2:26" x14ac:dyDescent="0.25">
      <c r="B1748" t="s">
        <v>90</v>
      </c>
      <c r="C1748" t="s">
        <v>291</v>
      </c>
      <c r="D1748" t="s">
        <v>289</v>
      </c>
      <c r="E1748" t="s">
        <v>632</v>
      </c>
      <c r="F1748" t="s">
        <v>951</v>
      </c>
      <c r="G1748" t="s">
        <v>952</v>
      </c>
      <c r="H1748" t="s">
        <v>919</v>
      </c>
      <c r="I1748" t="s">
        <v>838</v>
      </c>
      <c r="J1748" s="4" t="s">
        <v>865</v>
      </c>
      <c r="K1748">
        <v>360</v>
      </c>
      <c r="L1748">
        <v>750</v>
      </c>
      <c r="M1748" s="1">
        <v>7.2499999999999995E-2</v>
      </c>
      <c r="N1748" s="25">
        <v>7512.1392880989497</v>
      </c>
      <c r="O1748" s="25">
        <v>23663.238757511692</v>
      </c>
      <c r="P1748" s="25">
        <v>78.360152589364603</v>
      </c>
      <c r="Q1748" s="25">
        <v>6.3101967983120604</v>
      </c>
      <c r="R1748" s="25">
        <v>9292.5158553518704</v>
      </c>
      <c r="S1748" s="25">
        <v>25.368396246045702</v>
      </c>
      <c r="T1748" s="25">
        <v>0.75228000187555499</v>
      </c>
      <c r="U1748" s="25">
        <v>9.4591321450928897E-2</v>
      </c>
      <c r="V1748" s="25">
        <v>0.64896244268393199</v>
      </c>
      <c r="W1748" s="25">
        <v>0.74355376413486085</v>
      </c>
      <c r="X1748" s="25"/>
      <c r="Y1748" s="25"/>
      <c r="Z1748"/>
    </row>
    <row r="1749" spans="2:26" x14ac:dyDescent="0.25">
      <c r="B1749" t="s">
        <v>90</v>
      </c>
      <c r="C1749" t="s">
        <v>291</v>
      </c>
      <c r="D1749" t="s">
        <v>289</v>
      </c>
      <c r="E1749" t="s">
        <v>632</v>
      </c>
      <c r="F1749" t="s">
        <v>951</v>
      </c>
      <c r="G1749" t="s">
        <v>952</v>
      </c>
      <c r="H1749" t="s">
        <v>919</v>
      </c>
      <c r="I1749" t="s">
        <v>838</v>
      </c>
      <c r="J1749" s="4" t="s">
        <v>865</v>
      </c>
      <c r="K1749">
        <v>360</v>
      </c>
      <c r="L1749">
        <v>1000</v>
      </c>
      <c r="M1749" s="1">
        <v>9.5185185185185192E-2</v>
      </c>
      <c r="N1749" s="25">
        <v>9609.8267279315496</v>
      </c>
      <c r="O1749" s="25">
        <v>30270.95419298438</v>
      </c>
      <c r="P1749" s="25">
        <v>97.076351133451595</v>
      </c>
      <c r="Q1749" s="25">
        <v>8.0722540637515294</v>
      </c>
      <c r="R1749" s="25">
        <v>11887.3541676656</v>
      </c>
      <c r="S1749" s="25">
        <v>31.742187706939401</v>
      </c>
      <c r="T1749" s="25">
        <v>0.92045561506625795</v>
      </c>
      <c r="U1749" s="25">
        <v>0.117157071277875</v>
      </c>
      <c r="V1749" s="25">
        <v>0.84922042975714296</v>
      </c>
      <c r="W1749" s="25">
        <v>0.96637750103501796</v>
      </c>
      <c r="X1749" s="25"/>
      <c r="Y1749" s="25"/>
      <c r="Z1749"/>
    </row>
    <row r="1750" spans="2:26" x14ac:dyDescent="0.25">
      <c r="B1750" t="s">
        <v>90</v>
      </c>
      <c r="C1750" t="s">
        <v>291</v>
      </c>
      <c r="D1750" t="s">
        <v>289</v>
      </c>
      <c r="E1750" t="s">
        <v>632</v>
      </c>
      <c r="F1750" t="s">
        <v>951</v>
      </c>
      <c r="G1750" t="s">
        <v>952</v>
      </c>
      <c r="H1750" t="s">
        <v>919</v>
      </c>
      <c r="I1750" t="s">
        <v>838</v>
      </c>
      <c r="J1750" s="4" t="s">
        <v>865</v>
      </c>
      <c r="K1750">
        <v>380</v>
      </c>
      <c r="L1750">
        <v>1500</v>
      </c>
      <c r="M1750" s="1">
        <v>0.14076388888888888</v>
      </c>
      <c r="N1750" s="25">
        <v>13478.630020353299</v>
      </c>
      <c r="O1750" s="25">
        <v>42457.684564112889</v>
      </c>
      <c r="P1750" s="25">
        <v>131.834170125626</v>
      </c>
      <c r="Q1750" s="25">
        <v>11.322051409706599</v>
      </c>
      <c r="R1750" s="25">
        <v>16673.071292433899</v>
      </c>
      <c r="S1750" s="25">
        <v>43.007633741844302</v>
      </c>
      <c r="T1750" s="25">
        <v>1.3507451836584199</v>
      </c>
      <c r="U1750" s="25">
        <v>0.14543785072638099</v>
      </c>
      <c r="V1750" s="25">
        <v>1.31300344152252</v>
      </c>
      <c r="W1750" s="25">
        <v>1.458441292248901</v>
      </c>
      <c r="X1750" s="25"/>
      <c r="Y1750" s="25"/>
      <c r="Z1750"/>
    </row>
    <row r="1751" spans="2:26" x14ac:dyDescent="0.25">
      <c r="B1751" t="s">
        <v>90</v>
      </c>
      <c r="C1751" t="s">
        <v>291</v>
      </c>
      <c r="D1751" t="s">
        <v>289</v>
      </c>
      <c r="E1751" t="s">
        <v>632</v>
      </c>
      <c r="F1751" t="s">
        <v>951</v>
      </c>
      <c r="G1751" t="s">
        <v>952</v>
      </c>
      <c r="H1751" t="s">
        <v>919</v>
      </c>
      <c r="I1751" t="s">
        <v>838</v>
      </c>
      <c r="J1751" s="4" t="s">
        <v>865</v>
      </c>
      <c r="K1751">
        <v>360</v>
      </c>
      <c r="L1751">
        <v>2000</v>
      </c>
      <c r="M1751" s="1">
        <v>0.18625</v>
      </c>
      <c r="N1751" s="25">
        <v>18252.140836582701</v>
      </c>
      <c r="O1751" s="25">
        <v>57494.243635235507</v>
      </c>
      <c r="P1751" s="25">
        <v>176.786545859201</v>
      </c>
      <c r="Q1751" s="25">
        <v>15.3317972097633</v>
      </c>
      <c r="R1751" s="25">
        <v>22577.903426359699</v>
      </c>
      <c r="S1751" s="25">
        <v>57.6190371052298</v>
      </c>
      <c r="T1751" s="25">
        <v>1.6179430300887001</v>
      </c>
      <c r="U1751" s="25">
        <v>0.21167685821496299</v>
      </c>
      <c r="V1751" s="25">
        <v>1.66458412690879</v>
      </c>
      <c r="W1751" s="25">
        <v>1.8762609851237531</v>
      </c>
      <c r="X1751" s="25"/>
      <c r="Y1751" s="25"/>
      <c r="Z1751"/>
    </row>
    <row r="1752" spans="2:26" x14ac:dyDescent="0.25">
      <c r="B1752" t="s">
        <v>90</v>
      </c>
      <c r="C1752" t="s">
        <v>291</v>
      </c>
      <c r="D1752" t="s">
        <v>289</v>
      </c>
      <c r="E1752" t="s">
        <v>632</v>
      </c>
      <c r="F1752" t="s">
        <v>951</v>
      </c>
      <c r="G1752" t="s">
        <v>952</v>
      </c>
      <c r="H1752" t="s">
        <v>919</v>
      </c>
      <c r="I1752" t="s">
        <v>838</v>
      </c>
      <c r="J1752" s="4" t="s">
        <v>865</v>
      </c>
      <c r="K1752">
        <v>400</v>
      </c>
      <c r="L1752">
        <v>2500</v>
      </c>
      <c r="M1752" s="1">
        <v>0.23178240740740741</v>
      </c>
      <c r="N1752" s="25">
        <v>21107.338034535001</v>
      </c>
      <c r="O1752" s="25">
        <v>66488.114808785249</v>
      </c>
      <c r="P1752" s="25">
        <v>200.182696957628</v>
      </c>
      <c r="Q1752" s="25">
        <v>17.730167888901398</v>
      </c>
      <c r="R1752" s="25">
        <v>26109.778607460801</v>
      </c>
      <c r="S1752" s="25">
        <v>63.1408158064323</v>
      </c>
      <c r="T1752" s="25">
        <v>2.2241827642817298</v>
      </c>
      <c r="U1752" s="25">
        <v>0.197027914498204</v>
      </c>
      <c r="V1752" s="25">
        <v>2.2948837624324399</v>
      </c>
      <c r="W1752" s="25">
        <v>2.491911676930644</v>
      </c>
      <c r="X1752" s="25"/>
      <c r="Y1752" s="25"/>
      <c r="Z1752"/>
    </row>
    <row r="1753" spans="2:26" x14ac:dyDescent="0.25">
      <c r="B1753" t="s">
        <v>90</v>
      </c>
      <c r="C1753" t="s">
        <v>291</v>
      </c>
      <c r="D1753" t="s">
        <v>289</v>
      </c>
      <c r="E1753" t="s">
        <v>632</v>
      </c>
      <c r="F1753" t="s">
        <v>951</v>
      </c>
      <c r="G1753" t="s">
        <v>952</v>
      </c>
      <c r="H1753" t="s">
        <v>919</v>
      </c>
      <c r="I1753" t="s">
        <v>838</v>
      </c>
      <c r="J1753" s="4" t="s">
        <v>865</v>
      </c>
      <c r="K1753">
        <v>380</v>
      </c>
      <c r="L1753">
        <v>3000</v>
      </c>
      <c r="M1753" s="1">
        <v>0.27739583333333334</v>
      </c>
      <c r="N1753" s="25">
        <v>25927.608498298399</v>
      </c>
      <c r="O1753" s="25">
        <v>81671.966769639956</v>
      </c>
      <c r="P1753" s="25">
        <v>245.37220217612801</v>
      </c>
      <c r="Q1753" s="25">
        <v>21.779200338732501</v>
      </c>
      <c r="R1753" s="25">
        <v>32072.454186565799</v>
      </c>
      <c r="S1753" s="25">
        <v>79.194510728427602</v>
      </c>
      <c r="T1753" s="25">
        <v>2.4493376259451498</v>
      </c>
      <c r="U1753" s="25">
        <v>0.26544319440210001</v>
      </c>
      <c r="V1753" s="25">
        <v>2.6009130023150999</v>
      </c>
      <c r="W1753" s="25">
        <v>2.8663561967172</v>
      </c>
      <c r="X1753" s="25"/>
      <c r="Y1753" s="25"/>
      <c r="Z1753"/>
    </row>
    <row r="1754" spans="2:26" x14ac:dyDescent="0.25">
      <c r="B1754" t="s">
        <v>90</v>
      </c>
      <c r="C1754" t="s">
        <v>291</v>
      </c>
      <c r="D1754" t="s">
        <v>289</v>
      </c>
      <c r="E1754" t="s">
        <v>632</v>
      </c>
      <c r="F1754" t="s">
        <v>951</v>
      </c>
      <c r="G1754" t="s">
        <v>952</v>
      </c>
      <c r="H1754" t="s">
        <v>919</v>
      </c>
      <c r="I1754" t="s">
        <v>838</v>
      </c>
      <c r="J1754" s="4" t="s">
        <v>865</v>
      </c>
      <c r="K1754">
        <v>400</v>
      </c>
      <c r="L1754">
        <v>3500</v>
      </c>
      <c r="M1754" s="1">
        <v>0.32284722222222223</v>
      </c>
      <c r="N1754" s="25">
        <v>29132.8497494197</v>
      </c>
      <c r="O1754" s="25">
        <v>91768.476710672054</v>
      </c>
      <c r="P1754" s="25">
        <v>272.90137767565602</v>
      </c>
      <c r="Q1754" s="25">
        <v>24.471592479788399</v>
      </c>
      <c r="R1754" s="25">
        <v>36037.339253547303</v>
      </c>
      <c r="S1754" s="25">
        <v>85.218168853145499</v>
      </c>
      <c r="T1754" s="25">
        <v>3.0012821461277799</v>
      </c>
      <c r="U1754" s="25">
        <v>0.26483764742448601</v>
      </c>
      <c r="V1754" s="25">
        <v>3.2087735328204898</v>
      </c>
      <c r="W1754" s="25">
        <v>3.4736111802449758</v>
      </c>
      <c r="X1754" s="25"/>
      <c r="Y1754" s="25"/>
      <c r="Z1754"/>
    </row>
    <row r="1755" spans="2:26" x14ac:dyDescent="0.25">
      <c r="B1755" t="s">
        <v>90</v>
      </c>
      <c r="C1755" t="s">
        <v>291</v>
      </c>
      <c r="D1755" t="s">
        <v>289</v>
      </c>
      <c r="E1755" t="s">
        <v>632</v>
      </c>
      <c r="F1755" t="s">
        <v>951</v>
      </c>
      <c r="G1755" t="s">
        <v>952</v>
      </c>
      <c r="H1755" t="s">
        <v>919</v>
      </c>
      <c r="I1755" t="s">
        <v>838</v>
      </c>
      <c r="J1755" s="4" t="s">
        <v>865</v>
      </c>
      <c r="K1755">
        <v>400</v>
      </c>
      <c r="L1755">
        <v>4000</v>
      </c>
      <c r="M1755" s="1">
        <v>0.36841435185185184</v>
      </c>
      <c r="N1755" s="25">
        <v>33194.645025686499</v>
      </c>
      <c r="O1755" s="25">
        <v>104563.13183091248</v>
      </c>
      <c r="P1755" s="25">
        <v>310.14991503654602</v>
      </c>
      <c r="Q1755" s="25">
        <v>27.8835018255824</v>
      </c>
      <c r="R1755" s="25">
        <v>41061.782483518698</v>
      </c>
      <c r="S1755" s="25">
        <v>96.303210951146497</v>
      </c>
      <c r="T1755" s="25">
        <v>3.3939114397354402</v>
      </c>
      <c r="U1755" s="25">
        <v>0.29945755830107601</v>
      </c>
      <c r="V1755" s="25">
        <v>3.6688332305378299</v>
      </c>
      <c r="W1755" s="25">
        <v>3.9682907888389058</v>
      </c>
      <c r="X1755" s="25"/>
      <c r="Y1755" s="25"/>
      <c r="Z1755"/>
    </row>
    <row r="1756" spans="2:26" x14ac:dyDescent="0.25">
      <c r="B1756" t="s">
        <v>90</v>
      </c>
      <c r="C1756" t="s">
        <v>291</v>
      </c>
      <c r="D1756" t="s">
        <v>289</v>
      </c>
      <c r="E1756" t="s">
        <v>632</v>
      </c>
      <c r="F1756" t="s">
        <v>951</v>
      </c>
      <c r="G1756" t="s">
        <v>952</v>
      </c>
      <c r="H1756" t="s">
        <v>919</v>
      </c>
      <c r="I1756" t="s">
        <v>838</v>
      </c>
      <c r="J1756" s="4" t="s">
        <v>865</v>
      </c>
      <c r="K1756">
        <v>400</v>
      </c>
      <c r="L1756">
        <v>4500</v>
      </c>
      <c r="M1756" s="1">
        <v>0.41380787037037042</v>
      </c>
      <c r="N1756" s="25">
        <v>37077.431301410899</v>
      </c>
      <c r="O1756" s="25">
        <v>116793.90859944433</v>
      </c>
      <c r="P1756" s="25">
        <v>344.13628539296201</v>
      </c>
      <c r="Q1756" s="25">
        <v>31.1450372981055</v>
      </c>
      <c r="R1756" s="25">
        <v>45864.777086244198</v>
      </c>
      <c r="S1756" s="25">
        <v>107.13570963159</v>
      </c>
      <c r="T1756" s="25">
        <v>3.7712836173727</v>
      </c>
      <c r="U1756" s="25">
        <v>0.331123367918984</v>
      </c>
      <c r="V1756" s="25">
        <v>4.1191676835720203</v>
      </c>
      <c r="W1756" s="25">
        <v>4.4502910514910043</v>
      </c>
      <c r="X1756" s="25"/>
      <c r="Y1756" s="25"/>
      <c r="Z1756"/>
    </row>
    <row r="1757" spans="2:26" x14ac:dyDescent="0.25">
      <c r="B1757" t="s">
        <v>90</v>
      </c>
      <c r="C1757" t="s">
        <v>291</v>
      </c>
      <c r="D1757" t="s">
        <v>289</v>
      </c>
      <c r="E1757" t="s">
        <v>632</v>
      </c>
      <c r="F1757" t="s">
        <v>951</v>
      </c>
      <c r="G1757" t="s">
        <v>952</v>
      </c>
      <c r="H1757" t="s">
        <v>919</v>
      </c>
      <c r="I1757" t="s">
        <v>838</v>
      </c>
      <c r="J1757" s="4" t="s">
        <v>865</v>
      </c>
      <c r="K1757">
        <v>400</v>
      </c>
      <c r="L1757">
        <v>5000</v>
      </c>
      <c r="M1757" s="1">
        <v>0.45940972222222221</v>
      </c>
      <c r="N1757" s="25">
        <v>41698.126076234097</v>
      </c>
      <c r="O1757" s="25">
        <v>131349.0971401374</v>
      </c>
      <c r="P1757" s="25">
        <v>386.96247779560701</v>
      </c>
      <c r="Q1757" s="25">
        <v>35.026422819276803</v>
      </c>
      <c r="R1757" s="25">
        <v>51580.571513688301</v>
      </c>
      <c r="S1757" s="25">
        <v>122.969661220668</v>
      </c>
      <c r="T1757" s="25">
        <v>4.0218746845557503</v>
      </c>
      <c r="U1757" s="25">
        <v>0.39277602629162101</v>
      </c>
      <c r="V1757" s="25">
        <v>4.4351592201499104</v>
      </c>
      <c r="W1757" s="25">
        <v>4.8279352464415313</v>
      </c>
      <c r="X1757" s="25"/>
      <c r="Y1757" s="25"/>
      <c r="Z1757"/>
    </row>
    <row r="1758" spans="2:26" x14ac:dyDescent="0.25">
      <c r="B1758" t="s">
        <v>90</v>
      </c>
      <c r="C1758" t="s">
        <v>291</v>
      </c>
      <c r="D1758" t="s">
        <v>289</v>
      </c>
      <c r="E1758" t="s">
        <v>632</v>
      </c>
      <c r="F1758" t="s">
        <v>951</v>
      </c>
      <c r="G1758" t="s">
        <v>952</v>
      </c>
      <c r="H1758" t="s">
        <v>919</v>
      </c>
      <c r="I1758" t="s">
        <v>838</v>
      </c>
      <c r="J1758" s="4" t="s">
        <v>832</v>
      </c>
      <c r="K1758">
        <v>180</v>
      </c>
      <c r="L1758">
        <v>125</v>
      </c>
      <c r="M1758" s="1">
        <v>2.2847222222222224E-2</v>
      </c>
      <c r="N1758" s="25">
        <v>1695.192</v>
      </c>
      <c r="O1758" s="25">
        <v>5339.8548000000001</v>
      </c>
      <c r="P1758" s="25">
        <v>15.623364</v>
      </c>
      <c r="Q1758" s="25">
        <v>1.4239613</v>
      </c>
      <c r="R1758" s="25">
        <v>2096.95262</v>
      </c>
      <c r="S1758" s="25">
        <v>26.312780799999999</v>
      </c>
      <c r="T1758" s="25">
        <v>1.5138091999999901</v>
      </c>
      <c r="U1758" s="25">
        <v>4.2897600000000001E-2</v>
      </c>
      <c r="V1758" s="25">
        <v>9.5782487999999999E-2</v>
      </c>
      <c r="W1758" s="25">
        <v>0.13868008800000001</v>
      </c>
      <c r="X1758" s="25"/>
      <c r="Y1758" s="25"/>
      <c r="Z1758"/>
    </row>
    <row r="1759" spans="2:26" x14ac:dyDescent="0.25">
      <c r="B1759" t="s">
        <v>90</v>
      </c>
      <c r="C1759" t="s">
        <v>291</v>
      </c>
      <c r="D1759" t="s">
        <v>289</v>
      </c>
      <c r="E1759" t="s">
        <v>632</v>
      </c>
      <c r="F1759" t="s">
        <v>951</v>
      </c>
      <c r="G1759" t="s">
        <v>952</v>
      </c>
      <c r="H1759" t="s">
        <v>919</v>
      </c>
      <c r="I1759" t="s">
        <v>838</v>
      </c>
      <c r="J1759" s="4" t="s">
        <v>864</v>
      </c>
      <c r="K1759">
        <v>180</v>
      </c>
      <c r="L1759">
        <v>125</v>
      </c>
      <c r="M1759" s="1">
        <v>1.9259259259259261E-2</v>
      </c>
      <c r="N1759" s="25">
        <v>1536.47199999999</v>
      </c>
      <c r="O1759" s="25">
        <v>4839.8867999999684</v>
      </c>
      <c r="P1759" s="25">
        <v>14.988484</v>
      </c>
      <c r="Q1759" s="25">
        <v>1.2906365</v>
      </c>
      <c r="R1759" s="25">
        <v>1900.6159680769199</v>
      </c>
      <c r="S1759" s="25">
        <v>21.440076005128201</v>
      </c>
      <c r="T1759" s="25">
        <v>1.2233516794871699</v>
      </c>
      <c r="U1759" s="25">
        <v>3.9053599999999897E-2</v>
      </c>
      <c r="V1759" s="25">
        <v>8.6209688000000007E-2</v>
      </c>
      <c r="W1759" s="25">
        <v>0.12526328799999992</v>
      </c>
      <c r="X1759" s="25"/>
      <c r="Y1759" s="25"/>
      <c r="Z1759"/>
    </row>
    <row r="1760" spans="2:26" x14ac:dyDescent="0.25">
      <c r="B1760" t="s">
        <v>1982</v>
      </c>
      <c r="C1760" t="s">
        <v>634</v>
      </c>
      <c r="D1760" t="s">
        <v>289</v>
      </c>
      <c r="E1760" t="s">
        <v>633</v>
      </c>
      <c r="F1760" t="s">
        <v>951</v>
      </c>
      <c r="G1760" t="s">
        <v>952</v>
      </c>
      <c r="H1760" t="s">
        <v>918</v>
      </c>
      <c r="I1760" t="s">
        <v>1983</v>
      </c>
      <c r="J1760" s="4" t="s">
        <v>865</v>
      </c>
      <c r="K1760">
        <v>140</v>
      </c>
      <c r="L1760">
        <v>125</v>
      </c>
      <c r="M1760" s="1">
        <v>1.5266203703703705E-2</v>
      </c>
      <c r="N1760" s="25">
        <v>1416.11006784908</v>
      </c>
      <c r="O1760" s="25">
        <v>4460.7467137246022</v>
      </c>
      <c r="P1760" s="25">
        <v>17.6027125068129</v>
      </c>
      <c r="Q1760" s="25">
        <v>1.1895324007235599</v>
      </c>
      <c r="R1760" s="25">
        <v>1751.7282083903201</v>
      </c>
      <c r="S1760" s="25">
        <v>1.7759766182154499</v>
      </c>
      <c r="T1760" s="25">
        <v>0.30848046398619999</v>
      </c>
      <c r="U1760" s="25">
        <v>0.128165047401048</v>
      </c>
      <c r="V1760" s="25">
        <v>0.11329338939646701</v>
      </c>
      <c r="W1760" s="25">
        <v>0.241458436797515</v>
      </c>
      <c r="X1760" s="25"/>
      <c r="Y1760" s="25"/>
      <c r="Z1760"/>
    </row>
    <row r="1761" spans="2:26" x14ac:dyDescent="0.25">
      <c r="B1761" t="s">
        <v>1982</v>
      </c>
      <c r="C1761" t="s">
        <v>634</v>
      </c>
      <c r="D1761" t="s">
        <v>289</v>
      </c>
      <c r="E1761" t="s">
        <v>633</v>
      </c>
      <c r="F1761" t="s">
        <v>951</v>
      </c>
      <c r="G1761" t="s">
        <v>952</v>
      </c>
      <c r="H1761" t="s">
        <v>918</v>
      </c>
      <c r="I1761" t="s">
        <v>1983</v>
      </c>
      <c r="J1761" s="4" t="s">
        <v>865</v>
      </c>
      <c r="K1761">
        <v>240</v>
      </c>
      <c r="L1761">
        <v>200</v>
      </c>
      <c r="M1761" s="1">
        <v>2.2118055555555557E-2</v>
      </c>
      <c r="N1761" s="25">
        <v>2034.1858957519501</v>
      </c>
      <c r="O1761" s="25">
        <v>6407.6855716186428</v>
      </c>
      <c r="P1761" s="25">
        <v>25.967781598711301</v>
      </c>
      <c r="Q1761" s="25">
        <v>1.7087164103258099</v>
      </c>
      <c r="R1761" s="25">
        <v>2516.2884966067199</v>
      </c>
      <c r="S1761" s="25">
        <v>2.7767754952292099</v>
      </c>
      <c r="T1761" s="25">
        <v>0.46499469511691599</v>
      </c>
      <c r="U1761" s="25">
        <v>0.16426264664408</v>
      </c>
      <c r="V1761" s="25">
        <v>0.174063706287582</v>
      </c>
      <c r="W1761" s="25">
        <v>0.33832635293166202</v>
      </c>
      <c r="X1761" s="25"/>
      <c r="Y1761" s="25"/>
      <c r="Z1761"/>
    </row>
    <row r="1762" spans="2:26" x14ac:dyDescent="0.25">
      <c r="B1762" t="s">
        <v>1982</v>
      </c>
      <c r="C1762" t="s">
        <v>634</v>
      </c>
      <c r="D1762" t="s">
        <v>289</v>
      </c>
      <c r="E1762" t="s">
        <v>633</v>
      </c>
      <c r="F1762" t="s">
        <v>951</v>
      </c>
      <c r="G1762" t="s">
        <v>952</v>
      </c>
      <c r="H1762" t="s">
        <v>918</v>
      </c>
      <c r="I1762" t="s">
        <v>1983</v>
      </c>
      <c r="J1762" s="4" t="s">
        <v>865</v>
      </c>
      <c r="K1762">
        <v>280</v>
      </c>
      <c r="L1762">
        <v>250</v>
      </c>
      <c r="M1762" s="1">
        <v>2.6828703703703702E-2</v>
      </c>
      <c r="N1762" s="25">
        <v>2297.8034484138998</v>
      </c>
      <c r="O1762" s="25">
        <v>7238.0808625037844</v>
      </c>
      <c r="P1762" s="25">
        <v>28.546508541432601</v>
      </c>
      <c r="Q1762" s="25">
        <v>1.93015451926026</v>
      </c>
      <c r="R1762" s="25">
        <v>2842.3822248656102</v>
      </c>
      <c r="S1762" s="25">
        <v>3.2613397882324602</v>
      </c>
      <c r="T1762" s="25">
        <v>0.538235058464548</v>
      </c>
      <c r="U1762" s="25">
        <v>0.173671858541077</v>
      </c>
      <c r="V1762" s="25">
        <v>0.204707495101357</v>
      </c>
      <c r="W1762" s="25">
        <v>0.37837935364243402</v>
      </c>
      <c r="X1762" s="25"/>
      <c r="Y1762" s="25"/>
      <c r="Z1762"/>
    </row>
    <row r="1763" spans="2:26" x14ac:dyDescent="0.25">
      <c r="B1763" t="s">
        <v>1982</v>
      </c>
      <c r="C1763" t="s">
        <v>634</v>
      </c>
      <c r="D1763" t="s">
        <v>289</v>
      </c>
      <c r="E1763" t="s">
        <v>633</v>
      </c>
      <c r="F1763" t="s">
        <v>951</v>
      </c>
      <c r="G1763" t="s">
        <v>952</v>
      </c>
      <c r="H1763" t="s">
        <v>918</v>
      </c>
      <c r="I1763" t="s">
        <v>1983</v>
      </c>
      <c r="J1763" s="4" t="s">
        <v>865</v>
      </c>
      <c r="K1763">
        <v>340</v>
      </c>
      <c r="L1763">
        <v>500</v>
      </c>
      <c r="M1763" s="1">
        <v>4.9780092592592591E-2</v>
      </c>
      <c r="N1763" s="25">
        <v>3874.37076211781</v>
      </c>
      <c r="O1763" s="25">
        <v>12204.267900671101</v>
      </c>
      <c r="P1763" s="25">
        <v>43.923145770359497</v>
      </c>
      <c r="Q1763" s="25">
        <v>3.25447126857151</v>
      </c>
      <c r="R1763" s="25">
        <v>4792.5970397088004</v>
      </c>
      <c r="S1763" s="25">
        <v>6.1967989587115202</v>
      </c>
      <c r="T1763" s="25">
        <v>0.990038009833342</v>
      </c>
      <c r="U1763" s="25">
        <v>0.241947809708144</v>
      </c>
      <c r="V1763" s="25">
        <v>0.39117845788351702</v>
      </c>
      <c r="W1763" s="25">
        <v>0.63312626759166102</v>
      </c>
      <c r="X1763" s="25"/>
      <c r="Y1763" s="25"/>
      <c r="Z1763"/>
    </row>
    <row r="1764" spans="2:26" x14ac:dyDescent="0.25">
      <c r="B1764" t="s">
        <v>1982</v>
      </c>
      <c r="C1764" t="s">
        <v>634</v>
      </c>
      <c r="D1764" t="s">
        <v>289</v>
      </c>
      <c r="E1764" t="s">
        <v>633</v>
      </c>
      <c r="F1764" t="s">
        <v>951</v>
      </c>
      <c r="G1764" t="s">
        <v>952</v>
      </c>
      <c r="H1764" t="s">
        <v>918</v>
      </c>
      <c r="I1764" t="s">
        <v>1983</v>
      </c>
      <c r="J1764" s="4" t="s">
        <v>865</v>
      </c>
      <c r="K1764">
        <v>340</v>
      </c>
      <c r="L1764">
        <v>750</v>
      </c>
      <c r="M1764" s="1">
        <v>7.2523148148148142E-2</v>
      </c>
      <c r="N1764" s="25">
        <v>5462.09889238304</v>
      </c>
      <c r="O1764" s="25">
        <v>17205.611511006577</v>
      </c>
      <c r="P1764" s="25">
        <v>60.322070772541601</v>
      </c>
      <c r="Q1764" s="25">
        <v>4.5881633216667801</v>
      </c>
      <c r="R1764" s="25">
        <v>6756.6151706787496</v>
      </c>
      <c r="S1764" s="25">
        <v>9.0471191084786806</v>
      </c>
      <c r="T1764" s="25">
        <v>1.42778396064699</v>
      </c>
      <c r="U1764" s="25">
        <v>0.32441763802038098</v>
      </c>
      <c r="V1764" s="25">
        <v>0.57153292244581499</v>
      </c>
      <c r="W1764" s="25">
        <v>0.89595056046619592</v>
      </c>
      <c r="X1764" s="25"/>
      <c r="Y1764" s="25"/>
      <c r="Z1764"/>
    </row>
    <row r="1765" spans="2:26" x14ac:dyDescent="0.25">
      <c r="B1765" t="s">
        <v>1982</v>
      </c>
      <c r="C1765" t="s">
        <v>634</v>
      </c>
      <c r="D1765" t="s">
        <v>289</v>
      </c>
      <c r="E1765" t="s">
        <v>633</v>
      </c>
      <c r="F1765" t="s">
        <v>951</v>
      </c>
      <c r="G1765" t="s">
        <v>952</v>
      </c>
      <c r="H1765" t="s">
        <v>918</v>
      </c>
      <c r="I1765" t="s">
        <v>1983</v>
      </c>
      <c r="J1765" s="4" t="s">
        <v>865</v>
      </c>
      <c r="K1765">
        <v>340</v>
      </c>
      <c r="L1765">
        <v>1000</v>
      </c>
      <c r="M1765" s="1">
        <v>9.5011574074074068E-2</v>
      </c>
      <c r="N1765" s="25">
        <v>6920.5736557452601</v>
      </c>
      <c r="O1765" s="25">
        <v>21799.807015597569</v>
      </c>
      <c r="P1765" s="25">
        <v>74.233285448761094</v>
      </c>
      <c r="Q1765" s="25">
        <v>5.8132817787721196</v>
      </c>
      <c r="R1765" s="25">
        <v>8560.7497641458904</v>
      </c>
      <c r="S1765" s="25">
        <v>11.7614669504957</v>
      </c>
      <c r="T1765" s="25">
        <v>1.8443195449982099</v>
      </c>
      <c r="U1765" s="25">
        <v>0.390624811139412</v>
      </c>
      <c r="V1765" s="25">
        <v>0.74453884621047595</v>
      </c>
      <c r="W1765" s="25">
        <v>1.135163657349888</v>
      </c>
      <c r="X1765" s="25"/>
      <c r="Y1765" s="25"/>
      <c r="Z1765"/>
    </row>
    <row r="1766" spans="2:26" x14ac:dyDescent="0.25">
      <c r="B1766" t="s">
        <v>1982</v>
      </c>
      <c r="C1766" t="s">
        <v>634</v>
      </c>
      <c r="D1766" t="s">
        <v>289</v>
      </c>
      <c r="E1766" t="s">
        <v>633</v>
      </c>
      <c r="F1766" t="s">
        <v>951</v>
      </c>
      <c r="G1766" t="s">
        <v>952</v>
      </c>
      <c r="H1766" t="s">
        <v>918</v>
      </c>
      <c r="I1766" t="s">
        <v>1983</v>
      </c>
      <c r="J1766" s="4" t="s">
        <v>865</v>
      </c>
      <c r="K1766">
        <v>340</v>
      </c>
      <c r="L1766">
        <v>1500</v>
      </c>
      <c r="M1766" s="1">
        <v>0.14031250000000001</v>
      </c>
      <c r="N1766" s="25">
        <v>9986.2404931808305</v>
      </c>
      <c r="O1766" s="25">
        <v>31456.657553519617</v>
      </c>
      <c r="P1766" s="25">
        <v>104.894178685379</v>
      </c>
      <c r="Q1766" s="25">
        <v>8.3884413212201796</v>
      </c>
      <c r="R1766" s="25">
        <v>12352.978735820099</v>
      </c>
      <c r="S1766" s="25">
        <v>17.3516933218616</v>
      </c>
      <c r="T1766" s="25">
        <v>2.7024941546980399</v>
      </c>
      <c r="U1766" s="25">
        <v>0.54142553722318998</v>
      </c>
      <c r="V1766" s="25">
        <v>1.09926866826539</v>
      </c>
      <c r="W1766" s="25">
        <v>1.64069420548858</v>
      </c>
      <c r="X1766" s="25"/>
      <c r="Y1766" s="25"/>
      <c r="Z1766"/>
    </row>
    <row r="1767" spans="2:26" x14ac:dyDescent="0.25">
      <c r="B1767" t="s">
        <v>1982</v>
      </c>
      <c r="C1767" t="s">
        <v>634</v>
      </c>
      <c r="D1767" t="s">
        <v>289</v>
      </c>
      <c r="E1767" t="s">
        <v>633</v>
      </c>
      <c r="F1767" t="s">
        <v>951</v>
      </c>
      <c r="G1767" t="s">
        <v>952</v>
      </c>
      <c r="H1767" t="s">
        <v>918</v>
      </c>
      <c r="I1767" t="s">
        <v>1983</v>
      </c>
      <c r="J1767" s="4" t="s">
        <v>832</v>
      </c>
      <c r="K1767">
        <v>140</v>
      </c>
      <c r="L1767">
        <v>125</v>
      </c>
      <c r="M1767" s="1">
        <v>2.2847222222222224E-2</v>
      </c>
      <c r="N1767" s="25">
        <v>866.19119999999998</v>
      </c>
      <c r="O1767" s="25">
        <v>2728.5022799999997</v>
      </c>
      <c r="P1767" s="25">
        <v>6.9762823999999997</v>
      </c>
      <c r="Q1767" s="25">
        <v>0.72760062000000003</v>
      </c>
      <c r="R1767" s="25">
        <v>1071.47849</v>
      </c>
      <c r="S1767" s="25">
        <v>6.4810105399999998</v>
      </c>
      <c r="T1767" s="25">
        <v>1.42687135999999</v>
      </c>
      <c r="U1767" s="25">
        <v>8.2224290000000005E-2</v>
      </c>
      <c r="V1767" s="25">
        <v>5.9756159999999899E-2</v>
      </c>
      <c r="W1767" s="25">
        <v>0.1419804499999999</v>
      </c>
      <c r="X1767" s="25"/>
      <c r="Y1767" s="25"/>
      <c r="Z1767"/>
    </row>
    <row r="1768" spans="2:26" x14ac:dyDescent="0.25">
      <c r="B1768" t="s">
        <v>1982</v>
      </c>
      <c r="C1768" t="s">
        <v>634</v>
      </c>
      <c r="D1768" t="s">
        <v>289</v>
      </c>
      <c r="E1768" t="s">
        <v>633</v>
      </c>
      <c r="F1768" t="s">
        <v>951</v>
      </c>
      <c r="G1768" t="s">
        <v>952</v>
      </c>
      <c r="H1768" t="s">
        <v>918</v>
      </c>
      <c r="I1768" t="s">
        <v>1983</v>
      </c>
      <c r="J1768" s="4" t="s">
        <v>864</v>
      </c>
      <c r="K1768">
        <v>140</v>
      </c>
      <c r="L1768">
        <v>125</v>
      </c>
      <c r="M1768" s="1">
        <v>1.9259259259259261E-2</v>
      </c>
      <c r="N1768" s="25">
        <v>784.165199999999</v>
      </c>
      <c r="O1768" s="25">
        <v>2470.1203799999967</v>
      </c>
      <c r="P1768" s="25">
        <v>6.7384069999999996</v>
      </c>
      <c r="Q1768" s="25">
        <v>0.65869877205128202</v>
      </c>
      <c r="R1768" s="25">
        <v>970.01233038461498</v>
      </c>
      <c r="S1768" s="25">
        <v>5.3211630271794803</v>
      </c>
      <c r="T1768" s="25">
        <v>1.17095024397435</v>
      </c>
      <c r="U1768" s="25">
        <v>7.5404289999999999E-2</v>
      </c>
      <c r="V1768" s="25">
        <v>5.4157559999999903E-2</v>
      </c>
      <c r="W1768" s="25">
        <v>0.1295618499999999</v>
      </c>
      <c r="X1768" s="25"/>
      <c r="Y1768" s="25"/>
      <c r="Z1768"/>
    </row>
    <row r="1769" spans="2:26" x14ac:dyDescent="0.25">
      <c r="B1769" t="s">
        <v>1984</v>
      </c>
      <c r="C1769" t="s">
        <v>637</v>
      </c>
      <c r="D1769" t="s">
        <v>289</v>
      </c>
      <c r="E1769" t="s">
        <v>636</v>
      </c>
      <c r="F1769" t="s">
        <v>951</v>
      </c>
      <c r="G1769" t="s">
        <v>952</v>
      </c>
      <c r="H1769" t="s">
        <v>918</v>
      </c>
      <c r="I1769" t="s">
        <v>1985</v>
      </c>
      <c r="J1769" s="4" t="s">
        <v>865</v>
      </c>
      <c r="K1769">
        <v>180</v>
      </c>
      <c r="L1769">
        <v>125</v>
      </c>
      <c r="M1769" s="1">
        <v>1.525462962962963E-2</v>
      </c>
      <c r="N1769" s="25">
        <v>1459.59964020284</v>
      </c>
      <c r="O1769" s="25">
        <v>4597.7388666389461</v>
      </c>
      <c r="P1769" s="25">
        <v>17.197521800787101</v>
      </c>
      <c r="Q1769" s="25">
        <v>1.2260637178603699</v>
      </c>
      <c r="R1769" s="25">
        <v>1805.52486140783</v>
      </c>
      <c r="S1769" s="25">
        <v>2.2051797411923002</v>
      </c>
      <c r="T1769" s="25">
        <v>0.484010293079361</v>
      </c>
      <c r="U1769" s="25">
        <v>0.21651566753187701</v>
      </c>
      <c r="V1769" s="25">
        <v>0.13480257636691201</v>
      </c>
      <c r="W1769" s="25">
        <v>0.35131824389878902</v>
      </c>
      <c r="X1769" s="25"/>
      <c r="Y1769" s="25"/>
      <c r="Z1769"/>
    </row>
    <row r="1770" spans="2:26" x14ac:dyDescent="0.25">
      <c r="B1770" t="s">
        <v>1984</v>
      </c>
      <c r="C1770" t="s">
        <v>637</v>
      </c>
      <c r="D1770" t="s">
        <v>289</v>
      </c>
      <c r="E1770" t="s">
        <v>636</v>
      </c>
      <c r="F1770" t="s">
        <v>951</v>
      </c>
      <c r="G1770" t="s">
        <v>952</v>
      </c>
      <c r="H1770" t="s">
        <v>918</v>
      </c>
      <c r="I1770" t="s">
        <v>1985</v>
      </c>
      <c r="J1770" s="4" t="s">
        <v>865</v>
      </c>
      <c r="K1770">
        <v>270</v>
      </c>
      <c r="L1770">
        <v>200</v>
      </c>
      <c r="M1770" s="1">
        <v>2.2453703703703708E-2</v>
      </c>
      <c r="N1770" s="25">
        <v>2068.8715353785101</v>
      </c>
      <c r="O1770" s="25">
        <v>6516.9453364423061</v>
      </c>
      <c r="P1770" s="25">
        <v>24.179936590451799</v>
      </c>
      <c r="Q1770" s="25">
        <v>1.7378521571629899</v>
      </c>
      <c r="R1770" s="25">
        <v>2559.1932287438199</v>
      </c>
      <c r="S1770" s="25">
        <v>3.2227165695911801</v>
      </c>
      <c r="T1770" s="25">
        <v>0.73307184592624297</v>
      </c>
      <c r="U1770" s="25">
        <v>0.28056140083393899</v>
      </c>
      <c r="V1770" s="25">
        <v>0.20423047544237399</v>
      </c>
      <c r="W1770" s="25">
        <v>0.48479187627631298</v>
      </c>
      <c r="X1770" s="25"/>
      <c r="Y1770" s="25"/>
      <c r="Z1770"/>
    </row>
    <row r="1771" spans="2:26" x14ac:dyDescent="0.25">
      <c r="B1771" t="s">
        <v>1984</v>
      </c>
      <c r="C1771" t="s">
        <v>637</v>
      </c>
      <c r="D1771" t="s">
        <v>289</v>
      </c>
      <c r="E1771" t="s">
        <v>636</v>
      </c>
      <c r="F1771" t="s">
        <v>951</v>
      </c>
      <c r="G1771" t="s">
        <v>952</v>
      </c>
      <c r="H1771" t="s">
        <v>918</v>
      </c>
      <c r="I1771" t="s">
        <v>1985</v>
      </c>
      <c r="J1771" s="4" t="s">
        <v>865</v>
      </c>
      <c r="K1771">
        <v>300</v>
      </c>
      <c r="L1771">
        <v>250</v>
      </c>
      <c r="M1771" s="1">
        <v>2.7071759259259257E-2</v>
      </c>
      <c r="N1771" s="25">
        <v>2348.6194827982299</v>
      </c>
      <c r="O1771" s="25">
        <v>7398.1513708144239</v>
      </c>
      <c r="P1771" s="25">
        <v>26.913637590279901</v>
      </c>
      <c r="Q1771" s="25">
        <v>1.9728405587559199</v>
      </c>
      <c r="R1771" s="25">
        <v>2905.2425368980398</v>
      </c>
      <c r="S1771" s="25">
        <v>3.7362198847922299</v>
      </c>
      <c r="T1771" s="25">
        <v>0.86133747250426096</v>
      </c>
      <c r="U1771" s="25">
        <v>0.30402717709249</v>
      </c>
      <c r="V1771" s="25">
        <v>0.24049729032886799</v>
      </c>
      <c r="W1771" s="25">
        <v>0.54452446742135796</v>
      </c>
      <c r="X1771" s="25"/>
      <c r="Y1771" s="25"/>
      <c r="Z1771"/>
    </row>
    <row r="1772" spans="2:26" x14ac:dyDescent="0.25">
      <c r="B1772" t="s">
        <v>1984</v>
      </c>
      <c r="C1772" t="s">
        <v>637</v>
      </c>
      <c r="D1772" t="s">
        <v>289</v>
      </c>
      <c r="E1772" t="s">
        <v>636</v>
      </c>
      <c r="F1772" t="s">
        <v>951</v>
      </c>
      <c r="G1772" t="s">
        <v>952</v>
      </c>
      <c r="H1772" t="s">
        <v>918</v>
      </c>
      <c r="I1772" t="s">
        <v>1985</v>
      </c>
      <c r="J1772" s="4" t="s">
        <v>865</v>
      </c>
      <c r="K1772">
        <v>320</v>
      </c>
      <c r="L1772">
        <v>500</v>
      </c>
      <c r="M1772" s="1">
        <v>4.9525462962962959E-2</v>
      </c>
      <c r="N1772" s="25">
        <v>3950.4678401718802</v>
      </c>
      <c r="O1772" s="25">
        <v>12443.973696541423</v>
      </c>
      <c r="P1772" s="25">
        <v>42.117898064699702</v>
      </c>
      <c r="Q1772" s="25">
        <v>3.31839307753211</v>
      </c>
      <c r="R1772" s="25">
        <v>4886.7299385706001</v>
      </c>
      <c r="S1772" s="25">
        <v>6.7042138217074898</v>
      </c>
      <c r="T1772" s="25">
        <v>1.59149829785338</v>
      </c>
      <c r="U1772" s="25">
        <v>0.44500009189747702</v>
      </c>
      <c r="V1772" s="25">
        <v>0.44787108243900903</v>
      </c>
      <c r="W1772" s="25">
        <v>0.89287117433648611</v>
      </c>
      <c r="X1772" s="25"/>
      <c r="Y1772" s="25"/>
      <c r="Z1772"/>
    </row>
    <row r="1773" spans="2:26" x14ac:dyDescent="0.25">
      <c r="B1773" t="s">
        <v>1984</v>
      </c>
      <c r="C1773" t="s">
        <v>637</v>
      </c>
      <c r="D1773" t="s">
        <v>289</v>
      </c>
      <c r="E1773" t="s">
        <v>636</v>
      </c>
      <c r="F1773" t="s">
        <v>951</v>
      </c>
      <c r="G1773" t="s">
        <v>952</v>
      </c>
      <c r="H1773" t="s">
        <v>918</v>
      </c>
      <c r="I1773" t="s">
        <v>1985</v>
      </c>
      <c r="J1773" s="4" t="s">
        <v>865</v>
      </c>
      <c r="K1773">
        <v>340</v>
      </c>
      <c r="L1773">
        <v>750</v>
      </c>
      <c r="M1773" s="1">
        <v>7.2581018518518517E-2</v>
      </c>
      <c r="N1773" s="25">
        <v>5490.7576954320502</v>
      </c>
      <c r="O1773" s="25">
        <v>17295.886740610957</v>
      </c>
      <c r="P1773" s="25">
        <v>56.570545595821599</v>
      </c>
      <c r="Q1773" s="25">
        <v>4.6122372239521301</v>
      </c>
      <c r="R1773" s="25">
        <v>6792.0676721376703</v>
      </c>
      <c r="S1773" s="25">
        <v>9.6973776500536193</v>
      </c>
      <c r="T1773" s="25">
        <v>2.3295443129682201</v>
      </c>
      <c r="U1773" s="25">
        <v>0.56760972765484996</v>
      </c>
      <c r="V1773" s="25">
        <v>0.65759729234478603</v>
      </c>
      <c r="W1773" s="25">
        <v>1.2252070199996359</v>
      </c>
      <c r="X1773" s="25"/>
      <c r="Y1773" s="25"/>
      <c r="Z1773"/>
    </row>
    <row r="1774" spans="2:26" x14ac:dyDescent="0.25">
      <c r="B1774" t="s">
        <v>1984</v>
      </c>
      <c r="C1774" t="s">
        <v>637</v>
      </c>
      <c r="D1774" t="s">
        <v>289</v>
      </c>
      <c r="E1774" t="s">
        <v>636</v>
      </c>
      <c r="F1774" t="s">
        <v>951</v>
      </c>
      <c r="G1774" t="s">
        <v>952</v>
      </c>
      <c r="H1774" t="s">
        <v>918</v>
      </c>
      <c r="I1774" t="s">
        <v>1985</v>
      </c>
      <c r="J1774" s="4" t="s">
        <v>865</v>
      </c>
      <c r="K1774">
        <v>340</v>
      </c>
      <c r="L1774">
        <v>1000</v>
      </c>
      <c r="M1774" s="1">
        <v>9.5069444444444443E-2</v>
      </c>
      <c r="N1774" s="25">
        <v>6949.2668608633903</v>
      </c>
      <c r="O1774" s="25">
        <v>21890.190611719678</v>
      </c>
      <c r="P1774" s="25">
        <v>69.786506670429702</v>
      </c>
      <c r="Q1774" s="25">
        <v>5.8373841911303996</v>
      </c>
      <c r="R1774" s="25">
        <v>8596.2415795069992</v>
      </c>
      <c r="S1774" s="25">
        <v>12.512058030996799</v>
      </c>
      <c r="T1774" s="25">
        <v>3.0238587446511298</v>
      </c>
      <c r="U1774" s="25">
        <v>0.68352815892831997</v>
      </c>
      <c r="V1774" s="25">
        <v>0.855553048927707</v>
      </c>
      <c r="W1774" s="25">
        <v>1.539081207856027</v>
      </c>
      <c r="X1774" s="25"/>
      <c r="Y1774" s="25"/>
      <c r="Z1774"/>
    </row>
    <row r="1775" spans="2:26" x14ac:dyDescent="0.25">
      <c r="B1775" t="s">
        <v>1984</v>
      </c>
      <c r="C1775" t="s">
        <v>637</v>
      </c>
      <c r="D1775" t="s">
        <v>289</v>
      </c>
      <c r="E1775" t="s">
        <v>636</v>
      </c>
      <c r="F1775" t="s">
        <v>951</v>
      </c>
      <c r="G1775" t="s">
        <v>952</v>
      </c>
      <c r="H1775" t="s">
        <v>918</v>
      </c>
      <c r="I1775" t="s">
        <v>1985</v>
      </c>
      <c r="J1775" s="4" t="s">
        <v>832</v>
      </c>
      <c r="K1775">
        <v>180</v>
      </c>
      <c r="L1775">
        <v>125</v>
      </c>
      <c r="M1775" s="1">
        <v>2.2847222222222224E-2</v>
      </c>
      <c r="N1775" s="25">
        <v>940.91759999999897</v>
      </c>
      <c r="O1775" s="25">
        <v>2963.8904399999965</v>
      </c>
      <c r="P1775" s="25">
        <v>7.8708331999999999</v>
      </c>
      <c r="Q1775" s="25">
        <v>0.79037071999999997</v>
      </c>
      <c r="R1775" s="25">
        <v>1163.91498</v>
      </c>
      <c r="S1775" s="25">
        <v>6.2947408600000001</v>
      </c>
      <c r="T1775" s="25">
        <v>3.0850757600000001</v>
      </c>
      <c r="U1775" s="25">
        <v>0.16677620999999901</v>
      </c>
      <c r="V1775" s="25">
        <v>7.80468E-2</v>
      </c>
      <c r="W1775" s="25">
        <v>0.24482300999999901</v>
      </c>
      <c r="X1775" s="25"/>
      <c r="Y1775" s="25"/>
      <c r="Z1775"/>
    </row>
    <row r="1776" spans="2:26" x14ac:dyDescent="0.25">
      <c r="B1776" t="s">
        <v>1984</v>
      </c>
      <c r="C1776" t="s">
        <v>637</v>
      </c>
      <c r="D1776" t="s">
        <v>289</v>
      </c>
      <c r="E1776" t="s">
        <v>636</v>
      </c>
      <c r="F1776" t="s">
        <v>951</v>
      </c>
      <c r="G1776" t="s">
        <v>952</v>
      </c>
      <c r="H1776" t="s">
        <v>918</v>
      </c>
      <c r="I1776" t="s">
        <v>1985</v>
      </c>
      <c r="J1776" s="4" t="s">
        <v>864</v>
      </c>
      <c r="K1776">
        <v>180</v>
      </c>
      <c r="L1776">
        <v>125</v>
      </c>
      <c r="M1776" s="1">
        <v>1.9259259259259261E-2</v>
      </c>
      <c r="N1776" s="25">
        <v>854.05560000000003</v>
      </c>
      <c r="O1776" s="25">
        <v>2690.2751400000002</v>
      </c>
      <c r="P1776" s="25">
        <v>7.5928747205128202</v>
      </c>
      <c r="Q1776" s="25">
        <v>0.71740664397435805</v>
      </c>
      <c r="R1776" s="25">
        <v>1056.4666947435801</v>
      </c>
      <c r="S1776" s="25">
        <v>5.2124402446153804</v>
      </c>
      <c r="T1776" s="25">
        <v>2.5117865202564098</v>
      </c>
      <c r="U1776" s="25">
        <v>0.15164821000000001</v>
      </c>
      <c r="V1776" s="25">
        <v>7.0253399999999994E-2</v>
      </c>
      <c r="W1776" s="25">
        <v>0.22190161</v>
      </c>
      <c r="X1776" s="25"/>
      <c r="Y1776" s="25"/>
      <c r="Z1776"/>
    </row>
    <row r="1777" spans="2:26" x14ac:dyDescent="0.25">
      <c r="B1777" t="s">
        <v>809</v>
      </c>
      <c r="C1777" t="s">
        <v>638</v>
      </c>
      <c r="D1777" t="s">
        <v>238</v>
      </c>
      <c r="E1777" t="s">
        <v>1479</v>
      </c>
      <c r="F1777" t="s">
        <v>951</v>
      </c>
      <c r="G1777" t="s">
        <v>1907</v>
      </c>
      <c r="H1777" t="s">
        <v>918</v>
      </c>
      <c r="I1777" t="s">
        <v>179</v>
      </c>
      <c r="J1777" s="4" t="s">
        <v>865</v>
      </c>
      <c r="K1777">
        <v>160</v>
      </c>
      <c r="L1777">
        <v>125</v>
      </c>
      <c r="M1777" s="1">
        <v>2.4270833333333335E-2</v>
      </c>
      <c r="N1777" s="25">
        <v>282.07473606027798</v>
      </c>
      <c r="O1777" s="25">
        <v>888.53541858987558</v>
      </c>
      <c r="P1777" s="25">
        <v>3.1012152434200702</v>
      </c>
      <c r="Q1777" s="25">
        <v>0.23694277273141201</v>
      </c>
      <c r="R1777" s="25">
        <v>348.926378936878</v>
      </c>
      <c r="S1777" s="25">
        <v>2.18581964838988</v>
      </c>
      <c r="T1777" s="25">
        <v>3.41638994119876E-5</v>
      </c>
      <c r="U1777" s="25">
        <v>0</v>
      </c>
      <c r="V1777" s="25">
        <v>0</v>
      </c>
      <c r="W1777" s="25">
        <v>0</v>
      </c>
      <c r="X1777" s="25"/>
      <c r="Y1777" s="25"/>
      <c r="Z1777"/>
    </row>
    <row r="1778" spans="2:26" x14ac:dyDescent="0.25">
      <c r="B1778" t="s">
        <v>809</v>
      </c>
      <c r="C1778" t="s">
        <v>638</v>
      </c>
      <c r="D1778" t="s">
        <v>238</v>
      </c>
      <c r="E1778" t="s">
        <v>1479</v>
      </c>
      <c r="F1778" t="s">
        <v>951</v>
      </c>
      <c r="G1778" t="s">
        <v>1907</v>
      </c>
      <c r="H1778" t="s">
        <v>918</v>
      </c>
      <c r="I1778" t="s">
        <v>179</v>
      </c>
      <c r="J1778" s="4" t="s">
        <v>865</v>
      </c>
      <c r="K1778">
        <v>220</v>
      </c>
      <c r="L1778">
        <v>200</v>
      </c>
      <c r="M1778" s="1">
        <v>3.740740740740741E-2</v>
      </c>
      <c r="N1778" s="25">
        <v>411.10254435127302</v>
      </c>
      <c r="O1778" s="25">
        <v>1294.97301470651</v>
      </c>
      <c r="P1778" s="25">
        <v>4.3095894331422899</v>
      </c>
      <c r="Q1778" s="25">
        <v>0.34532615023616797</v>
      </c>
      <c r="R1778" s="25">
        <v>508.53383778404799</v>
      </c>
      <c r="S1778" s="25">
        <v>3.08855843755491</v>
      </c>
      <c r="T1778" s="25">
        <v>5.3669678238800901E-5</v>
      </c>
      <c r="U1778" s="25">
        <v>0</v>
      </c>
      <c r="V1778" s="25">
        <v>0</v>
      </c>
      <c r="W1778" s="25">
        <v>0</v>
      </c>
      <c r="X1778" s="25"/>
      <c r="Y1778" s="25"/>
      <c r="Z1778"/>
    </row>
    <row r="1779" spans="2:26" x14ac:dyDescent="0.25">
      <c r="B1779" t="s">
        <v>809</v>
      </c>
      <c r="C1779" t="s">
        <v>638</v>
      </c>
      <c r="D1779" t="s">
        <v>238</v>
      </c>
      <c r="E1779" t="s">
        <v>1479</v>
      </c>
      <c r="F1779" t="s">
        <v>951</v>
      </c>
      <c r="G1779" t="s">
        <v>1907</v>
      </c>
      <c r="H1779" t="s">
        <v>918</v>
      </c>
      <c r="I1779" t="s">
        <v>179</v>
      </c>
      <c r="J1779" s="4" t="s">
        <v>865</v>
      </c>
      <c r="K1779">
        <v>240</v>
      </c>
      <c r="L1779">
        <v>250</v>
      </c>
      <c r="M1779" s="1">
        <v>4.5729166666666661E-2</v>
      </c>
      <c r="N1779" s="25">
        <v>496.75390122440098</v>
      </c>
      <c r="O1779" s="25">
        <v>1564.7747888568631</v>
      </c>
      <c r="P1779" s="25">
        <v>5.1867541737970999</v>
      </c>
      <c r="Q1779" s="25">
        <v>0.417273310245519</v>
      </c>
      <c r="R1779" s="25">
        <v>614.48455039004295</v>
      </c>
      <c r="S1779" s="25">
        <v>3.4791626353206899</v>
      </c>
      <c r="T1779" s="25">
        <v>6.7071988823692397E-5</v>
      </c>
      <c r="U1779" s="25">
        <v>0</v>
      </c>
      <c r="V1779" s="25">
        <v>0</v>
      </c>
      <c r="W1779" s="25">
        <v>0</v>
      </c>
      <c r="X1779" s="25"/>
      <c r="Y1779" s="25"/>
      <c r="Z1779"/>
    </row>
    <row r="1780" spans="2:26" x14ac:dyDescent="0.25">
      <c r="B1780" t="s">
        <v>809</v>
      </c>
      <c r="C1780" t="s">
        <v>638</v>
      </c>
      <c r="D1780" t="s">
        <v>238</v>
      </c>
      <c r="E1780" t="s">
        <v>1479</v>
      </c>
      <c r="F1780" t="s">
        <v>951</v>
      </c>
      <c r="G1780" t="s">
        <v>1907</v>
      </c>
      <c r="H1780" t="s">
        <v>918</v>
      </c>
      <c r="I1780" t="s">
        <v>179</v>
      </c>
      <c r="J1780" s="4" t="s">
        <v>865</v>
      </c>
      <c r="K1780">
        <v>240</v>
      </c>
      <c r="L1780">
        <v>500</v>
      </c>
      <c r="M1780" s="1">
        <v>8.5821759259259264E-2</v>
      </c>
      <c r="N1780" s="25">
        <v>1056.7475330805801</v>
      </c>
      <c r="O1780" s="25">
        <v>3328.7547292038271</v>
      </c>
      <c r="P1780" s="25">
        <v>11.470994650508</v>
      </c>
      <c r="Q1780" s="25">
        <v>0.88766794727531895</v>
      </c>
      <c r="R1780" s="25">
        <v>1307.1966184120599</v>
      </c>
      <c r="S1780" s="25">
        <v>5.2047742610327798</v>
      </c>
      <c r="T1780" s="25">
        <v>1.4801687178815799E-4</v>
      </c>
      <c r="U1780" s="25">
        <v>0</v>
      </c>
      <c r="V1780" s="25">
        <v>0</v>
      </c>
      <c r="W1780" s="25">
        <v>0</v>
      </c>
      <c r="X1780" s="25"/>
      <c r="Y1780" s="25"/>
      <c r="Z1780"/>
    </row>
    <row r="1781" spans="2:26" x14ac:dyDescent="0.25">
      <c r="B1781" t="s">
        <v>809</v>
      </c>
      <c r="C1781" t="s">
        <v>638</v>
      </c>
      <c r="D1781" t="s">
        <v>238</v>
      </c>
      <c r="E1781" t="s">
        <v>1479</v>
      </c>
      <c r="F1781" t="s">
        <v>951</v>
      </c>
      <c r="G1781" t="s">
        <v>1907</v>
      </c>
      <c r="H1781" t="s">
        <v>918</v>
      </c>
      <c r="I1781" t="s">
        <v>179</v>
      </c>
      <c r="J1781" s="4" t="s">
        <v>865</v>
      </c>
      <c r="K1781">
        <v>240</v>
      </c>
      <c r="L1781">
        <v>750</v>
      </c>
      <c r="M1781" s="1">
        <v>0.12590277777777778</v>
      </c>
      <c r="N1781" s="25">
        <v>1605.9311697957501</v>
      </c>
      <c r="O1781" s="25">
        <v>5058.6831848566126</v>
      </c>
      <c r="P1781" s="25">
        <v>17.6450314902361</v>
      </c>
      <c r="Q1781" s="25">
        <v>1.3489824373847701</v>
      </c>
      <c r="R1781" s="25">
        <v>1986.5369565378401</v>
      </c>
      <c r="S1781" s="25">
        <v>6.8413606857603702</v>
      </c>
      <c r="T1781" s="25">
        <v>2.2752863969609501E-4</v>
      </c>
      <c r="U1781" s="25">
        <v>0</v>
      </c>
      <c r="V1781" s="25">
        <v>0</v>
      </c>
      <c r="W1781" s="25">
        <v>0</v>
      </c>
      <c r="X1781" s="25"/>
      <c r="Y1781" s="25"/>
      <c r="Z1781"/>
    </row>
    <row r="1782" spans="2:26" x14ac:dyDescent="0.25">
      <c r="B1782" t="s">
        <v>809</v>
      </c>
      <c r="C1782" t="s">
        <v>638</v>
      </c>
      <c r="D1782" t="s">
        <v>238</v>
      </c>
      <c r="E1782" t="s">
        <v>1479</v>
      </c>
      <c r="F1782" t="s">
        <v>951</v>
      </c>
      <c r="G1782" t="s">
        <v>1907</v>
      </c>
      <c r="H1782" t="s">
        <v>918</v>
      </c>
      <c r="I1782" t="s">
        <v>179</v>
      </c>
      <c r="J1782" s="4" t="s">
        <v>865</v>
      </c>
      <c r="K1782">
        <v>240</v>
      </c>
      <c r="L1782">
        <v>1000</v>
      </c>
      <c r="M1782" s="1">
        <v>0.16598379629629631</v>
      </c>
      <c r="N1782" s="25">
        <v>2155.05762002344</v>
      </c>
      <c r="O1782" s="25">
        <v>6788.4315030738362</v>
      </c>
      <c r="P1782" s="25">
        <v>23.818594474862099</v>
      </c>
      <c r="Q1782" s="25">
        <v>1.8102481046392001</v>
      </c>
      <c r="R1782" s="25">
        <v>2665.8061971438701</v>
      </c>
      <c r="S1782" s="25">
        <v>8.4759755325416197</v>
      </c>
      <c r="T1782" s="25">
        <v>3.0703775210838698E-4</v>
      </c>
      <c r="U1782" s="25">
        <v>0</v>
      </c>
      <c r="V1782" s="25">
        <v>0</v>
      </c>
      <c r="W1782" s="25">
        <v>0</v>
      </c>
      <c r="X1782" s="25"/>
      <c r="Y1782" s="25"/>
      <c r="Z1782"/>
    </row>
    <row r="1783" spans="2:26" x14ac:dyDescent="0.25">
      <c r="B1783" t="s">
        <v>809</v>
      </c>
      <c r="C1783" t="s">
        <v>638</v>
      </c>
      <c r="D1783" t="s">
        <v>238</v>
      </c>
      <c r="E1783" t="s">
        <v>1479</v>
      </c>
      <c r="F1783" t="s">
        <v>951</v>
      </c>
      <c r="G1783" t="s">
        <v>1907</v>
      </c>
      <c r="H1783" t="s">
        <v>918</v>
      </c>
      <c r="I1783" t="s">
        <v>179</v>
      </c>
      <c r="J1783" s="4" t="s">
        <v>832</v>
      </c>
      <c r="K1783">
        <v>160</v>
      </c>
      <c r="L1783">
        <v>125</v>
      </c>
      <c r="M1783" s="1">
        <v>2.2847222222222224E-2</v>
      </c>
      <c r="N1783" s="25">
        <v>168.13138000000001</v>
      </c>
      <c r="O1783" s="25">
        <v>529.61384699999996</v>
      </c>
      <c r="P1783" s="25">
        <v>1.2788807</v>
      </c>
      <c r="Q1783" s="25">
        <v>0.14123034800000001</v>
      </c>
      <c r="R1783" s="25">
        <v>207.97851</v>
      </c>
      <c r="S1783" s="25">
        <v>2.9382599800000002</v>
      </c>
      <c r="T1783" s="25">
        <v>1.6818000000000001E-5</v>
      </c>
      <c r="U1783" s="25">
        <v>0</v>
      </c>
      <c r="V1783" s="25">
        <v>0</v>
      </c>
      <c r="W1783" s="25">
        <v>0</v>
      </c>
      <c r="X1783" s="25"/>
      <c r="Y1783" s="25"/>
      <c r="Z1783"/>
    </row>
    <row r="1784" spans="2:26" x14ac:dyDescent="0.25">
      <c r="B1784" t="s">
        <v>809</v>
      </c>
      <c r="C1784" t="s">
        <v>638</v>
      </c>
      <c r="D1784" t="s">
        <v>238</v>
      </c>
      <c r="E1784" t="s">
        <v>1479</v>
      </c>
      <c r="F1784" t="s">
        <v>951</v>
      </c>
      <c r="G1784" t="s">
        <v>1907</v>
      </c>
      <c r="H1784" t="s">
        <v>918</v>
      </c>
      <c r="I1784" t="s">
        <v>179</v>
      </c>
      <c r="J1784" s="4" t="s">
        <v>864</v>
      </c>
      <c r="K1784">
        <v>160</v>
      </c>
      <c r="L1784">
        <v>125</v>
      </c>
      <c r="M1784" s="1">
        <v>1.9259259259259261E-2</v>
      </c>
      <c r="N1784" s="25">
        <v>149.866541666666</v>
      </c>
      <c r="O1784" s="25">
        <v>472.07960624999788</v>
      </c>
      <c r="P1784" s="25">
        <v>1.19996338397435</v>
      </c>
      <c r="Q1784" s="25">
        <v>0.12588788562820499</v>
      </c>
      <c r="R1784" s="25">
        <v>185.384905192307</v>
      </c>
      <c r="S1784" s="25">
        <v>2.4037256485897398</v>
      </c>
      <c r="T1784" s="25">
        <v>1.49889999999999E-5</v>
      </c>
      <c r="U1784" s="25">
        <v>0</v>
      </c>
      <c r="V1784" s="25">
        <v>0</v>
      </c>
      <c r="W1784" s="25">
        <v>0</v>
      </c>
      <c r="X1784" s="25"/>
      <c r="Y1784" s="25"/>
      <c r="Z1784"/>
    </row>
    <row r="1785" spans="2:26" x14ac:dyDescent="0.25">
      <c r="B1785" t="s">
        <v>810</v>
      </c>
      <c r="C1785" t="s">
        <v>639</v>
      </c>
      <c r="D1785" t="s">
        <v>238</v>
      </c>
      <c r="E1785" t="s">
        <v>1482</v>
      </c>
      <c r="F1785" t="s">
        <v>951</v>
      </c>
      <c r="G1785" t="s">
        <v>1907</v>
      </c>
      <c r="H1785" t="s">
        <v>918</v>
      </c>
      <c r="I1785" t="s">
        <v>179</v>
      </c>
      <c r="J1785" s="4" t="s">
        <v>865</v>
      </c>
      <c r="K1785">
        <v>180</v>
      </c>
      <c r="L1785">
        <v>125</v>
      </c>
      <c r="M1785" s="1">
        <v>2.2430555555555554E-2</v>
      </c>
      <c r="N1785" s="25">
        <v>277.10885232708898</v>
      </c>
      <c r="O1785" s="25">
        <v>872.89288483033022</v>
      </c>
      <c r="P1785" s="25">
        <v>3.6001769079265702</v>
      </c>
      <c r="Q1785" s="25">
        <v>0.23277141093825801</v>
      </c>
      <c r="R1785" s="25">
        <v>342.78352861144202</v>
      </c>
      <c r="S1785" s="25">
        <v>1.49309558994668</v>
      </c>
      <c r="T1785" s="25">
        <v>3.3943263840974198E-5</v>
      </c>
      <c r="U1785" s="25">
        <v>0</v>
      </c>
      <c r="V1785" s="25">
        <v>0</v>
      </c>
      <c r="W1785" s="25">
        <v>0</v>
      </c>
      <c r="X1785" s="25"/>
      <c r="Y1785" s="25"/>
      <c r="Z1785"/>
    </row>
    <row r="1786" spans="2:26" x14ac:dyDescent="0.25">
      <c r="B1786" t="s">
        <v>810</v>
      </c>
      <c r="C1786" t="s">
        <v>639</v>
      </c>
      <c r="D1786" t="s">
        <v>238</v>
      </c>
      <c r="E1786" t="s">
        <v>1482</v>
      </c>
      <c r="F1786" t="s">
        <v>951</v>
      </c>
      <c r="G1786" t="s">
        <v>1907</v>
      </c>
      <c r="H1786" t="s">
        <v>918</v>
      </c>
      <c r="I1786" t="s">
        <v>179</v>
      </c>
      <c r="J1786" s="4" t="s">
        <v>865</v>
      </c>
      <c r="K1786">
        <v>220</v>
      </c>
      <c r="L1786">
        <v>200</v>
      </c>
      <c r="M1786" s="1">
        <v>3.4305555555555554E-2</v>
      </c>
      <c r="N1786" s="25">
        <v>414.79092872012598</v>
      </c>
      <c r="O1786" s="25">
        <v>1306.5914254683969</v>
      </c>
      <c r="P1786" s="25">
        <v>5.1984182236916103</v>
      </c>
      <c r="Q1786" s="25">
        <v>0.34842443519623101</v>
      </c>
      <c r="R1786" s="25">
        <v>513.09638158036205</v>
      </c>
      <c r="S1786" s="25">
        <v>2.0621220776395002</v>
      </c>
      <c r="T1786" s="25">
        <v>5.4150797335678698E-5</v>
      </c>
      <c r="U1786" s="25">
        <v>0</v>
      </c>
      <c r="V1786" s="25">
        <v>0</v>
      </c>
      <c r="W1786" s="25">
        <v>0</v>
      </c>
      <c r="X1786" s="25"/>
      <c r="Y1786" s="25"/>
      <c r="Z1786"/>
    </row>
    <row r="1787" spans="2:26" x14ac:dyDescent="0.25">
      <c r="B1787" t="s">
        <v>810</v>
      </c>
      <c r="C1787" t="s">
        <v>639</v>
      </c>
      <c r="D1787" t="s">
        <v>238</v>
      </c>
      <c r="E1787" t="s">
        <v>1482</v>
      </c>
      <c r="F1787" t="s">
        <v>951</v>
      </c>
      <c r="G1787" t="s">
        <v>1907</v>
      </c>
      <c r="H1787" t="s">
        <v>918</v>
      </c>
      <c r="I1787" t="s">
        <v>179</v>
      </c>
      <c r="J1787" s="4" t="s">
        <v>865</v>
      </c>
      <c r="K1787">
        <v>240</v>
      </c>
      <c r="L1787">
        <v>250</v>
      </c>
      <c r="M1787" s="1">
        <v>4.2256944444444444E-2</v>
      </c>
      <c r="N1787" s="25">
        <v>496.61745071656901</v>
      </c>
      <c r="O1787" s="25">
        <v>1564.3449697571923</v>
      </c>
      <c r="P1787" s="25">
        <v>6.1058891784258797</v>
      </c>
      <c r="Q1787" s="25">
        <v>0.41715866323685202</v>
      </c>
      <c r="R1787" s="25">
        <v>614.31574225347003</v>
      </c>
      <c r="S1787" s="25">
        <v>2.38335980581977</v>
      </c>
      <c r="T1787" s="25">
        <v>6.7107763750198996E-5</v>
      </c>
      <c r="U1787" s="25">
        <v>0</v>
      </c>
      <c r="V1787" s="25">
        <v>0</v>
      </c>
      <c r="W1787" s="25">
        <v>0</v>
      </c>
      <c r="X1787" s="25"/>
      <c r="Y1787" s="25"/>
      <c r="Z1787"/>
    </row>
    <row r="1788" spans="2:26" x14ac:dyDescent="0.25">
      <c r="B1788" t="s">
        <v>810</v>
      </c>
      <c r="C1788" t="s">
        <v>639</v>
      </c>
      <c r="D1788" t="s">
        <v>238</v>
      </c>
      <c r="E1788" t="s">
        <v>1482</v>
      </c>
      <c r="F1788" t="s">
        <v>951</v>
      </c>
      <c r="G1788" t="s">
        <v>1907</v>
      </c>
      <c r="H1788" t="s">
        <v>918</v>
      </c>
      <c r="I1788" t="s">
        <v>179</v>
      </c>
      <c r="J1788" s="4" t="s">
        <v>865</v>
      </c>
      <c r="K1788">
        <v>240</v>
      </c>
      <c r="L1788">
        <v>500</v>
      </c>
      <c r="M1788" s="1">
        <v>8.0648148148148149E-2</v>
      </c>
      <c r="N1788" s="25">
        <v>1032.79708840899</v>
      </c>
      <c r="O1788" s="25">
        <v>3253.3108284883183</v>
      </c>
      <c r="P1788" s="25">
        <v>12.693131798531001</v>
      </c>
      <c r="Q1788" s="25">
        <v>0.86754953437822402</v>
      </c>
      <c r="R1788" s="25">
        <v>1277.56970828466</v>
      </c>
      <c r="S1788" s="25">
        <v>3.8997494543803302</v>
      </c>
      <c r="T1788" s="25">
        <v>1.4466156388404601E-4</v>
      </c>
      <c r="U1788" s="25">
        <v>0</v>
      </c>
      <c r="V1788" s="25">
        <v>0</v>
      </c>
      <c r="W1788" s="25">
        <v>0</v>
      </c>
      <c r="X1788" s="25"/>
      <c r="Y1788" s="25"/>
      <c r="Z1788"/>
    </row>
    <row r="1789" spans="2:26" x14ac:dyDescent="0.25">
      <c r="B1789" t="s">
        <v>810</v>
      </c>
      <c r="C1789" t="s">
        <v>639</v>
      </c>
      <c r="D1789" t="s">
        <v>238</v>
      </c>
      <c r="E1789" t="s">
        <v>1482</v>
      </c>
      <c r="F1789" t="s">
        <v>951</v>
      </c>
      <c r="G1789" t="s">
        <v>1907</v>
      </c>
      <c r="H1789" t="s">
        <v>918</v>
      </c>
      <c r="I1789" t="s">
        <v>179</v>
      </c>
      <c r="J1789" s="4" t="s">
        <v>865</v>
      </c>
      <c r="K1789">
        <v>240</v>
      </c>
      <c r="L1789">
        <v>750</v>
      </c>
      <c r="M1789" s="1">
        <v>0.11894675925925925</v>
      </c>
      <c r="N1789" s="25">
        <v>1557.573705688</v>
      </c>
      <c r="O1789" s="25">
        <v>4906.3571729171999</v>
      </c>
      <c r="P1789" s="25">
        <v>19.1423045359296</v>
      </c>
      <c r="Q1789" s="25">
        <v>1.3083621898603299</v>
      </c>
      <c r="R1789" s="25">
        <v>1926.7186872918301</v>
      </c>
      <c r="S1789" s="25">
        <v>5.3470472044075397</v>
      </c>
      <c r="T1789" s="25">
        <v>2.2071295626548799E-4</v>
      </c>
      <c r="U1789" s="25">
        <v>0</v>
      </c>
      <c r="V1789" s="25">
        <v>0</v>
      </c>
      <c r="W1789" s="25">
        <v>0</v>
      </c>
      <c r="X1789" s="25"/>
      <c r="Y1789" s="25"/>
      <c r="Z1789"/>
    </row>
    <row r="1790" spans="2:26" x14ac:dyDescent="0.25">
      <c r="B1790" t="s">
        <v>810</v>
      </c>
      <c r="C1790" t="s">
        <v>639</v>
      </c>
      <c r="D1790" t="s">
        <v>238</v>
      </c>
      <c r="E1790" t="s">
        <v>1482</v>
      </c>
      <c r="F1790" t="s">
        <v>951</v>
      </c>
      <c r="G1790" t="s">
        <v>1907</v>
      </c>
      <c r="H1790" t="s">
        <v>918</v>
      </c>
      <c r="I1790" t="s">
        <v>179</v>
      </c>
      <c r="J1790" s="4" t="s">
        <v>865</v>
      </c>
      <c r="K1790">
        <v>240</v>
      </c>
      <c r="L1790">
        <v>1000</v>
      </c>
      <c r="M1790" s="1">
        <v>0.15725694444444446</v>
      </c>
      <c r="N1790" s="25">
        <v>2082.3645933570201</v>
      </c>
      <c r="O1790" s="25">
        <v>6559.4484690746131</v>
      </c>
      <c r="P1790" s="25">
        <v>25.591655283900501</v>
      </c>
      <c r="Q1790" s="25">
        <v>1.74918657815113</v>
      </c>
      <c r="R1790" s="25">
        <v>2575.8857952932999</v>
      </c>
      <c r="S1790" s="25">
        <v>6.79544245163705</v>
      </c>
      <c r="T1790" s="25">
        <v>2.9676953632841202E-4</v>
      </c>
      <c r="U1790" s="25">
        <v>0</v>
      </c>
      <c r="V1790" s="25">
        <v>0</v>
      </c>
      <c r="W1790" s="25">
        <v>0</v>
      </c>
      <c r="X1790" s="25"/>
      <c r="Y1790" s="25"/>
      <c r="Z1790"/>
    </row>
    <row r="1791" spans="2:26" x14ac:dyDescent="0.25">
      <c r="B1791" t="s">
        <v>810</v>
      </c>
      <c r="C1791" t="s">
        <v>639</v>
      </c>
      <c r="D1791" t="s">
        <v>238</v>
      </c>
      <c r="E1791" t="s">
        <v>1482</v>
      </c>
      <c r="F1791" t="s">
        <v>951</v>
      </c>
      <c r="G1791" t="s">
        <v>1907</v>
      </c>
      <c r="H1791" t="s">
        <v>918</v>
      </c>
      <c r="I1791" t="s">
        <v>179</v>
      </c>
      <c r="J1791" s="4" t="s">
        <v>832</v>
      </c>
      <c r="K1791">
        <v>180</v>
      </c>
      <c r="L1791">
        <v>125</v>
      </c>
      <c r="M1791" s="1">
        <v>2.2847222222222224E-2</v>
      </c>
      <c r="N1791" s="25">
        <v>180.85651999999999</v>
      </c>
      <c r="O1791" s="25">
        <v>569.698038</v>
      </c>
      <c r="P1791" s="25">
        <v>1.5119677</v>
      </c>
      <c r="Q1791" s="25">
        <v>0.151919478</v>
      </c>
      <c r="R1791" s="25">
        <v>223.719516</v>
      </c>
      <c r="S1791" s="25">
        <v>2.31754142</v>
      </c>
      <c r="T1791" s="25">
        <v>1.8096000000000001E-5</v>
      </c>
      <c r="U1791" s="25">
        <v>0</v>
      </c>
      <c r="V1791" s="25">
        <v>0</v>
      </c>
      <c r="W1791" s="25">
        <v>0</v>
      </c>
      <c r="X1791" s="25"/>
      <c r="Y1791" s="25"/>
      <c r="Z1791"/>
    </row>
    <row r="1792" spans="2:26" x14ac:dyDescent="0.25">
      <c r="B1792" t="s">
        <v>810</v>
      </c>
      <c r="C1792" t="s">
        <v>639</v>
      </c>
      <c r="D1792" t="s">
        <v>238</v>
      </c>
      <c r="E1792" t="s">
        <v>1482</v>
      </c>
      <c r="F1792" t="s">
        <v>951</v>
      </c>
      <c r="G1792" t="s">
        <v>1907</v>
      </c>
      <c r="H1792" t="s">
        <v>918</v>
      </c>
      <c r="I1792" t="s">
        <v>179</v>
      </c>
      <c r="J1792" s="4" t="s">
        <v>864</v>
      </c>
      <c r="K1792">
        <v>180</v>
      </c>
      <c r="L1792">
        <v>125</v>
      </c>
      <c r="M1792" s="1">
        <v>1.9259259259259261E-2</v>
      </c>
      <c r="N1792" s="25">
        <v>160.60284487179399</v>
      </c>
      <c r="O1792" s="25">
        <v>505.89896134615105</v>
      </c>
      <c r="P1792" s="25">
        <v>1.4138502160256401</v>
      </c>
      <c r="Q1792" s="25">
        <v>0.13490638985897399</v>
      </c>
      <c r="R1792" s="25">
        <v>198.66572138461501</v>
      </c>
      <c r="S1792" s="25">
        <v>1.90056175141025</v>
      </c>
      <c r="T1792" s="25">
        <v>1.6068600000000001E-5</v>
      </c>
      <c r="U1792" s="25">
        <v>0</v>
      </c>
      <c r="V1792" s="25">
        <v>0</v>
      </c>
      <c r="W1792" s="25">
        <v>0</v>
      </c>
      <c r="X1792" s="25"/>
      <c r="Y1792" s="25"/>
      <c r="Z1792"/>
    </row>
    <row r="1793" spans="2:26" x14ac:dyDescent="0.25">
      <c r="B1793" t="s">
        <v>92</v>
      </c>
      <c r="C1793" t="s">
        <v>294</v>
      </c>
      <c r="D1793" t="s">
        <v>238</v>
      </c>
      <c r="E1793" t="s">
        <v>1484</v>
      </c>
      <c r="F1793" t="s">
        <v>951</v>
      </c>
      <c r="G1793" t="s">
        <v>1907</v>
      </c>
      <c r="H1793" t="s">
        <v>918</v>
      </c>
      <c r="I1793" t="s">
        <v>179</v>
      </c>
      <c r="J1793" s="4" t="s">
        <v>865</v>
      </c>
      <c r="K1793">
        <v>180</v>
      </c>
      <c r="L1793">
        <v>125</v>
      </c>
      <c r="M1793" s="1">
        <v>2.2534722222222223E-2</v>
      </c>
      <c r="N1793" s="25">
        <v>292.11196854892</v>
      </c>
      <c r="O1793" s="25">
        <v>920.15270092909793</v>
      </c>
      <c r="P1793" s="25">
        <v>3.9324751290078299</v>
      </c>
      <c r="Q1793" s="25">
        <v>0.245374100881495</v>
      </c>
      <c r="R1793" s="25">
        <v>361.34259023573799</v>
      </c>
      <c r="S1793" s="25">
        <v>1.5547021730205399</v>
      </c>
      <c r="T1793" s="25">
        <v>3.5373670568094597E-5</v>
      </c>
      <c r="U1793" s="25">
        <v>0</v>
      </c>
      <c r="V1793" s="25">
        <v>0</v>
      </c>
      <c r="W1793" s="25">
        <v>0</v>
      </c>
      <c r="X1793" s="25"/>
      <c r="Y1793" s="25"/>
      <c r="Z1793"/>
    </row>
    <row r="1794" spans="2:26" x14ac:dyDescent="0.25">
      <c r="B1794" t="s">
        <v>92</v>
      </c>
      <c r="C1794" t="s">
        <v>294</v>
      </c>
      <c r="D1794" t="s">
        <v>238</v>
      </c>
      <c r="E1794" t="s">
        <v>1484</v>
      </c>
      <c r="F1794" t="s">
        <v>951</v>
      </c>
      <c r="G1794" t="s">
        <v>1907</v>
      </c>
      <c r="H1794" t="s">
        <v>918</v>
      </c>
      <c r="I1794" t="s">
        <v>179</v>
      </c>
      <c r="J1794" s="4" t="s">
        <v>865</v>
      </c>
      <c r="K1794">
        <v>200</v>
      </c>
      <c r="L1794">
        <v>200</v>
      </c>
      <c r="M1794" s="1">
        <v>3.4189814814814819E-2</v>
      </c>
      <c r="N1794" s="25">
        <v>448.99555295420203</v>
      </c>
      <c r="O1794" s="25">
        <v>1414.3359918057363</v>
      </c>
      <c r="P1794" s="25">
        <v>5.9582970729737603</v>
      </c>
      <c r="Q1794" s="25">
        <v>0.37715632028889801</v>
      </c>
      <c r="R1794" s="25">
        <v>555.407569278094</v>
      </c>
      <c r="S1794" s="25">
        <v>2.0658035568945099</v>
      </c>
      <c r="T1794" s="25">
        <v>5.7042405575441097E-5</v>
      </c>
      <c r="U1794" s="25">
        <v>0</v>
      </c>
      <c r="V1794" s="25">
        <v>0</v>
      </c>
      <c r="W1794" s="25">
        <v>0</v>
      </c>
      <c r="X1794" s="25"/>
      <c r="Y1794" s="25"/>
      <c r="Z1794"/>
    </row>
    <row r="1795" spans="2:26" x14ac:dyDescent="0.25">
      <c r="B1795" t="s">
        <v>92</v>
      </c>
      <c r="C1795" t="s">
        <v>294</v>
      </c>
      <c r="D1795" t="s">
        <v>238</v>
      </c>
      <c r="E1795" t="s">
        <v>1484</v>
      </c>
      <c r="F1795" t="s">
        <v>951</v>
      </c>
      <c r="G1795" t="s">
        <v>1907</v>
      </c>
      <c r="H1795" t="s">
        <v>918</v>
      </c>
      <c r="I1795" t="s">
        <v>179</v>
      </c>
      <c r="J1795" s="4" t="s">
        <v>865</v>
      </c>
      <c r="K1795">
        <v>240</v>
      </c>
      <c r="L1795">
        <v>250</v>
      </c>
      <c r="M1795" s="1">
        <v>4.280092592592593E-2</v>
      </c>
      <c r="N1795" s="25">
        <v>534.62959347597598</v>
      </c>
      <c r="O1795" s="25">
        <v>1684.0832194493244</v>
      </c>
      <c r="P1795" s="25">
        <v>6.8153463458074901</v>
      </c>
      <c r="Q1795" s="25">
        <v>0.44908884225265999</v>
      </c>
      <c r="R1795" s="25">
        <v>661.33684281834496</v>
      </c>
      <c r="S1795" s="25">
        <v>2.5559653980527601</v>
      </c>
      <c r="T1795" s="25">
        <v>7.1227179029513695E-5</v>
      </c>
      <c r="U1795" s="25">
        <v>0</v>
      </c>
      <c r="V1795" s="25">
        <v>0</v>
      </c>
      <c r="W1795" s="25">
        <v>0</v>
      </c>
      <c r="X1795" s="25"/>
      <c r="Y1795" s="25"/>
      <c r="Z1795"/>
    </row>
    <row r="1796" spans="2:26" x14ac:dyDescent="0.25">
      <c r="B1796" t="s">
        <v>92</v>
      </c>
      <c r="C1796" t="s">
        <v>294</v>
      </c>
      <c r="D1796" t="s">
        <v>238</v>
      </c>
      <c r="E1796" t="s">
        <v>1484</v>
      </c>
      <c r="F1796" t="s">
        <v>951</v>
      </c>
      <c r="G1796" t="s">
        <v>1907</v>
      </c>
      <c r="H1796" t="s">
        <v>918</v>
      </c>
      <c r="I1796" t="s">
        <v>179</v>
      </c>
      <c r="J1796" s="4" t="s">
        <v>865</v>
      </c>
      <c r="K1796">
        <v>240</v>
      </c>
      <c r="L1796">
        <v>500</v>
      </c>
      <c r="M1796" s="1">
        <v>8.1099537037037039E-2</v>
      </c>
      <c r="N1796" s="25">
        <v>1059.5102023387501</v>
      </c>
      <c r="O1796" s="25">
        <v>3337.4571373670628</v>
      </c>
      <c r="P1796" s="25">
        <v>13.356869361195599</v>
      </c>
      <c r="Q1796" s="25">
        <v>0.88998851534311296</v>
      </c>
      <c r="R1796" s="25">
        <v>1310.61416849547</v>
      </c>
      <c r="S1796" s="25">
        <v>4.04540405505211</v>
      </c>
      <c r="T1796" s="25">
        <v>1.47403093236272E-4</v>
      </c>
      <c r="U1796" s="25">
        <v>0</v>
      </c>
      <c r="V1796" s="25">
        <v>0</v>
      </c>
      <c r="W1796" s="25">
        <v>0</v>
      </c>
      <c r="X1796" s="25"/>
      <c r="Y1796" s="25"/>
      <c r="Z1796"/>
    </row>
    <row r="1797" spans="2:26" x14ac:dyDescent="0.25">
      <c r="B1797" t="s">
        <v>92</v>
      </c>
      <c r="C1797" t="s">
        <v>294</v>
      </c>
      <c r="D1797" t="s">
        <v>238</v>
      </c>
      <c r="E1797" t="s">
        <v>1484</v>
      </c>
      <c r="F1797" t="s">
        <v>951</v>
      </c>
      <c r="G1797" t="s">
        <v>1907</v>
      </c>
      <c r="H1797" t="s">
        <v>918</v>
      </c>
      <c r="I1797" t="s">
        <v>179</v>
      </c>
      <c r="J1797" s="4" t="s">
        <v>865</v>
      </c>
      <c r="K1797">
        <v>240</v>
      </c>
      <c r="L1797">
        <v>750</v>
      </c>
      <c r="M1797" s="1">
        <v>0.11940972222222222</v>
      </c>
      <c r="N1797" s="25">
        <v>1584.46200809624</v>
      </c>
      <c r="O1797" s="25">
        <v>4991.0553255031555</v>
      </c>
      <c r="P1797" s="25">
        <v>19.8979788798135</v>
      </c>
      <c r="Q1797" s="25">
        <v>1.33094839988532</v>
      </c>
      <c r="R1797" s="25">
        <v>1959.9802352909401</v>
      </c>
      <c r="S1797" s="25">
        <v>5.5314268337032102</v>
      </c>
      <c r="T1797" s="25">
        <v>2.2360852248646499E-4</v>
      </c>
      <c r="U1797" s="25">
        <v>0</v>
      </c>
      <c r="V1797" s="25">
        <v>0</v>
      </c>
      <c r="W1797" s="25">
        <v>0</v>
      </c>
      <c r="X1797" s="25"/>
      <c r="Y1797" s="25"/>
      <c r="Z1797"/>
    </row>
    <row r="1798" spans="2:26" x14ac:dyDescent="0.25">
      <c r="B1798" t="s">
        <v>92</v>
      </c>
      <c r="C1798" t="s">
        <v>294</v>
      </c>
      <c r="D1798" t="s">
        <v>238</v>
      </c>
      <c r="E1798" t="s">
        <v>1484</v>
      </c>
      <c r="F1798" t="s">
        <v>951</v>
      </c>
      <c r="G1798" t="s">
        <v>1907</v>
      </c>
      <c r="H1798" t="s">
        <v>918</v>
      </c>
      <c r="I1798" t="s">
        <v>179</v>
      </c>
      <c r="J1798" s="4" t="s">
        <v>865</v>
      </c>
      <c r="K1798">
        <v>240</v>
      </c>
      <c r="L1798">
        <v>1000</v>
      </c>
      <c r="M1798" s="1">
        <v>0.15771990740740741</v>
      </c>
      <c r="N1798" s="25">
        <v>2109.3759570839102</v>
      </c>
      <c r="O1798" s="25">
        <v>6644.5342648143169</v>
      </c>
      <c r="P1798" s="25">
        <v>26.438230817570201</v>
      </c>
      <c r="Q1798" s="25">
        <v>1.77187553977316</v>
      </c>
      <c r="R1798" s="25">
        <v>2609.2978624084299</v>
      </c>
      <c r="S1798" s="25">
        <v>7.01654159040773</v>
      </c>
      <c r="T1798" s="25">
        <v>2.9981312821067999E-4</v>
      </c>
      <c r="U1798" s="25">
        <v>0</v>
      </c>
      <c r="V1798" s="25">
        <v>0</v>
      </c>
      <c r="W1798" s="25">
        <v>0</v>
      </c>
      <c r="X1798" s="25"/>
      <c r="Y1798" s="25"/>
      <c r="Z1798"/>
    </row>
    <row r="1799" spans="2:26" x14ac:dyDescent="0.25">
      <c r="B1799" t="s">
        <v>92</v>
      </c>
      <c r="C1799" t="s">
        <v>294</v>
      </c>
      <c r="D1799" t="s">
        <v>238</v>
      </c>
      <c r="E1799" t="s">
        <v>1484</v>
      </c>
      <c r="F1799" t="s">
        <v>951</v>
      </c>
      <c r="G1799" t="s">
        <v>1907</v>
      </c>
      <c r="H1799" t="s">
        <v>918</v>
      </c>
      <c r="I1799" t="s">
        <v>179</v>
      </c>
      <c r="J1799" s="4" t="s">
        <v>832</v>
      </c>
      <c r="K1799">
        <v>180</v>
      </c>
      <c r="L1799">
        <v>125</v>
      </c>
      <c r="M1799" s="1">
        <v>2.2847222222222224E-2</v>
      </c>
      <c r="N1799" s="25">
        <v>187.04783</v>
      </c>
      <c r="O1799" s="25">
        <v>589.20066450000002</v>
      </c>
      <c r="P1799" s="25">
        <v>1.6689742000000001</v>
      </c>
      <c r="Q1799" s="25">
        <v>0.15712017</v>
      </c>
      <c r="R1799" s="25">
        <v>231.37815599999999</v>
      </c>
      <c r="S1799" s="25">
        <v>2.4226762800000001</v>
      </c>
      <c r="T1799" s="25">
        <v>1.8714000000000001E-5</v>
      </c>
      <c r="U1799" s="25">
        <v>0</v>
      </c>
      <c r="V1799" s="25">
        <v>0</v>
      </c>
      <c r="W1799" s="25">
        <v>0</v>
      </c>
      <c r="X1799" s="25"/>
      <c r="Y1799" s="25"/>
      <c r="Z1799"/>
    </row>
    <row r="1800" spans="2:26" x14ac:dyDescent="0.25">
      <c r="B1800" t="s">
        <v>92</v>
      </c>
      <c r="C1800" t="s">
        <v>294</v>
      </c>
      <c r="D1800" t="s">
        <v>238</v>
      </c>
      <c r="E1800" t="s">
        <v>1484</v>
      </c>
      <c r="F1800" t="s">
        <v>951</v>
      </c>
      <c r="G1800" t="s">
        <v>1907</v>
      </c>
      <c r="H1800" t="s">
        <v>918</v>
      </c>
      <c r="I1800" t="s">
        <v>179</v>
      </c>
      <c r="J1800" s="4" t="s">
        <v>864</v>
      </c>
      <c r="K1800">
        <v>180</v>
      </c>
      <c r="L1800">
        <v>125</v>
      </c>
      <c r="M1800" s="1">
        <v>1.9259259259259261E-2</v>
      </c>
      <c r="N1800" s="25">
        <v>166.712976602564</v>
      </c>
      <c r="O1800" s="25">
        <v>525.14587629807659</v>
      </c>
      <c r="P1800" s="25">
        <v>1.5731259160256399</v>
      </c>
      <c r="Q1800" s="25">
        <v>0.14003889576923001</v>
      </c>
      <c r="R1800" s="25">
        <v>206.22394324358899</v>
      </c>
      <c r="S1800" s="25">
        <v>1.9849494838461501</v>
      </c>
      <c r="T1800" s="25">
        <v>1.6680399999999899E-5</v>
      </c>
      <c r="U1800" s="25">
        <v>0</v>
      </c>
      <c r="V1800" s="25">
        <v>0</v>
      </c>
      <c r="W1800" s="25">
        <v>0</v>
      </c>
      <c r="X1800" s="25"/>
      <c r="Y1800" s="25"/>
      <c r="Z1800"/>
    </row>
    <row r="1801" spans="2:26" x14ac:dyDescent="0.25">
      <c r="B1801" t="s">
        <v>811</v>
      </c>
      <c r="C1801" t="s">
        <v>640</v>
      </c>
      <c r="D1801" t="s">
        <v>238</v>
      </c>
      <c r="E1801" t="s">
        <v>1486</v>
      </c>
      <c r="F1801" t="s">
        <v>951</v>
      </c>
      <c r="G1801" t="s">
        <v>1907</v>
      </c>
      <c r="H1801" t="s">
        <v>918</v>
      </c>
      <c r="I1801" t="s">
        <v>179</v>
      </c>
      <c r="J1801" s="4" t="s">
        <v>865</v>
      </c>
      <c r="K1801">
        <v>180</v>
      </c>
      <c r="L1801">
        <v>125</v>
      </c>
      <c r="M1801" s="1">
        <v>1.9178240740740742E-2</v>
      </c>
      <c r="N1801" s="25">
        <v>544.13870623028299</v>
      </c>
      <c r="O1801" s="25">
        <v>1714.0369246253913</v>
      </c>
      <c r="P1801" s="25">
        <v>8.2552488553884107</v>
      </c>
      <c r="Q1801" s="25">
        <v>0.45707650521642001</v>
      </c>
      <c r="R1801" s="25">
        <v>673.09974305379706</v>
      </c>
      <c r="S1801" s="25">
        <v>0.83510131276972699</v>
      </c>
      <c r="T1801" s="25">
        <v>0.36374566819517201</v>
      </c>
      <c r="U1801" s="25">
        <v>0</v>
      </c>
      <c r="V1801" s="25">
        <v>0</v>
      </c>
      <c r="W1801" s="25">
        <v>0</v>
      </c>
      <c r="X1801" s="25"/>
      <c r="Y1801" s="25"/>
      <c r="Z1801"/>
    </row>
    <row r="1802" spans="2:26" x14ac:dyDescent="0.25">
      <c r="B1802" t="s">
        <v>811</v>
      </c>
      <c r="C1802" t="s">
        <v>640</v>
      </c>
      <c r="D1802" t="s">
        <v>238</v>
      </c>
      <c r="E1802" t="s">
        <v>1486</v>
      </c>
      <c r="F1802" t="s">
        <v>951</v>
      </c>
      <c r="G1802" t="s">
        <v>1907</v>
      </c>
      <c r="H1802" t="s">
        <v>918</v>
      </c>
      <c r="I1802" t="s">
        <v>179</v>
      </c>
      <c r="J1802" s="4" t="s">
        <v>865</v>
      </c>
      <c r="K1802">
        <v>220</v>
      </c>
      <c r="L1802">
        <v>200</v>
      </c>
      <c r="M1802" s="1">
        <v>2.8414351851851847E-2</v>
      </c>
      <c r="N1802" s="25">
        <v>766.38032341438395</v>
      </c>
      <c r="O1802" s="25">
        <v>2414.0980187553096</v>
      </c>
      <c r="P1802" s="25">
        <v>11.245896129980601</v>
      </c>
      <c r="Q1802" s="25">
        <v>0.64375956270137902</v>
      </c>
      <c r="R1802" s="25">
        <v>948.01242849878804</v>
      </c>
      <c r="S1802" s="25">
        <v>1.13506546738611</v>
      </c>
      <c r="T1802" s="25">
        <v>0.50059802938246001</v>
      </c>
      <c r="U1802" s="25">
        <v>0</v>
      </c>
      <c r="V1802" s="25">
        <v>0</v>
      </c>
      <c r="W1802" s="25">
        <v>0</v>
      </c>
      <c r="X1802" s="25"/>
      <c r="Y1802" s="25"/>
      <c r="Z1802"/>
    </row>
    <row r="1803" spans="2:26" x14ac:dyDescent="0.25">
      <c r="B1803" t="s">
        <v>811</v>
      </c>
      <c r="C1803" t="s">
        <v>640</v>
      </c>
      <c r="D1803" t="s">
        <v>238</v>
      </c>
      <c r="E1803" t="s">
        <v>1486</v>
      </c>
      <c r="F1803" t="s">
        <v>951</v>
      </c>
      <c r="G1803" t="s">
        <v>1907</v>
      </c>
      <c r="H1803" t="s">
        <v>918</v>
      </c>
      <c r="I1803" t="s">
        <v>179</v>
      </c>
      <c r="J1803" s="4" t="s">
        <v>865</v>
      </c>
      <c r="K1803">
        <v>240</v>
      </c>
      <c r="L1803">
        <v>250</v>
      </c>
      <c r="M1803" s="1">
        <v>3.4675925925925923E-2</v>
      </c>
      <c r="N1803" s="25">
        <v>911.49003022077204</v>
      </c>
      <c r="O1803" s="25">
        <v>2871.193595195432</v>
      </c>
      <c r="P1803" s="25">
        <v>13.069726573920001</v>
      </c>
      <c r="Q1803" s="25">
        <v>0.76565166902904802</v>
      </c>
      <c r="R1803" s="25">
        <v>1127.5133500910699</v>
      </c>
      <c r="S1803" s="25">
        <v>1.34014387604576</v>
      </c>
      <c r="T1803" s="25">
        <v>0.59453324874357305</v>
      </c>
      <c r="U1803" s="25">
        <v>0</v>
      </c>
      <c r="V1803" s="25">
        <v>0</v>
      </c>
      <c r="W1803" s="25">
        <v>0</v>
      </c>
      <c r="X1803" s="25"/>
      <c r="Y1803" s="25"/>
      <c r="Z1803"/>
    </row>
    <row r="1804" spans="2:26" x14ac:dyDescent="0.25">
      <c r="B1804" t="s">
        <v>811</v>
      </c>
      <c r="C1804" t="s">
        <v>640</v>
      </c>
      <c r="D1804" t="s">
        <v>238</v>
      </c>
      <c r="E1804" t="s">
        <v>1486</v>
      </c>
      <c r="F1804" t="s">
        <v>951</v>
      </c>
      <c r="G1804" t="s">
        <v>1907</v>
      </c>
      <c r="H1804" t="s">
        <v>918</v>
      </c>
      <c r="I1804" t="s">
        <v>179</v>
      </c>
      <c r="J1804" s="4" t="s">
        <v>865</v>
      </c>
      <c r="K1804">
        <v>240</v>
      </c>
      <c r="L1804">
        <v>500</v>
      </c>
      <c r="M1804" s="1">
        <v>6.491898148148148E-2</v>
      </c>
      <c r="N1804" s="25">
        <v>1710.48017110928</v>
      </c>
      <c r="O1804" s="25">
        <v>5388.0125389942323</v>
      </c>
      <c r="P1804" s="25">
        <v>24.364555705959202</v>
      </c>
      <c r="Q1804" s="25">
        <v>1.4368029171263601</v>
      </c>
      <c r="R1804" s="25">
        <v>2115.86367971655</v>
      </c>
      <c r="S1804" s="25">
        <v>2.3259748301477901</v>
      </c>
      <c r="T1804" s="25">
        <v>1.0583089072318099</v>
      </c>
      <c r="U1804" s="25">
        <v>0</v>
      </c>
      <c r="V1804" s="25">
        <v>0</v>
      </c>
      <c r="W1804" s="25">
        <v>0</v>
      </c>
      <c r="X1804" s="25"/>
      <c r="Y1804" s="25"/>
      <c r="Z1804"/>
    </row>
    <row r="1805" spans="2:26" x14ac:dyDescent="0.25">
      <c r="B1805" t="s">
        <v>811</v>
      </c>
      <c r="C1805" t="s">
        <v>640</v>
      </c>
      <c r="D1805" t="s">
        <v>238</v>
      </c>
      <c r="E1805" t="s">
        <v>1486</v>
      </c>
      <c r="F1805" t="s">
        <v>951</v>
      </c>
      <c r="G1805" t="s">
        <v>1907</v>
      </c>
      <c r="H1805" t="s">
        <v>918</v>
      </c>
      <c r="I1805" t="s">
        <v>179</v>
      </c>
      <c r="J1805" s="4" t="s">
        <v>865</v>
      </c>
      <c r="K1805">
        <v>240</v>
      </c>
      <c r="L1805">
        <v>750</v>
      </c>
      <c r="M1805" s="1">
        <v>9.5150462962962964E-2</v>
      </c>
      <c r="N1805" s="25">
        <v>2508.8274980926699</v>
      </c>
      <c r="O1805" s="25">
        <v>7902.80661899191</v>
      </c>
      <c r="P1805" s="25">
        <v>35.648284010858099</v>
      </c>
      <c r="Q1805" s="25">
        <v>2.10741495862798</v>
      </c>
      <c r="R1805" s="25">
        <v>3103.4194509110498</v>
      </c>
      <c r="S1805" s="25">
        <v>3.3095381585952302</v>
      </c>
      <c r="T1805" s="25">
        <v>1.5211963184246899</v>
      </c>
      <c r="U1805" s="25">
        <v>0</v>
      </c>
      <c r="V1805" s="25">
        <v>0</v>
      </c>
      <c r="W1805" s="25">
        <v>0</v>
      </c>
      <c r="X1805" s="25"/>
      <c r="Y1805" s="25"/>
      <c r="Z1805"/>
    </row>
    <row r="1806" spans="2:26" x14ac:dyDescent="0.25">
      <c r="B1806" t="s">
        <v>811</v>
      </c>
      <c r="C1806" t="s">
        <v>640</v>
      </c>
      <c r="D1806" t="s">
        <v>238</v>
      </c>
      <c r="E1806" t="s">
        <v>1486</v>
      </c>
      <c r="F1806" t="s">
        <v>951</v>
      </c>
      <c r="G1806" t="s">
        <v>1907</v>
      </c>
      <c r="H1806" t="s">
        <v>918</v>
      </c>
      <c r="I1806" t="s">
        <v>179</v>
      </c>
      <c r="J1806" s="4" t="s">
        <v>865</v>
      </c>
      <c r="K1806">
        <v>240</v>
      </c>
      <c r="L1806">
        <v>1000</v>
      </c>
      <c r="M1806" s="1">
        <v>0.12539351851851852</v>
      </c>
      <c r="N1806" s="25">
        <v>3307.1290771220802</v>
      </c>
      <c r="O1806" s="25">
        <v>10417.456592934552</v>
      </c>
      <c r="P1806" s="25">
        <v>46.928861460465598</v>
      </c>
      <c r="Q1806" s="25">
        <v>2.7779885806511699</v>
      </c>
      <c r="R1806" s="25">
        <v>4090.9186342288199</v>
      </c>
      <c r="S1806" s="25">
        <v>4.2936389647085003</v>
      </c>
      <c r="T1806" s="25">
        <v>1.98427768607113</v>
      </c>
      <c r="U1806" s="25">
        <v>0</v>
      </c>
      <c r="V1806" s="25">
        <v>0</v>
      </c>
      <c r="W1806" s="25">
        <v>0</v>
      </c>
      <c r="X1806" s="25"/>
      <c r="Y1806" s="25"/>
      <c r="Z1806"/>
    </row>
    <row r="1807" spans="2:26" x14ac:dyDescent="0.25">
      <c r="B1807" t="s">
        <v>811</v>
      </c>
      <c r="C1807" t="s">
        <v>640</v>
      </c>
      <c r="D1807" t="s">
        <v>238</v>
      </c>
      <c r="E1807" t="s">
        <v>1486</v>
      </c>
      <c r="F1807" t="s">
        <v>951</v>
      </c>
      <c r="G1807" t="s">
        <v>1907</v>
      </c>
      <c r="H1807" t="s">
        <v>918</v>
      </c>
      <c r="I1807" t="s">
        <v>179</v>
      </c>
      <c r="J1807" s="4" t="s">
        <v>832</v>
      </c>
      <c r="K1807">
        <v>180</v>
      </c>
      <c r="L1807">
        <v>125</v>
      </c>
      <c r="M1807" s="1">
        <v>2.2847222222222224E-2</v>
      </c>
      <c r="N1807" s="25">
        <v>259.27080000000001</v>
      </c>
      <c r="O1807" s="25">
        <v>816.70302000000004</v>
      </c>
      <c r="P1807" s="25">
        <v>2.4620107</v>
      </c>
      <c r="Q1807" s="25">
        <v>0.21778747000000001</v>
      </c>
      <c r="R1807" s="25">
        <v>320.71794</v>
      </c>
      <c r="S1807" s="25">
        <v>3.1770053999999899</v>
      </c>
      <c r="T1807" s="25">
        <v>1.3452523199999999</v>
      </c>
      <c r="U1807" s="25">
        <v>0</v>
      </c>
      <c r="V1807" s="25">
        <v>0</v>
      </c>
      <c r="W1807" s="25">
        <v>0</v>
      </c>
      <c r="X1807" s="25"/>
      <c r="Y1807" s="25"/>
      <c r="Z1807"/>
    </row>
    <row r="1808" spans="2:26" x14ac:dyDescent="0.25">
      <c r="B1808" t="s">
        <v>811</v>
      </c>
      <c r="C1808" t="s">
        <v>640</v>
      </c>
      <c r="D1808" t="s">
        <v>238</v>
      </c>
      <c r="E1808" t="s">
        <v>1486</v>
      </c>
      <c r="F1808" t="s">
        <v>951</v>
      </c>
      <c r="G1808" t="s">
        <v>1907</v>
      </c>
      <c r="H1808" t="s">
        <v>918</v>
      </c>
      <c r="I1808" t="s">
        <v>179</v>
      </c>
      <c r="J1808" s="4" t="s">
        <v>864</v>
      </c>
      <c r="K1808">
        <v>180</v>
      </c>
      <c r="L1808">
        <v>125</v>
      </c>
      <c r="M1808" s="1">
        <v>1.9259259259259261E-2</v>
      </c>
      <c r="N1808" s="25">
        <v>236.64080000000001</v>
      </c>
      <c r="O1808" s="25">
        <v>745.41852000000006</v>
      </c>
      <c r="P1808" s="25">
        <v>2.3941207000000002</v>
      </c>
      <c r="Q1808" s="25">
        <v>0.19877826999999901</v>
      </c>
      <c r="R1808" s="25">
        <v>292.72463794871697</v>
      </c>
      <c r="S1808" s="25">
        <v>2.5886254000000002</v>
      </c>
      <c r="T1808" s="25">
        <v>1.0963223199999901</v>
      </c>
      <c r="U1808" s="25">
        <v>0</v>
      </c>
      <c r="V1808" s="25">
        <v>0</v>
      </c>
      <c r="W1808" s="25">
        <v>0</v>
      </c>
      <c r="X1808" s="25"/>
      <c r="Y1808" s="25"/>
      <c r="Z1808"/>
    </row>
    <row r="1809" spans="2:26" x14ac:dyDescent="0.25">
      <c r="B1809" t="s">
        <v>91</v>
      </c>
      <c r="C1809" t="s">
        <v>293</v>
      </c>
      <c r="D1809" t="s">
        <v>292</v>
      </c>
      <c r="E1809" t="s">
        <v>1487</v>
      </c>
      <c r="F1809" t="s">
        <v>951</v>
      </c>
      <c r="G1809" t="s">
        <v>1907</v>
      </c>
      <c r="H1809" t="s">
        <v>918</v>
      </c>
      <c r="I1809" t="s">
        <v>179</v>
      </c>
      <c r="J1809" s="4" t="s">
        <v>865</v>
      </c>
      <c r="K1809">
        <v>120</v>
      </c>
      <c r="L1809">
        <v>125</v>
      </c>
      <c r="M1809" s="1">
        <v>4.0844907407407406E-2</v>
      </c>
      <c r="N1809" s="25">
        <v>152.74295685125401</v>
      </c>
      <c r="O1809" s="25">
        <v>481.14031408145013</v>
      </c>
      <c r="P1809" s="25">
        <v>0.93460204333279695</v>
      </c>
      <c r="Q1809" s="25">
        <v>0.12830410906082201</v>
      </c>
      <c r="R1809" s="25">
        <v>188.943057208645</v>
      </c>
      <c r="S1809" s="25">
        <v>0.63087825150705401</v>
      </c>
      <c r="T1809" s="25">
        <v>2.6341843198764502E-2</v>
      </c>
      <c r="U1809" s="25">
        <v>0</v>
      </c>
      <c r="V1809" s="25">
        <v>0</v>
      </c>
      <c r="W1809" s="25">
        <v>0</v>
      </c>
      <c r="X1809" s="25"/>
      <c r="Y1809" s="25"/>
      <c r="Z1809"/>
    </row>
    <row r="1810" spans="2:26" x14ac:dyDescent="0.25">
      <c r="B1810" t="s">
        <v>91</v>
      </c>
      <c r="C1810" t="s">
        <v>293</v>
      </c>
      <c r="D1810" t="s">
        <v>292</v>
      </c>
      <c r="E1810" t="s">
        <v>1487</v>
      </c>
      <c r="F1810" t="s">
        <v>951</v>
      </c>
      <c r="G1810" t="s">
        <v>1907</v>
      </c>
      <c r="H1810" t="s">
        <v>918</v>
      </c>
      <c r="I1810" t="s">
        <v>179</v>
      </c>
      <c r="J1810" s="4" t="s">
        <v>865</v>
      </c>
      <c r="K1810">
        <v>120</v>
      </c>
      <c r="L1810">
        <v>200</v>
      </c>
      <c r="M1810" s="1">
        <v>6.2592592592592589E-2</v>
      </c>
      <c r="N1810" s="25">
        <v>253.40621543530301</v>
      </c>
      <c r="O1810" s="25">
        <v>798.2295786212045</v>
      </c>
      <c r="P1810" s="25">
        <v>1.54984036783796</v>
      </c>
      <c r="Q1810" s="25">
        <v>0.212861245248852</v>
      </c>
      <c r="R1810" s="25">
        <v>313.46349891174498</v>
      </c>
      <c r="S1810" s="25">
        <v>0.89117672842441997</v>
      </c>
      <c r="T1810" s="25">
        <v>3.0129616983762601E-2</v>
      </c>
      <c r="U1810" s="25">
        <v>0</v>
      </c>
      <c r="V1810" s="25">
        <v>0</v>
      </c>
      <c r="W1810" s="25">
        <v>0</v>
      </c>
      <c r="X1810" s="25"/>
      <c r="Y1810" s="25"/>
      <c r="Z1810"/>
    </row>
    <row r="1811" spans="2:26" x14ac:dyDescent="0.25">
      <c r="B1811" t="s">
        <v>91</v>
      </c>
      <c r="C1811" t="s">
        <v>293</v>
      </c>
      <c r="D1811" t="s">
        <v>292</v>
      </c>
      <c r="E1811" t="s">
        <v>1487</v>
      </c>
      <c r="F1811" t="s">
        <v>951</v>
      </c>
      <c r="G1811" t="s">
        <v>1907</v>
      </c>
      <c r="H1811" t="s">
        <v>918</v>
      </c>
      <c r="I1811" t="s">
        <v>179</v>
      </c>
      <c r="J1811" s="4" t="s">
        <v>865</v>
      </c>
      <c r="K1811">
        <v>120</v>
      </c>
      <c r="L1811">
        <v>250</v>
      </c>
      <c r="M1811" s="1">
        <v>7.7025462962962962E-2</v>
      </c>
      <c r="N1811" s="25">
        <v>318.11170733967901</v>
      </c>
      <c r="O1811" s="25">
        <v>1002.0518781199888</v>
      </c>
      <c r="P1811" s="25">
        <v>1.94552521153518</v>
      </c>
      <c r="Q1811" s="25">
        <v>0.26721382865729498</v>
      </c>
      <c r="R1811" s="25">
        <v>393.50415018011898</v>
      </c>
      <c r="S1811" s="25">
        <v>1.0521487179248901</v>
      </c>
      <c r="T1811" s="25">
        <v>3.2028218623051198E-2</v>
      </c>
      <c r="U1811" s="25">
        <v>0</v>
      </c>
      <c r="V1811" s="25">
        <v>0</v>
      </c>
      <c r="W1811" s="25">
        <v>0</v>
      </c>
      <c r="X1811" s="25"/>
      <c r="Y1811" s="25"/>
      <c r="Z1811"/>
    </row>
    <row r="1812" spans="2:26" x14ac:dyDescent="0.25">
      <c r="B1812" t="s">
        <v>91</v>
      </c>
      <c r="C1812" t="s">
        <v>293</v>
      </c>
      <c r="D1812" t="s">
        <v>292</v>
      </c>
      <c r="E1812" t="s">
        <v>1487</v>
      </c>
      <c r="F1812" t="s">
        <v>951</v>
      </c>
      <c r="G1812" t="s">
        <v>1907</v>
      </c>
      <c r="H1812" t="s">
        <v>918</v>
      </c>
      <c r="I1812" t="s">
        <v>179</v>
      </c>
      <c r="J1812" s="4" t="s">
        <v>865</v>
      </c>
      <c r="K1812">
        <v>120</v>
      </c>
      <c r="L1812">
        <v>500</v>
      </c>
      <c r="M1812" s="1">
        <v>0.14947916666666666</v>
      </c>
      <c r="N1812" s="25">
        <v>642.01290381204694</v>
      </c>
      <c r="O1812" s="25">
        <v>2022.3406470079478</v>
      </c>
      <c r="P1812" s="25">
        <v>3.9252446460864698</v>
      </c>
      <c r="Q1812" s="25">
        <v>0.53929086262564196</v>
      </c>
      <c r="R1812" s="25">
        <v>794.17002105071901</v>
      </c>
      <c r="S1812" s="25">
        <v>1.8612115624017</v>
      </c>
      <c r="T1812" s="25">
        <v>4.1742473022781799E-2</v>
      </c>
      <c r="U1812" s="25">
        <v>0</v>
      </c>
      <c r="V1812" s="25">
        <v>0</v>
      </c>
      <c r="W1812" s="25">
        <v>0</v>
      </c>
      <c r="X1812" s="25"/>
      <c r="Y1812" s="25"/>
      <c r="Z1812"/>
    </row>
    <row r="1813" spans="2:26" x14ac:dyDescent="0.25">
      <c r="B1813" t="s">
        <v>91</v>
      </c>
      <c r="C1813" t="s">
        <v>293</v>
      </c>
      <c r="D1813" t="s">
        <v>292</v>
      </c>
      <c r="E1813" t="s">
        <v>1487</v>
      </c>
      <c r="F1813" t="s">
        <v>951</v>
      </c>
      <c r="G1813" t="s">
        <v>1907</v>
      </c>
      <c r="H1813" t="s">
        <v>918</v>
      </c>
      <c r="I1813" t="s">
        <v>179</v>
      </c>
      <c r="J1813" s="4" t="s">
        <v>865</v>
      </c>
      <c r="K1813">
        <v>120</v>
      </c>
      <c r="L1813">
        <v>750</v>
      </c>
      <c r="M1813" s="1">
        <v>0.22193287037037038</v>
      </c>
      <c r="N1813" s="25">
        <v>965.93314449775096</v>
      </c>
      <c r="O1813" s="25">
        <v>3042.6894051679155</v>
      </c>
      <c r="P1813" s="25">
        <v>5.9051235536954998</v>
      </c>
      <c r="Q1813" s="25">
        <v>0.81138380155691003</v>
      </c>
      <c r="R1813" s="25">
        <v>1194.8588525018599</v>
      </c>
      <c r="S1813" s="25">
        <v>2.6684693013808798</v>
      </c>
      <c r="T1813" s="25">
        <v>5.1299560813576901E-2</v>
      </c>
      <c r="U1813" s="25">
        <v>0</v>
      </c>
      <c r="V1813" s="25">
        <v>0</v>
      </c>
      <c r="W1813" s="25">
        <v>0</v>
      </c>
      <c r="X1813" s="25"/>
      <c r="Y1813" s="25"/>
      <c r="Z1813"/>
    </row>
    <row r="1814" spans="2:26" x14ac:dyDescent="0.25">
      <c r="B1814" t="s">
        <v>91</v>
      </c>
      <c r="C1814" t="s">
        <v>293</v>
      </c>
      <c r="D1814" t="s">
        <v>292</v>
      </c>
      <c r="E1814" t="s">
        <v>1487</v>
      </c>
      <c r="F1814" t="s">
        <v>951</v>
      </c>
      <c r="G1814" t="s">
        <v>1907</v>
      </c>
      <c r="H1814" t="s">
        <v>918</v>
      </c>
      <c r="I1814" t="s">
        <v>179</v>
      </c>
      <c r="J1814" s="4" t="s">
        <v>832</v>
      </c>
      <c r="K1814">
        <v>120</v>
      </c>
      <c r="L1814">
        <v>125</v>
      </c>
      <c r="M1814" s="1">
        <v>2.2847222222222224E-2</v>
      </c>
      <c r="N1814" s="25">
        <v>73.025999999999996</v>
      </c>
      <c r="O1814" s="25">
        <v>230.03189999999998</v>
      </c>
      <c r="P1814" s="25">
        <v>0.37954919999999998</v>
      </c>
      <c r="Q1814" s="25">
        <v>6.1341840000000002E-2</v>
      </c>
      <c r="R1814" s="25">
        <v>90.333151999999998</v>
      </c>
      <c r="S1814" s="25">
        <v>0.84116879999999905</v>
      </c>
      <c r="T1814" s="25">
        <v>5.6329633800000001E-2</v>
      </c>
      <c r="U1814" s="25">
        <v>0</v>
      </c>
      <c r="V1814" s="25">
        <v>0</v>
      </c>
      <c r="W1814" s="25">
        <v>0</v>
      </c>
      <c r="X1814" s="25"/>
      <c r="Y1814" s="25"/>
      <c r="Z1814"/>
    </row>
    <row r="1815" spans="2:26" x14ac:dyDescent="0.25">
      <c r="B1815" t="s">
        <v>91</v>
      </c>
      <c r="C1815" t="s">
        <v>293</v>
      </c>
      <c r="D1815" t="s">
        <v>292</v>
      </c>
      <c r="E1815" t="s">
        <v>1487</v>
      </c>
      <c r="F1815" t="s">
        <v>951</v>
      </c>
      <c r="G1815" t="s">
        <v>1907</v>
      </c>
      <c r="H1815" t="s">
        <v>918</v>
      </c>
      <c r="I1815" t="s">
        <v>179</v>
      </c>
      <c r="J1815" s="4" t="s">
        <v>864</v>
      </c>
      <c r="K1815">
        <v>120</v>
      </c>
      <c r="L1815">
        <v>125</v>
      </c>
      <c r="M1815" s="1">
        <v>1.9259259259259261E-2</v>
      </c>
      <c r="N1815" s="25">
        <v>64.097999999999999</v>
      </c>
      <c r="O1815" s="25">
        <v>201.90869999999998</v>
      </c>
      <c r="P1815" s="25">
        <v>0.34117120000000001</v>
      </c>
      <c r="Q1815" s="25">
        <v>5.3842319999999999E-2</v>
      </c>
      <c r="R1815" s="25">
        <v>79.289217192307603</v>
      </c>
      <c r="S1815" s="25">
        <v>0.68582160000000003</v>
      </c>
      <c r="T1815" s="25">
        <v>4.5603633799999897E-2</v>
      </c>
      <c r="U1815" s="25">
        <v>0</v>
      </c>
      <c r="V1815" s="25">
        <v>0</v>
      </c>
      <c r="W1815" s="25">
        <v>0</v>
      </c>
      <c r="X1815" s="25"/>
      <c r="Y1815" s="25"/>
      <c r="Z1815"/>
    </row>
    <row r="1816" spans="2:26" x14ac:dyDescent="0.25">
      <c r="B1816" t="s">
        <v>1986</v>
      </c>
      <c r="C1816" t="s">
        <v>641</v>
      </c>
      <c r="D1816" t="s">
        <v>292</v>
      </c>
      <c r="E1816" t="s">
        <v>1494</v>
      </c>
      <c r="F1816" t="s">
        <v>951</v>
      </c>
      <c r="G1816" t="s">
        <v>1907</v>
      </c>
      <c r="H1816" t="s">
        <v>919</v>
      </c>
      <c r="I1816" t="s">
        <v>179</v>
      </c>
      <c r="J1816" s="4" t="s">
        <v>865</v>
      </c>
      <c r="K1816">
        <v>140</v>
      </c>
      <c r="L1816">
        <v>125</v>
      </c>
      <c r="M1816" s="1">
        <v>2.4282407407407409E-2</v>
      </c>
      <c r="N1816" s="25">
        <v>650.31495643617802</v>
      </c>
      <c r="O1816" s="25">
        <v>2048.4921127739608</v>
      </c>
      <c r="P1816" s="25">
        <v>5.0054201221673802</v>
      </c>
      <c r="Q1816" s="25">
        <v>0.54626455741218205</v>
      </c>
      <c r="R1816" s="25">
        <v>804.43961529784406</v>
      </c>
      <c r="S1816" s="25">
        <v>1.9098860472403001</v>
      </c>
      <c r="T1816" s="25">
        <v>1.27181256103901E-4</v>
      </c>
      <c r="U1816" s="25">
        <v>0</v>
      </c>
      <c r="V1816" s="25">
        <v>0</v>
      </c>
      <c r="W1816" s="25">
        <v>0</v>
      </c>
      <c r="X1816" s="25"/>
      <c r="Y1816" s="25"/>
      <c r="Z1816"/>
    </row>
    <row r="1817" spans="2:26" x14ac:dyDescent="0.25">
      <c r="B1817" t="s">
        <v>1986</v>
      </c>
      <c r="C1817" t="s">
        <v>641</v>
      </c>
      <c r="D1817" t="s">
        <v>292</v>
      </c>
      <c r="E1817" t="s">
        <v>1494</v>
      </c>
      <c r="F1817" t="s">
        <v>951</v>
      </c>
      <c r="G1817" t="s">
        <v>1907</v>
      </c>
      <c r="H1817" t="s">
        <v>919</v>
      </c>
      <c r="I1817" t="s">
        <v>179</v>
      </c>
      <c r="J1817" s="4" t="s">
        <v>865</v>
      </c>
      <c r="K1817">
        <v>140</v>
      </c>
      <c r="L1817">
        <v>200</v>
      </c>
      <c r="M1817" s="1">
        <v>3.6701388888888888E-2</v>
      </c>
      <c r="N1817" s="25">
        <v>904.03091094680497</v>
      </c>
      <c r="O1817" s="25">
        <v>2847.6973694824355</v>
      </c>
      <c r="P1817" s="25">
        <v>6.9368503126785699</v>
      </c>
      <c r="Q1817" s="25">
        <v>0.75938596914223699</v>
      </c>
      <c r="R1817" s="25">
        <v>1118.28628538833</v>
      </c>
      <c r="S1817" s="25">
        <v>2.5954324902817598</v>
      </c>
      <c r="T1817" s="25">
        <v>1.5838369185736901E-4</v>
      </c>
      <c r="U1817" s="25">
        <v>0</v>
      </c>
      <c r="V1817" s="25">
        <v>0</v>
      </c>
      <c r="W1817" s="25">
        <v>0</v>
      </c>
      <c r="X1817" s="25"/>
      <c r="Y1817" s="25"/>
      <c r="Z1817"/>
    </row>
    <row r="1818" spans="2:26" x14ac:dyDescent="0.25">
      <c r="B1818" t="s">
        <v>1986</v>
      </c>
      <c r="C1818" t="s">
        <v>641</v>
      </c>
      <c r="D1818" t="s">
        <v>292</v>
      </c>
      <c r="E1818" t="s">
        <v>1494</v>
      </c>
      <c r="F1818" t="s">
        <v>951</v>
      </c>
      <c r="G1818" t="s">
        <v>1907</v>
      </c>
      <c r="H1818" t="s">
        <v>919</v>
      </c>
      <c r="I1818" t="s">
        <v>179</v>
      </c>
      <c r="J1818" s="4" t="s">
        <v>865</v>
      </c>
      <c r="K1818">
        <v>160</v>
      </c>
      <c r="L1818">
        <v>250</v>
      </c>
      <c r="M1818" s="1">
        <v>4.5474537037037042E-2</v>
      </c>
      <c r="N1818" s="25">
        <v>1093.24004160148</v>
      </c>
      <c r="O1818" s="25">
        <v>3443.706131044662</v>
      </c>
      <c r="P1818" s="25">
        <v>8.3520841433768602</v>
      </c>
      <c r="Q1818" s="25">
        <v>0.91832165671817501</v>
      </c>
      <c r="R1818" s="25">
        <v>1352.3378494167</v>
      </c>
      <c r="S1818" s="25">
        <v>3.2148979703512799</v>
      </c>
      <c r="T1818" s="25">
        <v>1.98693043359248E-4</v>
      </c>
      <c r="U1818" s="25">
        <v>0</v>
      </c>
      <c r="V1818" s="25">
        <v>0</v>
      </c>
      <c r="W1818" s="25">
        <v>0</v>
      </c>
      <c r="X1818" s="25"/>
      <c r="Y1818" s="25"/>
      <c r="Z1818"/>
    </row>
    <row r="1819" spans="2:26" x14ac:dyDescent="0.25">
      <c r="B1819" t="s">
        <v>1986</v>
      </c>
      <c r="C1819" t="s">
        <v>641</v>
      </c>
      <c r="D1819" t="s">
        <v>292</v>
      </c>
      <c r="E1819" t="s">
        <v>1494</v>
      </c>
      <c r="F1819" t="s">
        <v>951</v>
      </c>
      <c r="G1819" t="s">
        <v>1907</v>
      </c>
      <c r="H1819" t="s">
        <v>919</v>
      </c>
      <c r="I1819" t="s">
        <v>179</v>
      </c>
      <c r="J1819" s="4" t="s">
        <v>865</v>
      </c>
      <c r="K1819">
        <v>180</v>
      </c>
      <c r="L1819">
        <v>500</v>
      </c>
      <c r="M1819" s="1">
        <v>8.8090277777777781E-2</v>
      </c>
      <c r="N1819" s="25">
        <v>1991.59722859722</v>
      </c>
      <c r="O1819" s="25">
        <v>6273.5312700812428</v>
      </c>
      <c r="P1819" s="25">
        <v>15.120683569057899</v>
      </c>
      <c r="Q1819" s="25">
        <v>1.67294207823412</v>
      </c>
      <c r="R1819" s="25">
        <v>2463.6057437978702</v>
      </c>
      <c r="S1819" s="25">
        <v>5.9211604911508298</v>
      </c>
      <c r="T1819" s="25">
        <v>3.3899709514687498E-4</v>
      </c>
      <c r="U1819" s="25">
        <v>0</v>
      </c>
      <c r="V1819" s="25">
        <v>0</v>
      </c>
      <c r="W1819" s="25">
        <v>0</v>
      </c>
      <c r="X1819" s="25"/>
      <c r="Y1819" s="25"/>
      <c r="Z1819"/>
    </row>
    <row r="1820" spans="2:26" x14ac:dyDescent="0.25">
      <c r="B1820" t="s">
        <v>1986</v>
      </c>
      <c r="C1820" t="s">
        <v>641</v>
      </c>
      <c r="D1820" t="s">
        <v>292</v>
      </c>
      <c r="E1820" t="s">
        <v>1494</v>
      </c>
      <c r="F1820" t="s">
        <v>951</v>
      </c>
      <c r="G1820" t="s">
        <v>1907</v>
      </c>
      <c r="H1820" t="s">
        <v>919</v>
      </c>
      <c r="I1820" t="s">
        <v>179</v>
      </c>
      <c r="J1820" s="4" t="s">
        <v>832</v>
      </c>
      <c r="K1820">
        <v>140</v>
      </c>
      <c r="L1820">
        <v>125</v>
      </c>
      <c r="M1820" s="1">
        <v>2.2847222222222224E-2</v>
      </c>
      <c r="N1820" s="25">
        <v>181.55085999999901</v>
      </c>
      <c r="O1820" s="25">
        <v>571.88520899999685</v>
      </c>
      <c r="P1820" s="25">
        <v>0.82997759999999898</v>
      </c>
      <c r="Q1820" s="25">
        <v>0.15250272000000001</v>
      </c>
      <c r="R1820" s="25">
        <v>224.57840999999999</v>
      </c>
      <c r="S1820" s="25">
        <v>5.4159143999999904</v>
      </c>
      <c r="T1820" s="25">
        <v>0.86952619199999903</v>
      </c>
      <c r="U1820" s="25">
        <v>0</v>
      </c>
      <c r="V1820" s="25">
        <v>0</v>
      </c>
      <c r="W1820" s="25">
        <v>0</v>
      </c>
      <c r="X1820" s="25"/>
      <c r="Y1820" s="25"/>
      <c r="Z1820"/>
    </row>
    <row r="1821" spans="2:26" x14ac:dyDescent="0.25">
      <c r="B1821" t="s">
        <v>1986</v>
      </c>
      <c r="C1821" t="s">
        <v>641</v>
      </c>
      <c r="D1821" t="s">
        <v>292</v>
      </c>
      <c r="E1821" t="s">
        <v>1494</v>
      </c>
      <c r="F1821" t="s">
        <v>951</v>
      </c>
      <c r="G1821" t="s">
        <v>1907</v>
      </c>
      <c r="H1821" t="s">
        <v>919</v>
      </c>
      <c r="I1821" t="s">
        <v>179</v>
      </c>
      <c r="J1821" s="4" t="s">
        <v>864</v>
      </c>
      <c r="K1821">
        <v>140</v>
      </c>
      <c r="L1821">
        <v>125</v>
      </c>
      <c r="M1821" s="1">
        <v>1.9259259259259261E-2</v>
      </c>
      <c r="N1821" s="25">
        <v>163.69190705128199</v>
      </c>
      <c r="O1821" s="25">
        <v>515.62950721153823</v>
      </c>
      <c r="P1821" s="25">
        <v>0.78794160000000002</v>
      </c>
      <c r="Q1821" s="25">
        <v>0.13750119999999999</v>
      </c>
      <c r="R1821" s="25">
        <v>202.48688596153801</v>
      </c>
      <c r="S1821" s="25">
        <v>4.3967607846153802</v>
      </c>
      <c r="T1821" s="25">
        <v>0.69674459200000005</v>
      </c>
      <c r="U1821" s="25">
        <v>0</v>
      </c>
      <c r="V1821" s="25">
        <v>0</v>
      </c>
      <c r="W1821" s="25">
        <v>0</v>
      </c>
      <c r="X1821" s="25"/>
      <c r="Y1821" s="25"/>
      <c r="Z1821"/>
    </row>
    <row r="1822" spans="2:26" x14ac:dyDescent="0.25">
      <c r="B1822" t="s">
        <v>1987</v>
      </c>
      <c r="C1822" t="s">
        <v>295</v>
      </c>
      <c r="D1822" t="s">
        <v>296</v>
      </c>
      <c r="E1822" t="s">
        <v>1500</v>
      </c>
      <c r="F1822" t="s">
        <v>951</v>
      </c>
      <c r="G1822" t="s">
        <v>1907</v>
      </c>
      <c r="H1822" t="s">
        <v>918</v>
      </c>
      <c r="I1822" t="s">
        <v>179</v>
      </c>
      <c r="J1822" s="4" t="s">
        <v>865</v>
      </c>
      <c r="K1822">
        <v>120</v>
      </c>
      <c r="L1822">
        <v>125</v>
      </c>
      <c r="M1822" s="1">
        <v>2.8611111111111115E-2</v>
      </c>
      <c r="N1822" s="25">
        <v>143.933613843122</v>
      </c>
      <c r="O1822" s="25">
        <v>453.39088360583429</v>
      </c>
      <c r="P1822" s="25">
        <v>0.91580340505663005</v>
      </c>
      <c r="Q1822" s="25">
        <v>0.120904231095846</v>
      </c>
      <c r="R1822" s="25">
        <v>178.04586579201001</v>
      </c>
      <c r="S1822" s="25">
        <v>0.35736587704559902</v>
      </c>
      <c r="T1822" s="25">
        <v>6.6672385924653396E-3</v>
      </c>
      <c r="U1822" s="25">
        <v>0</v>
      </c>
      <c r="V1822" s="25">
        <v>0</v>
      </c>
      <c r="W1822" s="25">
        <v>0</v>
      </c>
      <c r="X1822" s="25"/>
      <c r="Y1822" s="25"/>
      <c r="Z1822"/>
    </row>
    <row r="1823" spans="2:26" x14ac:dyDescent="0.25">
      <c r="B1823" t="s">
        <v>1987</v>
      </c>
      <c r="C1823" t="s">
        <v>295</v>
      </c>
      <c r="D1823" t="s">
        <v>296</v>
      </c>
      <c r="E1823" t="s">
        <v>1500</v>
      </c>
      <c r="F1823" t="s">
        <v>951</v>
      </c>
      <c r="G1823" t="s">
        <v>1907</v>
      </c>
      <c r="H1823" t="s">
        <v>918</v>
      </c>
      <c r="I1823" t="s">
        <v>179</v>
      </c>
      <c r="J1823" s="4" t="s">
        <v>865</v>
      </c>
      <c r="K1823">
        <v>120</v>
      </c>
      <c r="L1823">
        <v>200</v>
      </c>
      <c r="M1823" s="1">
        <v>4.3124999999999997E-2</v>
      </c>
      <c r="N1823" s="25">
        <v>218.83859251667499</v>
      </c>
      <c r="O1823" s="25">
        <v>689.34156642752623</v>
      </c>
      <c r="P1823" s="25">
        <v>1.37399522822433</v>
      </c>
      <c r="Q1823" s="25">
        <v>0.18382442437230301</v>
      </c>
      <c r="R1823" s="25">
        <v>270.70330245958098</v>
      </c>
      <c r="S1823" s="25">
        <v>0.55575670192147997</v>
      </c>
      <c r="T1823" s="25">
        <v>8.8598782915354397E-3</v>
      </c>
      <c r="U1823" s="25">
        <v>0</v>
      </c>
      <c r="V1823" s="25">
        <v>0</v>
      </c>
      <c r="W1823" s="25">
        <v>0</v>
      </c>
      <c r="X1823" s="25"/>
      <c r="Y1823" s="25"/>
      <c r="Z1823"/>
    </row>
    <row r="1824" spans="2:26" x14ac:dyDescent="0.25">
      <c r="B1824" t="s">
        <v>1987</v>
      </c>
      <c r="C1824" t="s">
        <v>295</v>
      </c>
      <c r="D1824" t="s">
        <v>296</v>
      </c>
      <c r="E1824" t="s">
        <v>1500</v>
      </c>
      <c r="F1824" t="s">
        <v>951</v>
      </c>
      <c r="G1824" t="s">
        <v>1907</v>
      </c>
      <c r="H1824" t="s">
        <v>918</v>
      </c>
      <c r="I1824" t="s">
        <v>179</v>
      </c>
      <c r="J1824" s="4" t="s">
        <v>865</v>
      </c>
      <c r="K1824">
        <v>120</v>
      </c>
      <c r="L1824">
        <v>250</v>
      </c>
      <c r="M1824" s="1">
        <v>5.2916666666666667E-2</v>
      </c>
      <c r="N1824" s="25">
        <v>266.977129656969</v>
      </c>
      <c r="O1824" s="25">
        <v>840.97795841945231</v>
      </c>
      <c r="P1824" s="25">
        <v>1.6676218844441799</v>
      </c>
      <c r="Q1824" s="25">
        <v>0.22426076766657799</v>
      </c>
      <c r="R1824" s="25">
        <v>330.25063721074702</v>
      </c>
      <c r="S1824" s="25">
        <v>0.68402691619112299</v>
      </c>
      <c r="T1824" s="25">
        <v>1.0252158307601299E-2</v>
      </c>
      <c r="U1824" s="25">
        <v>0</v>
      </c>
      <c r="V1824" s="25">
        <v>0</v>
      </c>
      <c r="W1824" s="25">
        <v>0</v>
      </c>
      <c r="X1824" s="25"/>
      <c r="Y1824" s="25"/>
      <c r="Z1824"/>
    </row>
    <row r="1825" spans="2:26" x14ac:dyDescent="0.25">
      <c r="B1825" t="s">
        <v>1987</v>
      </c>
      <c r="C1825" t="s">
        <v>295</v>
      </c>
      <c r="D1825" t="s">
        <v>296</v>
      </c>
      <c r="E1825" t="s">
        <v>1500</v>
      </c>
      <c r="F1825" t="s">
        <v>951</v>
      </c>
      <c r="G1825" t="s">
        <v>1907</v>
      </c>
      <c r="H1825" t="s">
        <v>918</v>
      </c>
      <c r="I1825" t="s">
        <v>179</v>
      </c>
      <c r="J1825" s="4" t="s">
        <v>865</v>
      </c>
      <c r="K1825">
        <v>120</v>
      </c>
      <c r="L1825">
        <v>500</v>
      </c>
      <c r="M1825" s="1">
        <v>0.1013425925925926</v>
      </c>
      <c r="N1825" s="25">
        <v>504.757602244623</v>
      </c>
      <c r="O1825" s="25">
        <v>1589.9864470705625</v>
      </c>
      <c r="P1825" s="25">
        <v>3.1179809889253498</v>
      </c>
      <c r="Q1825" s="25">
        <v>0.423996423601324</v>
      </c>
      <c r="R1825" s="25">
        <v>624.38522310576502</v>
      </c>
      <c r="S1825" s="25">
        <v>1.3165446613134599</v>
      </c>
      <c r="T1825" s="25">
        <v>1.6924521999801899E-2</v>
      </c>
      <c r="U1825" s="25">
        <v>0</v>
      </c>
      <c r="V1825" s="25">
        <v>0</v>
      </c>
      <c r="W1825" s="25">
        <v>0</v>
      </c>
      <c r="X1825" s="25"/>
      <c r="Y1825" s="25"/>
      <c r="Z1825"/>
    </row>
    <row r="1826" spans="2:26" x14ac:dyDescent="0.25">
      <c r="B1826" t="s">
        <v>1987</v>
      </c>
      <c r="C1826" t="s">
        <v>295</v>
      </c>
      <c r="D1826" t="s">
        <v>296</v>
      </c>
      <c r="E1826" t="s">
        <v>1500</v>
      </c>
      <c r="F1826" t="s">
        <v>951</v>
      </c>
      <c r="G1826" t="s">
        <v>1907</v>
      </c>
      <c r="H1826" t="s">
        <v>918</v>
      </c>
      <c r="I1826" t="s">
        <v>179</v>
      </c>
      <c r="J1826" s="4" t="s">
        <v>865</v>
      </c>
      <c r="K1826">
        <v>160</v>
      </c>
      <c r="L1826">
        <v>750</v>
      </c>
      <c r="M1826" s="1">
        <v>0.1519560185185185</v>
      </c>
      <c r="N1826" s="25">
        <v>681.64838331568603</v>
      </c>
      <c r="O1826" s="25">
        <v>2147.1924074444109</v>
      </c>
      <c r="P1826" s="25">
        <v>4.0168672980406397</v>
      </c>
      <c r="Q1826" s="25">
        <v>0.57258464676372101</v>
      </c>
      <c r="R1826" s="25">
        <v>843.19905005199598</v>
      </c>
      <c r="S1826" s="25">
        <v>2.26000472810383</v>
      </c>
      <c r="T1826" s="25">
        <v>5.3830857188499802E-2</v>
      </c>
      <c r="U1826" s="25">
        <v>0</v>
      </c>
      <c r="V1826" s="25">
        <v>0</v>
      </c>
      <c r="W1826" s="25">
        <v>0</v>
      </c>
      <c r="X1826" s="25"/>
      <c r="Y1826" s="25"/>
      <c r="Z1826"/>
    </row>
    <row r="1827" spans="2:26" x14ac:dyDescent="0.25">
      <c r="B1827" t="s">
        <v>1987</v>
      </c>
      <c r="C1827" t="s">
        <v>295</v>
      </c>
      <c r="D1827" t="s">
        <v>296</v>
      </c>
      <c r="E1827" t="s">
        <v>1500</v>
      </c>
      <c r="F1827" t="s">
        <v>951</v>
      </c>
      <c r="G1827" t="s">
        <v>1907</v>
      </c>
      <c r="H1827" t="s">
        <v>918</v>
      </c>
      <c r="I1827" t="s">
        <v>179</v>
      </c>
      <c r="J1827" s="4" t="s">
        <v>865</v>
      </c>
      <c r="K1827">
        <v>160</v>
      </c>
      <c r="L1827">
        <v>1000</v>
      </c>
      <c r="M1827" s="1">
        <v>0.20105324074074074</v>
      </c>
      <c r="N1827" s="25">
        <v>894.12618379898902</v>
      </c>
      <c r="O1827" s="25">
        <v>2816.4974789668154</v>
      </c>
      <c r="P1827" s="25">
        <v>5.23902551624957</v>
      </c>
      <c r="Q1827" s="25">
        <v>0.75106599837928401</v>
      </c>
      <c r="R1827" s="25">
        <v>1106.0340932976301</v>
      </c>
      <c r="S1827" s="25">
        <v>3.0066673822507801</v>
      </c>
      <c r="T1827" s="25">
        <v>7.1452513871143999E-2</v>
      </c>
      <c r="U1827" s="25">
        <v>0</v>
      </c>
      <c r="V1827" s="25">
        <v>0</v>
      </c>
      <c r="W1827" s="25">
        <v>0</v>
      </c>
      <c r="X1827" s="25"/>
      <c r="Y1827" s="25"/>
      <c r="Z1827"/>
    </row>
    <row r="1828" spans="2:26" x14ac:dyDescent="0.25">
      <c r="B1828" t="s">
        <v>1987</v>
      </c>
      <c r="C1828" t="s">
        <v>295</v>
      </c>
      <c r="D1828" t="s">
        <v>296</v>
      </c>
      <c r="E1828" t="s">
        <v>1500</v>
      </c>
      <c r="F1828" t="s">
        <v>951</v>
      </c>
      <c r="G1828" t="s">
        <v>1907</v>
      </c>
      <c r="H1828" t="s">
        <v>918</v>
      </c>
      <c r="I1828" t="s">
        <v>179</v>
      </c>
      <c r="J1828" s="4" t="s">
        <v>832</v>
      </c>
      <c r="K1828">
        <v>120</v>
      </c>
      <c r="L1828">
        <v>125</v>
      </c>
      <c r="M1828" s="1">
        <v>2.2847222222222224E-2</v>
      </c>
      <c r="N1828" s="25">
        <v>61.035434000000002</v>
      </c>
      <c r="O1828" s="25">
        <v>192.2616171</v>
      </c>
      <c r="P1828" s="25">
        <v>0.29023559999999998</v>
      </c>
      <c r="Q1828" s="25">
        <v>5.1269762999999899E-2</v>
      </c>
      <c r="R1828" s="25">
        <v>75.500837000000004</v>
      </c>
      <c r="S1828" s="25">
        <v>1.4288080999999999</v>
      </c>
      <c r="T1828" s="25">
        <v>0.10214099543999999</v>
      </c>
      <c r="U1828" s="25">
        <v>0</v>
      </c>
      <c r="V1828" s="25">
        <v>0</v>
      </c>
      <c r="W1828" s="25">
        <v>0</v>
      </c>
      <c r="X1828" s="25"/>
      <c r="Y1828" s="25"/>
      <c r="Z1828"/>
    </row>
    <row r="1829" spans="2:26" x14ac:dyDescent="0.25">
      <c r="B1829" t="s">
        <v>1987</v>
      </c>
      <c r="C1829" t="s">
        <v>295</v>
      </c>
      <c r="D1829" t="s">
        <v>296</v>
      </c>
      <c r="E1829" t="s">
        <v>1500</v>
      </c>
      <c r="F1829" t="s">
        <v>951</v>
      </c>
      <c r="G1829" t="s">
        <v>1907</v>
      </c>
      <c r="H1829" t="s">
        <v>918</v>
      </c>
      <c r="I1829" t="s">
        <v>179</v>
      </c>
      <c r="J1829" s="4" t="s">
        <v>864</v>
      </c>
      <c r="K1829">
        <v>120</v>
      </c>
      <c r="L1829">
        <v>125</v>
      </c>
      <c r="M1829" s="1">
        <v>1.9259259259259261E-2</v>
      </c>
      <c r="N1829" s="25">
        <v>55.068920833333301</v>
      </c>
      <c r="O1829" s="25">
        <v>173.46710062499989</v>
      </c>
      <c r="P1829" s="25">
        <v>0.27306160000000002</v>
      </c>
      <c r="Q1829" s="25">
        <v>4.6257892250000002E-2</v>
      </c>
      <c r="R1829" s="25">
        <v>68.120259230769193</v>
      </c>
      <c r="S1829" s="25">
        <v>1.1574316160256399</v>
      </c>
      <c r="T1829" s="25">
        <v>8.2362995440000003E-2</v>
      </c>
      <c r="U1829" s="25">
        <v>0</v>
      </c>
      <c r="V1829" s="25">
        <v>0</v>
      </c>
      <c r="W1829" s="25">
        <v>0</v>
      </c>
      <c r="X1829" s="25"/>
      <c r="Y1829" s="25"/>
      <c r="Z1829"/>
    </row>
    <row r="1830" spans="2:26" x14ac:dyDescent="0.25">
      <c r="B1830" t="s">
        <v>93</v>
      </c>
      <c r="C1830" t="s">
        <v>297</v>
      </c>
      <c r="D1830" t="s">
        <v>296</v>
      </c>
      <c r="E1830" t="s">
        <v>1508</v>
      </c>
      <c r="F1830" t="s">
        <v>951</v>
      </c>
      <c r="G1830" t="s">
        <v>1907</v>
      </c>
      <c r="H1830" t="s">
        <v>918</v>
      </c>
      <c r="I1830" t="s">
        <v>179</v>
      </c>
      <c r="J1830" s="4" t="s">
        <v>865</v>
      </c>
      <c r="K1830">
        <v>180</v>
      </c>
      <c r="L1830">
        <v>125</v>
      </c>
      <c r="M1830" s="1">
        <v>2.1307870370370369E-2</v>
      </c>
      <c r="N1830" s="25">
        <v>228.07029847891599</v>
      </c>
      <c r="O1830" s="25">
        <v>718.4214402085853</v>
      </c>
      <c r="P1830" s="25">
        <v>2.1571566395227499</v>
      </c>
      <c r="Q1830" s="25">
        <v>0.19157906499468899</v>
      </c>
      <c r="R1830" s="25">
        <v>282.12298540430697</v>
      </c>
      <c r="S1830" s="25">
        <v>1.4587194529332399</v>
      </c>
      <c r="T1830" s="25">
        <v>2.7797495052849498E-5</v>
      </c>
      <c r="U1830" s="25">
        <v>0</v>
      </c>
      <c r="V1830" s="25">
        <v>0</v>
      </c>
      <c r="W1830" s="25">
        <v>0</v>
      </c>
      <c r="X1830" s="25"/>
      <c r="Y1830" s="25"/>
      <c r="Z1830"/>
    </row>
    <row r="1831" spans="2:26" x14ac:dyDescent="0.25">
      <c r="B1831" t="s">
        <v>93</v>
      </c>
      <c r="C1831" t="s">
        <v>297</v>
      </c>
      <c r="D1831" t="s">
        <v>296</v>
      </c>
      <c r="E1831" t="s">
        <v>1508</v>
      </c>
      <c r="F1831" t="s">
        <v>951</v>
      </c>
      <c r="G1831" t="s">
        <v>1907</v>
      </c>
      <c r="H1831" t="s">
        <v>918</v>
      </c>
      <c r="I1831" t="s">
        <v>179</v>
      </c>
      <c r="J1831" s="4" t="s">
        <v>865</v>
      </c>
      <c r="K1831">
        <v>200</v>
      </c>
      <c r="L1831">
        <v>200</v>
      </c>
      <c r="M1831" s="1">
        <v>3.229166666666667E-2</v>
      </c>
      <c r="N1831" s="25">
        <v>331.21513183132998</v>
      </c>
      <c r="O1831" s="25">
        <v>1043.3276652686893</v>
      </c>
      <c r="P1831" s="25">
        <v>3.0717180550579899</v>
      </c>
      <c r="Q1831" s="25">
        <v>0.27822070760786199</v>
      </c>
      <c r="R1831" s="25">
        <v>409.71308333708203</v>
      </c>
      <c r="S1831" s="25">
        <v>2.1012473138429701</v>
      </c>
      <c r="T1831" s="25">
        <v>4.2183028408790503E-5</v>
      </c>
      <c r="U1831" s="25">
        <v>0</v>
      </c>
      <c r="V1831" s="25">
        <v>0</v>
      </c>
      <c r="W1831" s="25">
        <v>0</v>
      </c>
      <c r="X1831" s="25"/>
      <c r="Y1831" s="25"/>
      <c r="Z1831"/>
    </row>
    <row r="1832" spans="2:26" x14ac:dyDescent="0.25">
      <c r="B1832" t="s">
        <v>93</v>
      </c>
      <c r="C1832" t="s">
        <v>297</v>
      </c>
      <c r="D1832" t="s">
        <v>296</v>
      </c>
      <c r="E1832" t="s">
        <v>1508</v>
      </c>
      <c r="F1832" t="s">
        <v>951</v>
      </c>
      <c r="G1832" t="s">
        <v>1907</v>
      </c>
      <c r="H1832" t="s">
        <v>918</v>
      </c>
      <c r="I1832" t="s">
        <v>179</v>
      </c>
      <c r="J1832" s="4" t="s">
        <v>865</v>
      </c>
      <c r="K1832">
        <v>220</v>
      </c>
      <c r="L1832">
        <v>250</v>
      </c>
      <c r="M1832" s="1">
        <v>3.9942129629629626E-2</v>
      </c>
      <c r="N1832" s="25">
        <v>399.72422391526601</v>
      </c>
      <c r="O1832" s="25">
        <v>1259.131305333088</v>
      </c>
      <c r="P1832" s="25">
        <v>3.63323937202646</v>
      </c>
      <c r="Q1832" s="25">
        <v>0.33576834099127401</v>
      </c>
      <c r="R1832" s="25">
        <v>494.45880883367897</v>
      </c>
      <c r="S1832" s="25">
        <v>2.6493407472445401</v>
      </c>
      <c r="T1832" s="25">
        <v>5.2513092928913002E-5</v>
      </c>
      <c r="U1832" s="25">
        <v>0</v>
      </c>
      <c r="V1832" s="25">
        <v>0</v>
      </c>
      <c r="W1832" s="25">
        <v>0</v>
      </c>
      <c r="X1832" s="25"/>
      <c r="Y1832" s="25"/>
      <c r="Z1832"/>
    </row>
    <row r="1833" spans="2:26" x14ac:dyDescent="0.25">
      <c r="B1833" t="s">
        <v>93</v>
      </c>
      <c r="C1833" t="s">
        <v>297</v>
      </c>
      <c r="D1833" t="s">
        <v>296</v>
      </c>
      <c r="E1833" t="s">
        <v>1508</v>
      </c>
      <c r="F1833" t="s">
        <v>951</v>
      </c>
      <c r="G1833" t="s">
        <v>1907</v>
      </c>
      <c r="H1833" t="s">
        <v>918</v>
      </c>
      <c r="I1833" t="s">
        <v>179</v>
      </c>
      <c r="J1833" s="4" t="s">
        <v>865</v>
      </c>
      <c r="K1833">
        <v>260</v>
      </c>
      <c r="L1833">
        <v>500</v>
      </c>
      <c r="M1833" s="1">
        <v>7.7638888888888882E-2</v>
      </c>
      <c r="N1833" s="25">
        <v>723.54993361795698</v>
      </c>
      <c r="O1833" s="25">
        <v>2279.1822908965646</v>
      </c>
      <c r="P1833" s="25">
        <v>6.2392649263450899</v>
      </c>
      <c r="Q1833" s="25">
        <v>0.60778188978774705</v>
      </c>
      <c r="R1833" s="25">
        <v>895.03119446553501</v>
      </c>
      <c r="S1833" s="25">
        <v>5.2318778294188997</v>
      </c>
      <c r="T1833" s="25">
        <v>1.03175330517281E-4</v>
      </c>
      <c r="U1833" s="25">
        <v>0</v>
      </c>
      <c r="V1833" s="25">
        <v>0</v>
      </c>
      <c r="W1833" s="25">
        <v>0</v>
      </c>
      <c r="X1833" s="25"/>
      <c r="Y1833" s="25"/>
      <c r="Z1833"/>
    </row>
    <row r="1834" spans="2:26" x14ac:dyDescent="0.25">
      <c r="B1834" t="s">
        <v>93</v>
      </c>
      <c r="C1834" t="s">
        <v>297</v>
      </c>
      <c r="D1834" t="s">
        <v>296</v>
      </c>
      <c r="E1834" t="s">
        <v>1508</v>
      </c>
      <c r="F1834" t="s">
        <v>951</v>
      </c>
      <c r="G1834" t="s">
        <v>1907</v>
      </c>
      <c r="H1834" t="s">
        <v>918</v>
      </c>
      <c r="I1834" t="s">
        <v>179</v>
      </c>
      <c r="J1834" s="4" t="s">
        <v>865</v>
      </c>
      <c r="K1834">
        <v>280</v>
      </c>
      <c r="L1834">
        <v>750</v>
      </c>
      <c r="M1834" s="1">
        <v>0.11570601851851851</v>
      </c>
      <c r="N1834" s="25">
        <v>1045.6777097587301</v>
      </c>
      <c r="O1834" s="25">
        <v>3293.8847857399996</v>
      </c>
      <c r="P1834" s="25">
        <v>8.8058153983584599</v>
      </c>
      <c r="Q1834" s="25">
        <v>0.87836932481569197</v>
      </c>
      <c r="R1834" s="25">
        <v>1293.5035860934499</v>
      </c>
      <c r="S1834" s="25">
        <v>7.7310262807215002</v>
      </c>
      <c r="T1834" s="25">
        <v>1.5569463068770099E-4</v>
      </c>
      <c r="U1834" s="25">
        <v>0</v>
      </c>
      <c r="V1834" s="25">
        <v>0</v>
      </c>
      <c r="W1834" s="25">
        <v>0</v>
      </c>
      <c r="X1834" s="25"/>
      <c r="Y1834" s="25"/>
      <c r="Z1834"/>
    </row>
    <row r="1835" spans="2:26" x14ac:dyDescent="0.25">
      <c r="B1835" t="s">
        <v>93</v>
      </c>
      <c r="C1835" t="s">
        <v>297</v>
      </c>
      <c r="D1835" t="s">
        <v>296</v>
      </c>
      <c r="E1835" t="s">
        <v>1508</v>
      </c>
      <c r="F1835" t="s">
        <v>951</v>
      </c>
      <c r="G1835" t="s">
        <v>1907</v>
      </c>
      <c r="H1835" t="s">
        <v>918</v>
      </c>
      <c r="I1835" t="s">
        <v>179</v>
      </c>
      <c r="J1835" s="4" t="s">
        <v>865</v>
      </c>
      <c r="K1835">
        <v>280</v>
      </c>
      <c r="L1835">
        <v>1000</v>
      </c>
      <c r="M1835" s="1">
        <v>0.15299768518518519</v>
      </c>
      <c r="N1835" s="25">
        <v>1379.7490045572599</v>
      </c>
      <c r="O1835" s="25">
        <v>4346.209364355369</v>
      </c>
      <c r="P1835" s="25">
        <v>11.5655460150625</v>
      </c>
      <c r="Q1835" s="25">
        <v>1.1589887153090199</v>
      </c>
      <c r="R1835" s="25">
        <v>1706.7489968647899</v>
      </c>
      <c r="S1835" s="25">
        <v>10.019391237253901</v>
      </c>
      <c r="T1835" s="25">
        <v>2.07514062561824E-4</v>
      </c>
      <c r="U1835" s="25">
        <v>0</v>
      </c>
      <c r="V1835" s="25">
        <v>0</v>
      </c>
      <c r="W1835" s="25">
        <v>0</v>
      </c>
      <c r="X1835" s="25"/>
      <c r="Y1835" s="25"/>
      <c r="Z1835"/>
    </row>
    <row r="1836" spans="2:26" x14ac:dyDescent="0.25">
      <c r="B1836" t="s">
        <v>93</v>
      </c>
      <c r="C1836" t="s">
        <v>297</v>
      </c>
      <c r="D1836" t="s">
        <v>296</v>
      </c>
      <c r="E1836" t="s">
        <v>1508</v>
      </c>
      <c r="F1836" t="s">
        <v>951</v>
      </c>
      <c r="G1836" t="s">
        <v>1907</v>
      </c>
      <c r="H1836" t="s">
        <v>918</v>
      </c>
      <c r="I1836" t="s">
        <v>179</v>
      </c>
      <c r="J1836" s="4" t="s">
        <v>832</v>
      </c>
      <c r="K1836">
        <v>180</v>
      </c>
      <c r="L1836">
        <v>125</v>
      </c>
      <c r="M1836" s="1">
        <v>2.2847222222222224E-2</v>
      </c>
      <c r="N1836" s="25">
        <v>154.49927</v>
      </c>
      <c r="O1836" s="25">
        <v>486.67270049999996</v>
      </c>
      <c r="P1836" s="25">
        <v>1.0485479799999999</v>
      </c>
      <c r="Q1836" s="25">
        <v>0.12977939199999999</v>
      </c>
      <c r="R1836" s="25">
        <v>191.11559600000001</v>
      </c>
      <c r="S1836" s="25">
        <v>3.4521848599999898</v>
      </c>
      <c r="T1836" s="25">
        <v>1.5461999999999999E-5</v>
      </c>
      <c r="U1836" s="25">
        <v>0</v>
      </c>
      <c r="V1836" s="25">
        <v>0</v>
      </c>
      <c r="W1836" s="25">
        <v>0</v>
      </c>
      <c r="X1836" s="25"/>
      <c r="Y1836" s="25"/>
      <c r="Z1836"/>
    </row>
    <row r="1837" spans="2:26" x14ac:dyDescent="0.25">
      <c r="B1837" t="s">
        <v>93</v>
      </c>
      <c r="C1837" t="s">
        <v>297</v>
      </c>
      <c r="D1837" t="s">
        <v>296</v>
      </c>
      <c r="E1837" t="s">
        <v>1508</v>
      </c>
      <c r="F1837" t="s">
        <v>951</v>
      </c>
      <c r="G1837" t="s">
        <v>1907</v>
      </c>
      <c r="H1837" t="s">
        <v>918</v>
      </c>
      <c r="I1837" t="s">
        <v>179</v>
      </c>
      <c r="J1837" s="4" t="s">
        <v>864</v>
      </c>
      <c r="K1837">
        <v>180</v>
      </c>
      <c r="L1837">
        <v>125</v>
      </c>
      <c r="M1837" s="1">
        <v>1.9259259259259261E-2</v>
      </c>
      <c r="N1837" s="25">
        <v>137.41149967948701</v>
      </c>
      <c r="O1837" s="25">
        <v>432.84622399038409</v>
      </c>
      <c r="P1837" s="25">
        <v>0.98142863205128195</v>
      </c>
      <c r="Q1837" s="25">
        <v>0.115425664692307</v>
      </c>
      <c r="R1837" s="25">
        <v>169.978023435897</v>
      </c>
      <c r="S1837" s="25">
        <v>2.8208469875640998</v>
      </c>
      <c r="T1837" s="25">
        <v>1.3750799999999901E-5</v>
      </c>
      <c r="U1837" s="25">
        <v>0</v>
      </c>
      <c r="V1837" s="25">
        <v>0</v>
      </c>
      <c r="W1837" s="25">
        <v>0</v>
      </c>
      <c r="X1837" s="25"/>
      <c r="Y1837" s="25"/>
      <c r="Z1837"/>
    </row>
    <row r="1838" spans="2:26" x14ac:dyDescent="0.25">
      <c r="B1838" t="s">
        <v>1988</v>
      </c>
      <c r="C1838" t="s">
        <v>644</v>
      </c>
      <c r="D1838" t="s">
        <v>296</v>
      </c>
      <c r="E1838" t="s">
        <v>1510</v>
      </c>
      <c r="F1838" t="s">
        <v>951</v>
      </c>
      <c r="G1838" t="s">
        <v>1907</v>
      </c>
      <c r="H1838" t="s">
        <v>918</v>
      </c>
      <c r="I1838" t="s">
        <v>179</v>
      </c>
      <c r="J1838" s="4" t="s">
        <v>865</v>
      </c>
      <c r="K1838">
        <v>120</v>
      </c>
      <c r="L1838">
        <v>125</v>
      </c>
      <c r="M1838" s="1">
        <v>2.4375000000000004E-2</v>
      </c>
      <c r="N1838" s="25">
        <v>143.19163439935599</v>
      </c>
      <c r="O1838" s="25">
        <v>451.05364835797138</v>
      </c>
      <c r="P1838" s="25">
        <v>1.03048706435958</v>
      </c>
      <c r="Q1838" s="25">
        <v>0.12028098120481601</v>
      </c>
      <c r="R1838" s="25">
        <v>177.128039325738</v>
      </c>
      <c r="S1838" s="25">
        <v>0.25479098065843803</v>
      </c>
      <c r="T1838" s="25">
        <v>7.0034558483040099E-3</v>
      </c>
      <c r="U1838" s="25">
        <v>0</v>
      </c>
      <c r="V1838" s="25">
        <v>0</v>
      </c>
      <c r="W1838" s="25">
        <v>0</v>
      </c>
      <c r="X1838" s="25"/>
      <c r="Y1838" s="25"/>
      <c r="Z1838"/>
    </row>
    <row r="1839" spans="2:26" x14ac:dyDescent="0.25">
      <c r="B1839" t="s">
        <v>1988</v>
      </c>
      <c r="C1839" t="s">
        <v>644</v>
      </c>
      <c r="D1839" t="s">
        <v>296</v>
      </c>
      <c r="E1839" t="s">
        <v>1510</v>
      </c>
      <c r="F1839" t="s">
        <v>951</v>
      </c>
      <c r="G1839" t="s">
        <v>1907</v>
      </c>
      <c r="H1839" t="s">
        <v>918</v>
      </c>
      <c r="I1839" t="s">
        <v>179</v>
      </c>
      <c r="J1839" s="4" t="s">
        <v>865</v>
      </c>
      <c r="K1839">
        <v>180</v>
      </c>
      <c r="L1839">
        <v>200</v>
      </c>
      <c r="M1839" s="1">
        <v>3.6585648148148145E-2</v>
      </c>
      <c r="N1839" s="25">
        <v>214.65596940880999</v>
      </c>
      <c r="O1839" s="25">
        <v>676.16630363775141</v>
      </c>
      <c r="P1839" s="25">
        <v>1.5118888431914299</v>
      </c>
      <c r="Q1839" s="25">
        <v>0.18031100882009801</v>
      </c>
      <c r="R1839" s="25">
        <v>265.52943554910701</v>
      </c>
      <c r="S1839" s="25">
        <v>0.38974161590523598</v>
      </c>
      <c r="T1839" s="25">
        <v>9.5795163294175902E-3</v>
      </c>
      <c r="U1839" s="25">
        <v>0</v>
      </c>
      <c r="V1839" s="25">
        <v>0</v>
      </c>
      <c r="W1839" s="25">
        <v>0</v>
      </c>
      <c r="X1839" s="25"/>
      <c r="Y1839" s="25"/>
      <c r="Z1839"/>
    </row>
    <row r="1840" spans="2:26" x14ac:dyDescent="0.25">
      <c r="B1840" t="s">
        <v>1988</v>
      </c>
      <c r="C1840" t="s">
        <v>644</v>
      </c>
      <c r="D1840" t="s">
        <v>296</v>
      </c>
      <c r="E1840" t="s">
        <v>1510</v>
      </c>
      <c r="F1840" t="s">
        <v>951</v>
      </c>
      <c r="G1840" t="s">
        <v>1907</v>
      </c>
      <c r="H1840" t="s">
        <v>918</v>
      </c>
      <c r="I1840" t="s">
        <v>179</v>
      </c>
      <c r="J1840" s="4" t="s">
        <v>865</v>
      </c>
      <c r="K1840">
        <v>180</v>
      </c>
      <c r="L1840">
        <v>250</v>
      </c>
      <c r="M1840" s="1">
        <v>4.3692129629629629E-2</v>
      </c>
      <c r="N1840" s="25">
        <v>260.66349690030802</v>
      </c>
      <c r="O1840" s="25">
        <v>821.09001523597021</v>
      </c>
      <c r="P1840" s="25">
        <v>1.84256444584378</v>
      </c>
      <c r="Q1840" s="25">
        <v>0.21895733778968901</v>
      </c>
      <c r="R1840" s="25">
        <v>322.44079629042</v>
      </c>
      <c r="S1840" s="25">
        <v>0.44915655446927399</v>
      </c>
      <c r="T1840" s="25">
        <v>9.7349232474463702E-3</v>
      </c>
      <c r="U1840" s="25">
        <v>0</v>
      </c>
      <c r="V1840" s="25">
        <v>0</v>
      </c>
      <c r="W1840" s="25">
        <v>0</v>
      </c>
      <c r="X1840" s="25"/>
      <c r="Y1840" s="25"/>
      <c r="Z1840"/>
    </row>
    <row r="1841" spans="2:26" x14ac:dyDescent="0.25">
      <c r="B1841" t="s">
        <v>1988</v>
      </c>
      <c r="C1841" t="s">
        <v>644</v>
      </c>
      <c r="D1841" t="s">
        <v>296</v>
      </c>
      <c r="E1841" t="s">
        <v>1510</v>
      </c>
      <c r="F1841" t="s">
        <v>951</v>
      </c>
      <c r="G1841" t="s">
        <v>1907</v>
      </c>
      <c r="H1841" t="s">
        <v>918</v>
      </c>
      <c r="I1841" t="s">
        <v>179</v>
      </c>
      <c r="J1841" s="4" t="s">
        <v>865</v>
      </c>
      <c r="K1841">
        <v>180</v>
      </c>
      <c r="L1841">
        <v>500</v>
      </c>
      <c r="M1841" s="1">
        <v>7.8738425925925934E-2</v>
      </c>
      <c r="N1841" s="25">
        <v>488.43847488873899</v>
      </c>
      <c r="O1841" s="25">
        <v>1538.5811958995278</v>
      </c>
      <c r="P1841" s="25">
        <v>3.48319460130209</v>
      </c>
      <c r="Q1841" s="25">
        <v>0.410288314142434</v>
      </c>
      <c r="R1841" s="25">
        <v>604.19844565395999</v>
      </c>
      <c r="S1841" s="25">
        <v>0.73446783946602301</v>
      </c>
      <c r="T1841" s="25">
        <v>9.8482876527733205E-3</v>
      </c>
      <c r="U1841" s="25">
        <v>0</v>
      </c>
      <c r="V1841" s="25">
        <v>0</v>
      </c>
      <c r="W1841" s="25">
        <v>0</v>
      </c>
      <c r="X1841" s="25"/>
      <c r="Y1841" s="25"/>
      <c r="Z1841"/>
    </row>
    <row r="1842" spans="2:26" x14ac:dyDescent="0.25">
      <c r="B1842" t="s">
        <v>1988</v>
      </c>
      <c r="C1842" t="s">
        <v>644</v>
      </c>
      <c r="D1842" t="s">
        <v>296</v>
      </c>
      <c r="E1842" t="s">
        <v>1510</v>
      </c>
      <c r="F1842" t="s">
        <v>951</v>
      </c>
      <c r="G1842" t="s">
        <v>1907</v>
      </c>
      <c r="H1842" t="s">
        <v>918</v>
      </c>
      <c r="I1842" t="s">
        <v>179</v>
      </c>
      <c r="J1842" s="4" t="s">
        <v>832</v>
      </c>
      <c r="K1842">
        <v>120</v>
      </c>
      <c r="L1842">
        <v>125</v>
      </c>
      <c r="M1842" s="1">
        <v>2.2847222222222224E-2</v>
      </c>
      <c r="N1842" s="25">
        <v>73.025999999999996</v>
      </c>
      <c r="O1842" s="25">
        <v>230.03189999999998</v>
      </c>
      <c r="P1842" s="25">
        <v>0.37954919999999998</v>
      </c>
      <c r="Q1842" s="25">
        <v>6.1341840000000002E-2</v>
      </c>
      <c r="R1842" s="25">
        <v>90.333151999999998</v>
      </c>
      <c r="S1842" s="25">
        <v>0.84116879999999905</v>
      </c>
      <c r="T1842" s="25">
        <v>5.6329633800000001E-2</v>
      </c>
      <c r="U1842" s="25">
        <v>0</v>
      </c>
      <c r="V1842" s="25">
        <v>0</v>
      </c>
      <c r="W1842" s="25">
        <v>0</v>
      </c>
      <c r="X1842" s="25"/>
      <c r="Y1842" s="25"/>
      <c r="Z1842"/>
    </row>
    <row r="1843" spans="2:26" x14ac:dyDescent="0.25">
      <c r="B1843" t="s">
        <v>1988</v>
      </c>
      <c r="C1843" t="s">
        <v>644</v>
      </c>
      <c r="D1843" t="s">
        <v>296</v>
      </c>
      <c r="E1843" t="s">
        <v>1510</v>
      </c>
      <c r="F1843" t="s">
        <v>951</v>
      </c>
      <c r="G1843" t="s">
        <v>1907</v>
      </c>
      <c r="H1843" t="s">
        <v>918</v>
      </c>
      <c r="I1843" t="s">
        <v>179</v>
      </c>
      <c r="J1843" s="4" t="s">
        <v>864</v>
      </c>
      <c r="K1843">
        <v>120</v>
      </c>
      <c r="L1843">
        <v>125</v>
      </c>
      <c r="M1843" s="1">
        <v>1.9259259259259261E-2</v>
      </c>
      <c r="N1843" s="25">
        <v>64.097999999999999</v>
      </c>
      <c r="O1843" s="25">
        <v>201.90869999999998</v>
      </c>
      <c r="P1843" s="25">
        <v>0.34117120000000001</v>
      </c>
      <c r="Q1843" s="25">
        <v>5.3842319999999999E-2</v>
      </c>
      <c r="R1843" s="25">
        <v>79.289217192307603</v>
      </c>
      <c r="S1843" s="25">
        <v>0.68582160000000003</v>
      </c>
      <c r="T1843" s="25">
        <v>4.5603633799999897E-2</v>
      </c>
      <c r="U1843" s="25">
        <v>0</v>
      </c>
      <c r="V1843" s="25">
        <v>0</v>
      </c>
      <c r="W1843" s="25">
        <v>0</v>
      </c>
      <c r="X1843" s="25"/>
      <c r="Y1843" s="25"/>
      <c r="Z1843"/>
    </row>
    <row r="1844" spans="2:26" x14ac:dyDescent="0.25">
      <c r="B1844" t="s">
        <v>94</v>
      </c>
      <c r="C1844" t="s">
        <v>298</v>
      </c>
      <c r="D1844" t="s">
        <v>296</v>
      </c>
      <c r="E1844" t="s">
        <v>647</v>
      </c>
      <c r="F1844" t="s">
        <v>951</v>
      </c>
      <c r="G1844" t="s">
        <v>952</v>
      </c>
      <c r="H1844" t="s">
        <v>918</v>
      </c>
      <c r="I1844" t="s">
        <v>1989</v>
      </c>
      <c r="J1844" s="4" t="s">
        <v>865</v>
      </c>
      <c r="K1844">
        <v>220</v>
      </c>
      <c r="L1844">
        <v>125</v>
      </c>
      <c r="M1844" s="1">
        <v>1.6724537037037034E-2</v>
      </c>
      <c r="N1844" s="25">
        <v>421.52322672031897</v>
      </c>
      <c r="O1844" s="25">
        <v>1327.7981641690046</v>
      </c>
      <c r="P1844" s="25">
        <v>4.8287778871085196</v>
      </c>
      <c r="Q1844" s="25">
        <v>0.35407948513041099</v>
      </c>
      <c r="R1844" s="25">
        <v>521.42417609229096</v>
      </c>
      <c r="S1844" s="25">
        <v>2.1971437291495599</v>
      </c>
      <c r="T1844" s="25">
        <v>4.5442599255957998E-2</v>
      </c>
      <c r="U1844" s="25">
        <v>1.0558471272766301E-2</v>
      </c>
      <c r="V1844" s="25">
        <v>2.7391291327986001E-2</v>
      </c>
      <c r="W1844" s="25">
        <v>3.79497626007523E-2</v>
      </c>
      <c r="X1844" s="25"/>
      <c r="Y1844" s="25"/>
      <c r="Z1844"/>
    </row>
    <row r="1845" spans="2:26" x14ac:dyDescent="0.25">
      <c r="B1845" t="s">
        <v>94</v>
      </c>
      <c r="C1845" t="s">
        <v>298</v>
      </c>
      <c r="D1845" t="s">
        <v>296</v>
      </c>
      <c r="E1845" t="s">
        <v>647</v>
      </c>
      <c r="F1845" t="s">
        <v>951</v>
      </c>
      <c r="G1845" t="s">
        <v>952</v>
      </c>
      <c r="H1845" t="s">
        <v>918</v>
      </c>
      <c r="I1845" t="s">
        <v>1989</v>
      </c>
      <c r="J1845" s="4" t="s">
        <v>865</v>
      </c>
      <c r="K1845">
        <v>240</v>
      </c>
      <c r="L1845">
        <v>200</v>
      </c>
      <c r="M1845" s="1">
        <v>2.4421296296296292E-2</v>
      </c>
      <c r="N1845" s="25">
        <v>637.52628694883401</v>
      </c>
      <c r="O1845" s="25">
        <v>2008.2078038888271</v>
      </c>
      <c r="P1845" s="25">
        <v>7.2305354630781</v>
      </c>
      <c r="Q1845" s="25">
        <v>0.535522019567374</v>
      </c>
      <c r="R1845" s="25">
        <v>788.61996579709898</v>
      </c>
      <c r="S1845" s="25">
        <v>2.5794463944532899</v>
      </c>
      <c r="T1845" s="25">
        <v>5.7219129076242999E-2</v>
      </c>
      <c r="U1845" s="25">
        <v>1.44443307586474E-2</v>
      </c>
      <c r="V1845" s="25">
        <v>4.3780671048262602E-2</v>
      </c>
      <c r="W1845" s="25">
        <v>5.8225001806910003E-2</v>
      </c>
      <c r="X1845" s="25"/>
      <c r="Y1845" s="25"/>
      <c r="Z1845"/>
    </row>
    <row r="1846" spans="2:26" x14ac:dyDescent="0.25">
      <c r="B1846" t="s">
        <v>94</v>
      </c>
      <c r="C1846" t="s">
        <v>298</v>
      </c>
      <c r="D1846" t="s">
        <v>296</v>
      </c>
      <c r="E1846" t="s">
        <v>647</v>
      </c>
      <c r="F1846" t="s">
        <v>951</v>
      </c>
      <c r="G1846" t="s">
        <v>952</v>
      </c>
      <c r="H1846" t="s">
        <v>918</v>
      </c>
      <c r="I1846" t="s">
        <v>1989</v>
      </c>
      <c r="J1846" s="4" t="s">
        <v>865</v>
      </c>
      <c r="K1846">
        <v>300</v>
      </c>
      <c r="L1846">
        <v>250</v>
      </c>
      <c r="M1846" s="1">
        <v>2.9224537037037038E-2</v>
      </c>
      <c r="N1846" s="25">
        <v>722.05664508218604</v>
      </c>
      <c r="O1846" s="25">
        <v>2274.4784320088861</v>
      </c>
      <c r="P1846" s="25">
        <v>8.0867307582526706</v>
      </c>
      <c r="Q1846" s="25">
        <v>0.60652755856384299</v>
      </c>
      <c r="R1846" s="25">
        <v>893.18405714880805</v>
      </c>
      <c r="S1846" s="25">
        <v>3.0547168415720698</v>
      </c>
      <c r="T1846" s="25">
        <v>6.9884651761781102E-2</v>
      </c>
      <c r="U1846" s="25">
        <v>1.42936197679341E-2</v>
      </c>
      <c r="V1846" s="25">
        <v>5.2862847516214201E-2</v>
      </c>
      <c r="W1846" s="25">
        <v>6.71564672841483E-2</v>
      </c>
      <c r="X1846" s="25"/>
      <c r="Y1846" s="25"/>
      <c r="Z1846"/>
    </row>
    <row r="1847" spans="2:26" x14ac:dyDescent="0.25">
      <c r="B1847" t="s">
        <v>94</v>
      </c>
      <c r="C1847" t="s">
        <v>298</v>
      </c>
      <c r="D1847" t="s">
        <v>296</v>
      </c>
      <c r="E1847" t="s">
        <v>647</v>
      </c>
      <c r="F1847" t="s">
        <v>951</v>
      </c>
      <c r="G1847" t="s">
        <v>952</v>
      </c>
      <c r="H1847" t="s">
        <v>918</v>
      </c>
      <c r="I1847" t="s">
        <v>1989</v>
      </c>
      <c r="J1847" s="4" t="s">
        <v>865</v>
      </c>
      <c r="K1847">
        <v>360</v>
      </c>
      <c r="L1847">
        <v>500</v>
      </c>
      <c r="M1847" s="1">
        <v>5.4085648148148147E-2</v>
      </c>
      <c r="N1847" s="25">
        <v>1272.6708848707001</v>
      </c>
      <c r="O1847" s="25">
        <v>4008.9132873427052</v>
      </c>
      <c r="P1847" s="25">
        <v>13.063333660690599</v>
      </c>
      <c r="Q1847" s="25">
        <v>1.0690436430447501</v>
      </c>
      <c r="R1847" s="25">
        <v>1574.29393695557</v>
      </c>
      <c r="S1847" s="25">
        <v>4.6362625726023596</v>
      </c>
      <c r="T1847" s="25">
        <v>0.109901075086901</v>
      </c>
      <c r="U1847" s="25">
        <v>1.8147628894938699E-2</v>
      </c>
      <c r="V1847" s="25">
        <v>0.10568755979279</v>
      </c>
      <c r="W1847" s="25">
        <v>0.12383518868772869</v>
      </c>
      <c r="X1847" s="25"/>
      <c r="Y1847" s="25"/>
      <c r="Z1847"/>
    </row>
    <row r="1848" spans="2:26" x14ac:dyDescent="0.25">
      <c r="B1848" t="s">
        <v>94</v>
      </c>
      <c r="C1848" t="s">
        <v>298</v>
      </c>
      <c r="D1848" t="s">
        <v>296</v>
      </c>
      <c r="E1848" t="s">
        <v>647</v>
      </c>
      <c r="F1848" t="s">
        <v>951</v>
      </c>
      <c r="G1848" t="s">
        <v>952</v>
      </c>
      <c r="H1848" t="s">
        <v>918</v>
      </c>
      <c r="I1848" t="s">
        <v>1989</v>
      </c>
      <c r="J1848" s="4" t="s">
        <v>865</v>
      </c>
      <c r="K1848">
        <v>360</v>
      </c>
      <c r="L1848">
        <v>750</v>
      </c>
      <c r="M1848" s="1">
        <v>7.8668981481481479E-2</v>
      </c>
      <c r="N1848" s="25">
        <v>1896.1575467888799</v>
      </c>
      <c r="O1848" s="25">
        <v>5972.8962723849718</v>
      </c>
      <c r="P1848" s="25">
        <v>19.318298865357399</v>
      </c>
      <c r="Q1848" s="25">
        <v>1.5927724672813499</v>
      </c>
      <c r="R1848" s="25">
        <v>2345.5470132565601</v>
      </c>
      <c r="S1848" s="25">
        <v>5.6800087497962899</v>
      </c>
      <c r="T1848" s="25">
        <v>0.14286992891844999</v>
      </c>
      <c r="U1848" s="25">
        <v>2.4794302186681699E-2</v>
      </c>
      <c r="V1848" s="25">
        <v>0.161688141259549</v>
      </c>
      <c r="W1848" s="25">
        <v>0.18648244344623069</v>
      </c>
      <c r="X1848" s="25"/>
      <c r="Y1848" s="25"/>
      <c r="Z1848"/>
    </row>
    <row r="1849" spans="2:26" x14ac:dyDescent="0.25">
      <c r="B1849" t="s">
        <v>94</v>
      </c>
      <c r="C1849" t="s">
        <v>298</v>
      </c>
      <c r="D1849" t="s">
        <v>296</v>
      </c>
      <c r="E1849" t="s">
        <v>647</v>
      </c>
      <c r="F1849" t="s">
        <v>951</v>
      </c>
      <c r="G1849" t="s">
        <v>952</v>
      </c>
      <c r="H1849" t="s">
        <v>918</v>
      </c>
      <c r="I1849" t="s">
        <v>1989</v>
      </c>
      <c r="J1849" s="4" t="s">
        <v>865</v>
      </c>
      <c r="K1849">
        <v>360</v>
      </c>
      <c r="L1849">
        <v>1000</v>
      </c>
      <c r="M1849" s="1">
        <v>0.10287037037037038</v>
      </c>
      <c r="N1849" s="25">
        <v>2479.6320709022202</v>
      </c>
      <c r="O1849" s="25">
        <v>7810.8410233419936</v>
      </c>
      <c r="P1849" s="25">
        <v>24.926834377706498</v>
      </c>
      <c r="Q1849" s="25">
        <v>2.08289097556748</v>
      </c>
      <c r="R1849" s="25">
        <v>3067.3044764004298</v>
      </c>
      <c r="S1849" s="25">
        <v>6.7065364518111403</v>
      </c>
      <c r="T1849" s="25">
        <v>0.17414057426652299</v>
      </c>
      <c r="U1849" s="25">
        <v>2.99846678537871E-2</v>
      </c>
      <c r="V1849" s="25">
        <v>0.215665308222071</v>
      </c>
      <c r="W1849" s="25">
        <v>0.24564997607585809</v>
      </c>
      <c r="X1849" s="25"/>
      <c r="Y1849" s="25"/>
      <c r="Z1849"/>
    </row>
    <row r="1850" spans="2:26" x14ac:dyDescent="0.25">
      <c r="B1850" t="s">
        <v>94</v>
      </c>
      <c r="C1850" t="s">
        <v>298</v>
      </c>
      <c r="D1850" t="s">
        <v>296</v>
      </c>
      <c r="E1850" t="s">
        <v>647</v>
      </c>
      <c r="F1850" t="s">
        <v>951</v>
      </c>
      <c r="G1850" t="s">
        <v>952</v>
      </c>
      <c r="H1850" t="s">
        <v>918</v>
      </c>
      <c r="I1850" t="s">
        <v>1989</v>
      </c>
      <c r="J1850" s="4" t="s">
        <v>865</v>
      </c>
      <c r="K1850">
        <v>360</v>
      </c>
      <c r="L1850">
        <v>1500</v>
      </c>
      <c r="M1850" s="1">
        <v>0.15155092592592592</v>
      </c>
      <c r="N1850" s="25">
        <v>3673.65499432656</v>
      </c>
      <c r="O1850" s="25">
        <v>11572.013232128664</v>
      </c>
      <c r="P1850" s="25">
        <v>36.5762818811084</v>
      </c>
      <c r="Q1850" s="25">
        <v>3.0858707357586201</v>
      </c>
      <c r="R1850" s="25">
        <v>4544.3116428844096</v>
      </c>
      <c r="S1850" s="25">
        <v>8.7652637226811798</v>
      </c>
      <c r="T1850" s="25">
        <v>0.23772018174589499</v>
      </c>
      <c r="U1850" s="25">
        <v>4.13075238489004E-2</v>
      </c>
      <c r="V1850" s="25">
        <v>0.32504847535507397</v>
      </c>
      <c r="W1850" s="25">
        <v>0.36635599920397438</v>
      </c>
      <c r="X1850" s="25"/>
      <c r="Y1850" s="25"/>
      <c r="Z1850"/>
    </row>
    <row r="1851" spans="2:26" x14ac:dyDescent="0.25">
      <c r="B1851" t="s">
        <v>94</v>
      </c>
      <c r="C1851" t="s">
        <v>298</v>
      </c>
      <c r="D1851" t="s">
        <v>296</v>
      </c>
      <c r="E1851" t="s">
        <v>647</v>
      </c>
      <c r="F1851" t="s">
        <v>951</v>
      </c>
      <c r="G1851" t="s">
        <v>952</v>
      </c>
      <c r="H1851" t="s">
        <v>918</v>
      </c>
      <c r="I1851" t="s">
        <v>1989</v>
      </c>
      <c r="J1851" s="4" t="s">
        <v>865</v>
      </c>
      <c r="K1851">
        <v>360</v>
      </c>
      <c r="L1851">
        <v>2000</v>
      </c>
      <c r="M1851" s="1">
        <v>0.20025462962962962</v>
      </c>
      <c r="N1851" s="25">
        <v>4869.6529477413396</v>
      </c>
      <c r="O1851" s="25">
        <v>15339.406785385219</v>
      </c>
      <c r="P1851" s="25">
        <v>48.255888437680703</v>
      </c>
      <c r="Q1851" s="25">
        <v>4.0905091449997704</v>
      </c>
      <c r="R1851" s="25">
        <v>6023.7606111417499</v>
      </c>
      <c r="S1851" s="25">
        <v>10.8229448539371</v>
      </c>
      <c r="T1851" s="25">
        <v>0.30137030500370698</v>
      </c>
      <c r="U1851" s="25">
        <v>5.2671579381063698E-2</v>
      </c>
      <c r="V1851" s="25">
        <v>0.434572144792231</v>
      </c>
      <c r="W1851" s="25">
        <v>0.4872437241732947</v>
      </c>
      <c r="X1851" s="25"/>
      <c r="Y1851" s="25"/>
      <c r="Z1851"/>
    </row>
    <row r="1852" spans="2:26" x14ac:dyDescent="0.25">
      <c r="B1852" t="s">
        <v>94</v>
      </c>
      <c r="C1852" t="s">
        <v>298</v>
      </c>
      <c r="D1852" t="s">
        <v>296</v>
      </c>
      <c r="E1852" t="s">
        <v>647</v>
      </c>
      <c r="F1852" t="s">
        <v>951</v>
      </c>
      <c r="G1852" t="s">
        <v>952</v>
      </c>
      <c r="H1852" t="s">
        <v>918</v>
      </c>
      <c r="I1852" t="s">
        <v>1989</v>
      </c>
      <c r="J1852" s="4" t="s">
        <v>832</v>
      </c>
      <c r="K1852">
        <v>220</v>
      </c>
      <c r="L1852">
        <v>125</v>
      </c>
      <c r="M1852" s="1">
        <v>2.2847222222222224E-2</v>
      </c>
      <c r="N1852" s="25">
        <v>300.58919999999898</v>
      </c>
      <c r="O1852" s="25">
        <v>946.85597999999675</v>
      </c>
      <c r="P1852" s="25">
        <v>2.4631316399999998</v>
      </c>
      <c r="Q1852" s="25">
        <v>0.25249493000000001</v>
      </c>
      <c r="R1852" s="25">
        <v>371.82881999999898</v>
      </c>
      <c r="S1852" s="25">
        <v>6.2210407999999999</v>
      </c>
      <c r="T1852" s="25">
        <v>0.57790416</v>
      </c>
      <c r="U1852" s="25">
        <v>8.7347999999999992E-3</v>
      </c>
      <c r="V1852" s="25">
        <v>1.8610631999999998E-2</v>
      </c>
      <c r="W1852" s="25">
        <v>2.7345431999999996E-2</v>
      </c>
      <c r="X1852" s="25"/>
      <c r="Y1852" s="25"/>
      <c r="Z1852"/>
    </row>
    <row r="1853" spans="2:26" x14ac:dyDescent="0.25">
      <c r="B1853" t="s">
        <v>94</v>
      </c>
      <c r="C1853" t="s">
        <v>298</v>
      </c>
      <c r="D1853" t="s">
        <v>296</v>
      </c>
      <c r="E1853" t="s">
        <v>647</v>
      </c>
      <c r="F1853" t="s">
        <v>951</v>
      </c>
      <c r="G1853" t="s">
        <v>952</v>
      </c>
      <c r="H1853" t="s">
        <v>918</v>
      </c>
      <c r="I1853" t="s">
        <v>1989</v>
      </c>
      <c r="J1853" s="4" t="s">
        <v>864</v>
      </c>
      <c r="K1853">
        <v>220</v>
      </c>
      <c r="L1853">
        <v>125</v>
      </c>
      <c r="M1853" s="1">
        <v>1.9259259259259261E-2</v>
      </c>
      <c r="N1853" s="25">
        <v>272.81319999999999</v>
      </c>
      <c r="O1853" s="25">
        <v>859.36158</v>
      </c>
      <c r="P1853" s="25">
        <v>2.3486945239743502</v>
      </c>
      <c r="Q1853" s="25">
        <v>0.22916308999999899</v>
      </c>
      <c r="R1853" s="25">
        <v>337.46991435897399</v>
      </c>
      <c r="S1853" s="25">
        <v>5.0741697679487103</v>
      </c>
      <c r="T1853" s="25">
        <v>0.46402255999999997</v>
      </c>
      <c r="U1853" s="25">
        <v>8.0032000000000002E-3</v>
      </c>
      <c r="V1853" s="25">
        <v>1.6552232E-2</v>
      </c>
      <c r="W1853" s="25">
        <v>2.4555432000000002E-2</v>
      </c>
      <c r="X1853" s="25"/>
      <c r="Y1853" s="25"/>
      <c r="Z1853"/>
    </row>
    <row r="1854" spans="2:26" x14ac:dyDescent="0.25">
      <c r="B1854" t="s">
        <v>1990</v>
      </c>
      <c r="C1854" t="s">
        <v>299</v>
      </c>
      <c r="D1854" t="s">
        <v>296</v>
      </c>
      <c r="E1854" t="s">
        <v>672</v>
      </c>
      <c r="F1854" t="s">
        <v>951</v>
      </c>
      <c r="G1854" t="s">
        <v>952</v>
      </c>
      <c r="H1854" t="s">
        <v>918</v>
      </c>
      <c r="I1854" t="s">
        <v>1991</v>
      </c>
      <c r="J1854" s="4" t="s">
        <v>865</v>
      </c>
      <c r="K1854">
        <v>200</v>
      </c>
      <c r="L1854">
        <v>125</v>
      </c>
      <c r="M1854" s="1">
        <v>1.5960648148148151E-2</v>
      </c>
      <c r="N1854" s="25">
        <v>417.16835227459001</v>
      </c>
      <c r="O1854" s="25">
        <v>1314.0803096649586</v>
      </c>
      <c r="P1854" s="25">
        <v>5.8172795880927497</v>
      </c>
      <c r="Q1854" s="25">
        <v>0.35042143680529297</v>
      </c>
      <c r="R1854" s="25">
        <v>516.03717686442803</v>
      </c>
      <c r="S1854" s="25">
        <v>1.18837990533764</v>
      </c>
      <c r="T1854" s="25">
        <v>0.25045546291908999</v>
      </c>
      <c r="U1854" s="25">
        <v>3.14334328185966E-3</v>
      </c>
      <c r="V1854" s="25">
        <v>3.8259408574066303E-2</v>
      </c>
      <c r="W1854" s="25">
        <v>4.1402751855925964E-2</v>
      </c>
      <c r="X1854" s="25"/>
      <c r="Y1854" s="25"/>
      <c r="Z1854"/>
    </row>
    <row r="1855" spans="2:26" x14ac:dyDescent="0.25">
      <c r="B1855" t="s">
        <v>1990</v>
      </c>
      <c r="C1855" t="s">
        <v>299</v>
      </c>
      <c r="D1855" t="s">
        <v>296</v>
      </c>
      <c r="E1855" t="s">
        <v>672</v>
      </c>
      <c r="F1855" t="s">
        <v>951</v>
      </c>
      <c r="G1855" t="s">
        <v>952</v>
      </c>
      <c r="H1855" t="s">
        <v>918</v>
      </c>
      <c r="I1855" t="s">
        <v>1991</v>
      </c>
      <c r="J1855" s="4" t="s">
        <v>865</v>
      </c>
      <c r="K1855">
        <v>240</v>
      </c>
      <c r="L1855">
        <v>200</v>
      </c>
      <c r="M1855" s="1">
        <v>2.3472222222222217E-2</v>
      </c>
      <c r="N1855" s="25">
        <v>627.63102230267395</v>
      </c>
      <c r="O1855" s="25">
        <v>1977.037720253423</v>
      </c>
      <c r="P1855" s="25">
        <v>8.7604848130812094</v>
      </c>
      <c r="Q1855" s="25">
        <v>0.52721001471404805</v>
      </c>
      <c r="R1855" s="25">
        <v>776.37947552313301</v>
      </c>
      <c r="S1855" s="25">
        <v>1.56780434092691</v>
      </c>
      <c r="T1855" s="25">
        <v>0.35239405929580098</v>
      </c>
      <c r="U1855" s="25">
        <v>4.1292750279860301E-3</v>
      </c>
      <c r="V1855" s="25">
        <v>6.1889500577963302E-2</v>
      </c>
      <c r="W1855" s="25">
        <v>6.6018775605949334E-2</v>
      </c>
      <c r="X1855" s="25"/>
      <c r="Y1855" s="25"/>
      <c r="Z1855"/>
    </row>
    <row r="1856" spans="2:26" x14ac:dyDescent="0.25">
      <c r="B1856" t="s">
        <v>1990</v>
      </c>
      <c r="C1856" t="s">
        <v>299</v>
      </c>
      <c r="D1856" t="s">
        <v>296</v>
      </c>
      <c r="E1856" t="s">
        <v>672</v>
      </c>
      <c r="F1856" t="s">
        <v>951</v>
      </c>
      <c r="G1856" t="s">
        <v>952</v>
      </c>
      <c r="H1856" t="s">
        <v>918</v>
      </c>
      <c r="I1856" t="s">
        <v>1991</v>
      </c>
      <c r="J1856" s="4" t="s">
        <v>865</v>
      </c>
      <c r="K1856">
        <v>320</v>
      </c>
      <c r="L1856">
        <v>250</v>
      </c>
      <c r="M1856" s="1">
        <v>2.8182870370370372E-2</v>
      </c>
      <c r="N1856" s="25">
        <v>700.59120264612397</v>
      </c>
      <c r="O1856" s="25">
        <v>2206.8622883352905</v>
      </c>
      <c r="P1856" s="25">
        <v>9.6379434523335199</v>
      </c>
      <c r="Q1856" s="25">
        <v>0.58849661216484395</v>
      </c>
      <c r="R1856" s="25">
        <v>866.63138234516703</v>
      </c>
      <c r="S1856" s="25">
        <v>1.9305471488005099</v>
      </c>
      <c r="T1856" s="25">
        <v>0.43040098833906398</v>
      </c>
      <c r="U1856" s="25">
        <v>4.4254270269789798E-3</v>
      </c>
      <c r="V1856" s="25">
        <v>7.4213854559055298E-2</v>
      </c>
      <c r="W1856" s="25">
        <v>7.8639281586034282E-2</v>
      </c>
      <c r="X1856" s="25"/>
      <c r="Y1856" s="25"/>
      <c r="Z1856"/>
    </row>
    <row r="1857" spans="2:26" x14ac:dyDescent="0.25">
      <c r="B1857" t="s">
        <v>1990</v>
      </c>
      <c r="C1857" t="s">
        <v>299</v>
      </c>
      <c r="D1857" t="s">
        <v>296</v>
      </c>
      <c r="E1857" t="s">
        <v>672</v>
      </c>
      <c r="F1857" t="s">
        <v>951</v>
      </c>
      <c r="G1857" t="s">
        <v>952</v>
      </c>
      <c r="H1857" t="s">
        <v>918</v>
      </c>
      <c r="I1857" t="s">
        <v>1991</v>
      </c>
      <c r="J1857" s="4" t="s">
        <v>865</v>
      </c>
      <c r="K1857">
        <v>360</v>
      </c>
      <c r="L1857">
        <v>500</v>
      </c>
      <c r="M1857" s="1">
        <v>5.2719907407407403E-2</v>
      </c>
      <c r="N1857" s="25">
        <v>1314.64331277062</v>
      </c>
      <c r="O1857" s="25">
        <v>4141.1264352274529</v>
      </c>
      <c r="P1857" s="25">
        <v>16.896699987908299</v>
      </c>
      <c r="Q1857" s="25">
        <v>1.1043002749936901</v>
      </c>
      <c r="R1857" s="25">
        <v>1626.2137710142799</v>
      </c>
      <c r="S1857" s="25">
        <v>3.0264254205218801</v>
      </c>
      <c r="T1857" s="25">
        <v>0.756603936111369</v>
      </c>
      <c r="U1857" s="25">
        <v>7.3785040324619404E-3</v>
      </c>
      <c r="V1857" s="25">
        <v>0.16004609235903899</v>
      </c>
      <c r="W1857" s="25">
        <v>0.16742459639150092</v>
      </c>
      <c r="X1857" s="25"/>
      <c r="Y1857" s="25"/>
      <c r="Z1857"/>
    </row>
    <row r="1858" spans="2:26" x14ac:dyDescent="0.25">
      <c r="B1858" t="s">
        <v>1990</v>
      </c>
      <c r="C1858" t="s">
        <v>299</v>
      </c>
      <c r="D1858" t="s">
        <v>296</v>
      </c>
      <c r="E1858" t="s">
        <v>672</v>
      </c>
      <c r="F1858" t="s">
        <v>951</v>
      </c>
      <c r="G1858" t="s">
        <v>952</v>
      </c>
      <c r="H1858" t="s">
        <v>918</v>
      </c>
      <c r="I1858" t="s">
        <v>1991</v>
      </c>
      <c r="J1858" s="4" t="s">
        <v>865</v>
      </c>
      <c r="K1858">
        <v>360</v>
      </c>
      <c r="L1858">
        <v>750</v>
      </c>
      <c r="M1858" s="1">
        <v>7.7326388888888889E-2</v>
      </c>
      <c r="N1858" s="25">
        <v>1979.06234126143</v>
      </c>
      <c r="O1858" s="25">
        <v>6234.0463749735045</v>
      </c>
      <c r="P1858" s="25">
        <v>25.285460097756602</v>
      </c>
      <c r="Q1858" s="25">
        <v>1.6624126706089799</v>
      </c>
      <c r="R1858" s="25">
        <v>2448.10073573721</v>
      </c>
      <c r="S1858" s="25">
        <v>4.00135518366453</v>
      </c>
      <c r="T1858" s="25">
        <v>1.07078449011128</v>
      </c>
      <c r="U1858" s="25">
        <v>1.0616003194838601E-2</v>
      </c>
      <c r="V1858" s="25">
        <v>0.24859938756705</v>
      </c>
      <c r="W1858" s="25">
        <v>0.2592153907618886</v>
      </c>
      <c r="X1858" s="25"/>
      <c r="Y1858" s="25"/>
      <c r="Z1858"/>
    </row>
    <row r="1859" spans="2:26" x14ac:dyDescent="0.25">
      <c r="B1859" t="s">
        <v>1990</v>
      </c>
      <c r="C1859" t="s">
        <v>299</v>
      </c>
      <c r="D1859" t="s">
        <v>296</v>
      </c>
      <c r="E1859" t="s">
        <v>672</v>
      </c>
      <c r="F1859" t="s">
        <v>951</v>
      </c>
      <c r="G1859" t="s">
        <v>952</v>
      </c>
      <c r="H1859" t="s">
        <v>918</v>
      </c>
      <c r="I1859" t="s">
        <v>1991</v>
      </c>
      <c r="J1859" s="4" t="s">
        <v>865</v>
      </c>
      <c r="K1859">
        <v>360</v>
      </c>
      <c r="L1859">
        <v>1000</v>
      </c>
      <c r="M1859" s="1">
        <v>0.10152777777777777</v>
      </c>
      <c r="N1859" s="25">
        <v>2602.5035004502001</v>
      </c>
      <c r="O1859" s="25">
        <v>8197.8860264181294</v>
      </c>
      <c r="P1859" s="25">
        <v>32.830333948999801</v>
      </c>
      <c r="Q1859" s="25">
        <v>2.18610315243482</v>
      </c>
      <c r="R1859" s="25">
        <v>3219.2971867521901</v>
      </c>
      <c r="S1859" s="25">
        <v>4.9348261177545698</v>
      </c>
      <c r="T1859" s="25">
        <v>1.3730731384581001</v>
      </c>
      <c r="U1859" s="25">
        <v>1.35885013855611E-2</v>
      </c>
      <c r="V1859" s="25">
        <v>0.33436510898870803</v>
      </c>
      <c r="W1859" s="25">
        <v>0.34795361037426914</v>
      </c>
      <c r="X1859" s="25"/>
      <c r="Y1859" s="25"/>
      <c r="Z1859"/>
    </row>
    <row r="1860" spans="2:26" x14ac:dyDescent="0.25">
      <c r="B1860" t="s">
        <v>1990</v>
      </c>
      <c r="C1860" t="s">
        <v>299</v>
      </c>
      <c r="D1860" t="s">
        <v>296</v>
      </c>
      <c r="E1860" t="s">
        <v>672</v>
      </c>
      <c r="F1860" t="s">
        <v>951</v>
      </c>
      <c r="G1860" t="s">
        <v>952</v>
      </c>
      <c r="H1860" t="s">
        <v>918</v>
      </c>
      <c r="I1860" t="s">
        <v>1991</v>
      </c>
      <c r="J1860" s="4" t="s">
        <v>865</v>
      </c>
      <c r="K1860">
        <v>360</v>
      </c>
      <c r="L1860">
        <v>1500</v>
      </c>
      <c r="M1860" s="1">
        <v>0.1502199074074074</v>
      </c>
      <c r="N1860" s="25">
        <v>3876.7536026846501</v>
      </c>
      <c r="O1860" s="25">
        <v>12211.773848456647</v>
      </c>
      <c r="P1860" s="25">
        <v>48.480451884734201</v>
      </c>
      <c r="Q1860" s="25">
        <v>3.2564732224454098</v>
      </c>
      <c r="R1860" s="25">
        <v>4795.5438414667997</v>
      </c>
      <c r="S1860" s="25">
        <v>6.8295054113090403</v>
      </c>
      <c r="T1860" s="25">
        <v>1.98573408854234</v>
      </c>
      <c r="U1860" s="25">
        <v>1.9706446515873E-2</v>
      </c>
      <c r="V1860" s="25">
        <v>0.50783039225155502</v>
      </c>
      <c r="W1860" s="25">
        <v>0.52753683876742796</v>
      </c>
      <c r="X1860" s="25"/>
      <c r="Y1860" s="25"/>
      <c r="Z1860"/>
    </row>
    <row r="1861" spans="2:26" x14ac:dyDescent="0.25">
      <c r="B1861" t="s">
        <v>1990</v>
      </c>
      <c r="C1861" t="s">
        <v>299</v>
      </c>
      <c r="D1861" t="s">
        <v>296</v>
      </c>
      <c r="E1861" t="s">
        <v>672</v>
      </c>
      <c r="F1861" t="s">
        <v>951</v>
      </c>
      <c r="G1861" t="s">
        <v>952</v>
      </c>
      <c r="H1861" t="s">
        <v>918</v>
      </c>
      <c r="I1861" t="s">
        <v>1991</v>
      </c>
      <c r="J1861" s="4" t="s">
        <v>865</v>
      </c>
      <c r="K1861">
        <v>360</v>
      </c>
      <c r="L1861">
        <v>2000</v>
      </c>
      <c r="M1861" s="1">
        <v>0.19894675925925928</v>
      </c>
      <c r="N1861" s="25">
        <v>5153.4448359117096</v>
      </c>
      <c r="O1861" s="25">
        <v>16233.351233121884</v>
      </c>
      <c r="P1861" s="25">
        <v>64.176669521817303</v>
      </c>
      <c r="Q1861" s="25">
        <v>4.3288941388050501</v>
      </c>
      <c r="R1861" s="25">
        <v>6374.81209994652</v>
      </c>
      <c r="S1861" s="25">
        <v>8.7265176499183799</v>
      </c>
      <c r="T1861" s="25">
        <v>2.5992289011867</v>
      </c>
      <c r="U1861" s="25">
        <v>2.5833821492582301E-2</v>
      </c>
      <c r="V1861" s="25">
        <v>0.68153644004514802</v>
      </c>
      <c r="W1861" s="25">
        <v>0.7073702615377303</v>
      </c>
      <c r="X1861" s="25"/>
      <c r="Y1861" s="25"/>
      <c r="Z1861"/>
    </row>
    <row r="1862" spans="2:26" x14ac:dyDescent="0.25">
      <c r="B1862" t="s">
        <v>1990</v>
      </c>
      <c r="C1862" t="s">
        <v>299</v>
      </c>
      <c r="D1862" t="s">
        <v>296</v>
      </c>
      <c r="E1862" t="s">
        <v>672</v>
      </c>
      <c r="F1862" t="s">
        <v>951</v>
      </c>
      <c r="G1862" t="s">
        <v>952</v>
      </c>
      <c r="H1862" t="s">
        <v>918</v>
      </c>
      <c r="I1862" t="s">
        <v>1991</v>
      </c>
      <c r="J1862" s="4" t="s">
        <v>832</v>
      </c>
      <c r="K1862">
        <v>200</v>
      </c>
      <c r="L1862">
        <v>125</v>
      </c>
      <c r="M1862" s="1">
        <v>2.2847222222222224E-2</v>
      </c>
      <c r="N1862" s="25">
        <v>323.86799999999999</v>
      </c>
      <c r="O1862" s="25">
        <v>1020.1841999999999</v>
      </c>
      <c r="P1862" s="25">
        <v>3.1262824999999999</v>
      </c>
      <c r="Q1862" s="25">
        <v>0.27204911999999998</v>
      </c>
      <c r="R1862" s="25">
        <v>400.62466000000001</v>
      </c>
      <c r="S1862" s="25">
        <v>2.936931</v>
      </c>
      <c r="T1862" s="25">
        <v>0.451717799999999</v>
      </c>
      <c r="U1862" s="25">
        <v>4.3682399999999998E-3</v>
      </c>
      <c r="V1862" s="25">
        <v>2.2987199999999999E-2</v>
      </c>
      <c r="W1862" s="25">
        <v>2.7355439999999998E-2</v>
      </c>
      <c r="X1862" s="25"/>
      <c r="Y1862" s="25"/>
      <c r="Z1862"/>
    </row>
    <row r="1863" spans="2:26" x14ac:dyDescent="0.25">
      <c r="B1863" t="s">
        <v>1990</v>
      </c>
      <c r="C1863" t="s">
        <v>299</v>
      </c>
      <c r="D1863" t="s">
        <v>296</v>
      </c>
      <c r="E1863" t="s">
        <v>672</v>
      </c>
      <c r="F1863" t="s">
        <v>951</v>
      </c>
      <c r="G1863" t="s">
        <v>952</v>
      </c>
      <c r="H1863" t="s">
        <v>918</v>
      </c>
      <c r="I1863" t="s">
        <v>1991</v>
      </c>
      <c r="J1863" s="4" t="s">
        <v>864</v>
      </c>
      <c r="K1863">
        <v>200</v>
      </c>
      <c r="L1863">
        <v>125</v>
      </c>
      <c r="M1863" s="1">
        <v>1.9259259259259261E-2</v>
      </c>
      <c r="N1863" s="25">
        <v>293.488</v>
      </c>
      <c r="O1863" s="25">
        <v>924.48719999999992</v>
      </c>
      <c r="P1863" s="25">
        <v>3.0099270999999899</v>
      </c>
      <c r="Q1863" s="25">
        <v>0.24652991999999899</v>
      </c>
      <c r="R1863" s="25">
        <v>363.04460794871699</v>
      </c>
      <c r="S1863" s="25">
        <v>2.4098379999999899</v>
      </c>
      <c r="T1863" s="25">
        <v>0.37546400000000002</v>
      </c>
      <c r="U1863" s="25">
        <v>3.8827799999999902E-3</v>
      </c>
      <c r="V1863" s="25">
        <v>2.1028620000000001E-2</v>
      </c>
      <c r="W1863" s="25">
        <v>2.4911399999999993E-2</v>
      </c>
      <c r="X1863" s="25"/>
      <c r="Y1863" s="25"/>
      <c r="Z1863"/>
    </row>
    <row r="1864" spans="2:26" x14ac:dyDescent="0.25">
      <c r="B1864" t="s">
        <v>95</v>
      </c>
      <c r="C1864" t="s">
        <v>300</v>
      </c>
      <c r="D1864" t="s">
        <v>296</v>
      </c>
      <c r="E1864" t="s">
        <v>869</v>
      </c>
      <c r="F1864" t="s">
        <v>951</v>
      </c>
      <c r="G1864" t="s">
        <v>952</v>
      </c>
      <c r="H1864" t="s">
        <v>918</v>
      </c>
      <c r="I1864" t="s">
        <v>1992</v>
      </c>
      <c r="J1864" s="4" t="s">
        <v>865</v>
      </c>
      <c r="K1864">
        <v>220</v>
      </c>
      <c r="L1864">
        <v>125</v>
      </c>
      <c r="M1864" s="1">
        <v>1.5381944444444443E-2</v>
      </c>
      <c r="N1864" s="25">
        <v>575.93008267824098</v>
      </c>
      <c r="O1864" s="25">
        <v>1814.179760436459</v>
      </c>
      <c r="P1864" s="25">
        <v>6.7563819188392698</v>
      </c>
      <c r="Q1864" s="25">
        <v>0.48378127580154401</v>
      </c>
      <c r="R1864" s="25">
        <v>712.42561749487095</v>
      </c>
      <c r="S1864" s="25">
        <v>2.2391732633174199</v>
      </c>
      <c r="T1864" s="25">
        <v>2.6899768961239998E-2</v>
      </c>
      <c r="U1864" s="25">
        <v>2.6148931797169701E-3</v>
      </c>
      <c r="V1864" s="25">
        <v>3.6545538536018399E-2</v>
      </c>
      <c r="W1864" s="25">
        <v>3.9160431715735369E-2</v>
      </c>
      <c r="X1864" s="25"/>
      <c r="Y1864" s="25"/>
      <c r="Z1864"/>
    </row>
    <row r="1865" spans="2:26" x14ac:dyDescent="0.25">
      <c r="B1865" t="s">
        <v>95</v>
      </c>
      <c r="C1865" t="s">
        <v>300</v>
      </c>
      <c r="D1865" t="s">
        <v>296</v>
      </c>
      <c r="E1865" t="s">
        <v>869</v>
      </c>
      <c r="F1865" t="s">
        <v>951</v>
      </c>
      <c r="G1865" t="s">
        <v>952</v>
      </c>
      <c r="H1865" t="s">
        <v>918</v>
      </c>
      <c r="I1865" t="s">
        <v>1992</v>
      </c>
      <c r="J1865" s="4" t="s">
        <v>865</v>
      </c>
      <c r="K1865">
        <v>240</v>
      </c>
      <c r="L1865">
        <v>200</v>
      </c>
      <c r="M1865" s="1">
        <v>2.2858796296296294E-2</v>
      </c>
      <c r="N1865" s="25">
        <v>874.18078303915502</v>
      </c>
      <c r="O1865" s="25">
        <v>2753.669466573338</v>
      </c>
      <c r="P1865" s="25">
        <v>10.0457590369085</v>
      </c>
      <c r="Q1865" s="25">
        <v>0.73431183474656803</v>
      </c>
      <c r="R1865" s="25">
        <v>1081.3616359502601</v>
      </c>
      <c r="S1865" s="25">
        <v>2.8508008137316301</v>
      </c>
      <c r="T1865" s="25">
        <v>4.0158255220089201E-2</v>
      </c>
      <c r="U1865" s="25">
        <v>2.8369636227898098E-3</v>
      </c>
      <c r="V1865" s="25">
        <v>5.9057829288757802E-2</v>
      </c>
      <c r="W1865" s="25">
        <v>6.1894792911547612E-2</v>
      </c>
      <c r="X1865" s="25"/>
      <c r="Y1865" s="25"/>
      <c r="Z1865"/>
    </row>
    <row r="1866" spans="2:26" x14ac:dyDescent="0.25">
      <c r="B1866" t="s">
        <v>95</v>
      </c>
      <c r="C1866" t="s">
        <v>300</v>
      </c>
      <c r="D1866" t="s">
        <v>296</v>
      </c>
      <c r="E1866" t="s">
        <v>869</v>
      </c>
      <c r="F1866" t="s">
        <v>951</v>
      </c>
      <c r="G1866" t="s">
        <v>952</v>
      </c>
      <c r="H1866" t="s">
        <v>918</v>
      </c>
      <c r="I1866" t="s">
        <v>1992</v>
      </c>
      <c r="J1866" s="4" t="s">
        <v>865</v>
      </c>
      <c r="K1866">
        <v>280</v>
      </c>
      <c r="L1866">
        <v>250</v>
      </c>
      <c r="M1866" s="1">
        <v>2.7106481481481481E-2</v>
      </c>
      <c r="N1866" s="25">
        <v>1049.7137254635199</v>
      </c>
      <c r="O1866" s="25">
        <v>3306.5982352100878</v>
      </c>
      <c r="P1866" s="25">
        <v>11.8602250731014</v>
      </c>
      <c r="Q1866" s="25">
        <v>0.88175956335667305</v>
      </c>
      <c r="R1866" s="25">
        <v>1298.4959123854401</v>
      </c>
      <c r="S1866" s="25">
        <v>3.3299425463444199</v>
      </c>
      <c r="T1866" s="25">
        <v>4.8361741500329701E-2</v>
      </c>
      <c r="U1866" s="25">
        <v>2.5323708094931101E-3</v>
      </c>
      <c r="V1866" s="25">
        <v>7.4528557635021198E-2</v>
      </c>
      <c r="W1866" s="25">
        <v>7.7060928444514301E-2</v>
      </c>
      <c r="X1866" s="25"/>
      <c r="Y1866" s="25"/>
      <c r="Z1866"/>
    </row>
    <row r="1867" spans="2:26" x14ac:dyDescent="0.25">
      <c r="B1867" t="s">
        <v>95</v>
      </c>
      <c r="C1867" t="s">
        <v>300</v>
      </c>
      <c r="D1867" t="s">
        <v>296</v>
      </c>
      <c r="E1867" t="s">
        <v>869</v>
      </c>
      <c r="F1867" t="s">
        <v>951</v>
      </c>
      <c r="G1867" t="s">
        <v>952</v>
      </c>
      <c r="H1867" t="s">
        <v>918</v>
      </c>
      <c r="I1867" t="s">
        <v>1992</v>
      </c>
      <c r="J1867" s="4" t="s">
        <v>865</v>
      </c>
      <c r="K1867">
        <v>360</v>
      </c>
      <c r="L1867">
        <v>500</v>
      </c>
      <c r="M1867" s="1">
        <v>5.1990740740740747E-2</v>
      </c>
      <c r="N1867" s="25">
        <v>1796.4585291538599</v>
      </c>
      <c r="O1867" s="25">
        <v>5658.8443668346581</v>
      </c>
      <c r="P1867" s="25">
        <v>18.883202300564101</v>
      </c>
      <c r="Q1867" s="25">
        <v>1.50902495564937</v>
      </c>
      <c r="R1867" s="25">
        <v>2222.21929404404</v>
      </c>
      <c r="S1867" s="25">
        <v>5.8453227644178298</v>
      </c>
      <c r="T1867" s="25">
        <v>9.7763893749112096E-2</v>
      </c>
      <c r="U1867" s="25">
        <v>2.83440525207231E-3</v>
      </c>
      <c r="V1867" s="25">
        <v>0.14804708400458699</v>
      </c>
      <c r="W1867" s="25">
        <v>0.15088148925665931</v>
      </c>
      <c r="X1867" s="25"/>
      <c r="Y1867" s="25"/>
      <c r="Z1867"/>
    </row>
    <row r="1868" spans="2:26" x14ac:dyDescent="0.25">
      <c r="B1868" t="s">
        <v>95</v>
      </c>
      <c r="C1868" t="s">
        <v>300</v>
      </c>
      <c r="D1868" t="s">
        <v>296</v>
      </c>
      <c r="E1868" t="s">
        <v>869</v>
      </c>
      <c r="F1868" t="s">
        <v>951</v>
      </c>
      <c r="G1868" t="s">
        <v>952</v>
      </c>
      <c r="H1868" t="s">
        <v>918</v>
      </c>
      <c r="I1868" t="s">
        <v>1992</v>
      </c>
      <c r="J1868" s="4" t="s">
        <v>865</v>
      </c>
      <c r="K1868">
        <v>360</v>
      </c>
      <c r="L1868">
        <v>750</v>
      </c>
      <c r="M1868" s="1">
        <v>7.6597222222222219E-2</v>
      </c>
      <c r="N1868" s="25">
        <v>2668.3404740809201</v>
      </c>
      <c r="O1868" s="25">
        <v>8405.272493354898</v>
      </c>
      <c r="P1868" s="25">
        <v>27.654235257945601</v>
      </c>
      <c r="Q1868" s="25">
        <v>2.2414054976504998</v>
      </c>
      <c r="R1868" s="25">
        <v>3300.7367455342201</v>
      </c>
      <c r="S1868" s="25">
        <v>8.00553346712592</v>
      </c>
      <c r="T1868" s="25">
        <v>0.14717030495945299</v>
      </c>
      <c r="U1868" s="25">
        <v>3.8825641224583302E-3</v>
      </c>
      <c r="V1868" s="25">
        <v>0.22738831424589501</v>
      </c>
      <c r="W1868" s="25">
        <v>0.23127087836835333</v>
      </c>
      <c r="X1868" s="25"/>
      <c r="Y1868" s="25"/>
      <c r="Z1868"/>
    </row>
    <row r="1869" spans="2:26" x14ac:dyDescent="0.25">
      <c r="B1869" t="s">
        <v>95</v>
      </c>
      <c r="C1869" t="s">
        <v>300</v>
      </c>
      <c r="D1869" t="s">
        <v>296</v>
      </c>
      <c r="E1869" t="s">
        <v>869</v>
      </c>
      <c r="F1869" t="s">
        <v>951</v>
      </c>
      <c r="G1869" t="s">
        <v>952</v>
      </c>
      <c r="H1869" t="s">
        <v>918</v>
      </c>
      <c r="I1869" t="s">
        <v>1992</v>
      </c>
      <c r="J1869" s="4" t="s">
        <v>865</v>
      </c>
      <c r="K1869">
        <v>380</v>
      </c>
      <c r="L1869">
        <v>1000</v>
      </c>
      <c r="M1869" s="1">
        <v>0.10123842592592593</v>
      </c>
      <c r="N1869" s="25">
        <v>3391.5548534322902</v>
      </c>
      <c r="O1869" s="25">
        <v>10683.397788311713</v>
      </c>
      <c r="P1869" s="25">
        <v>33.8243807002575</v>
      </c>
      <c r="Q1869" s="25">
        <v>2.8489061188101998</v>
      </c>
      <c r="R1869" s="25">
        <v>4195.3529275369501</v>
      </c>
      <c r="S1869" s="25">
        <v>9.9876807765174203</v>
      </c>
      <c r="T1869" s="25">
        <v>0.19651573509484199</v>
      </c>
      <c r="U1869" s="25">
        <v>4.3217759431464801E-3</v>
      </c>
      <c r="V1869" s="25">
        <v>0.31712243837100201</v>
      </c>
      <c r="W1869" s="25">
        <v>0.32144421431414849</v>
      </c>
      <c r="X1869" s="25"/>
      <c r="Y1869" s="25"/>
      <c r="Z1869"/>
    </row>
    <row r="1870" spans="2:26" x14ac:dyDescent="0.25">
      <c r="B1870" t="s">
        <v>95</v>
      </c>
      <c r="C1870" t="s">
        <v>300</v>
      </c>
      <c r="D1870" t="s">
        <v>296</v>
      </c>
      <c r="E1870" t="s">
        <v>869</v>
      </c>
      <c r="F1870" t="s">
        <v>951</v>
      </c>
      <c r="G1870" t="s">
        <v>952</v>
      </c>
      <c r="H1870" t="s">
        <v>918</v>
      </c>
      <c r="I1870" t="s">
        <v>1992</v>
      </c>
      <c r="J1870" s="4" t="s">
        <v>865</v>
      </c>
      <c r="K1870">
        <v>400</v>
      </c>
      <c r="L1870">
        <v>1500</v>
      </c>
      <c r="M1870" s="1">
        <v>0.15059027777777778</v>
      </c>
      <c r="N1870" s="25">
        <v>4910.2500819094203</v>
      </c>
      <c r="O1870" s="25">
        <v>15467.287758014674</v>
      </c>
      <c r="P1870" s="25">
        <v>47.022696206126497</v>
      </c>
      <c r="Q1870" s="25">
        <v>4.1246098368933097</v>
      </c>
      <c r="R1870" s="25">
        <v>6073.9791078158196</v>
      </c>
      <c r="S1870" s="25">
        <v>13.736604051971099</v>
      </c>
      <c r="T1870" s="25">
        <v>0.29567594796062902</v>
      </c>
      <c r="U1870" s="25">
        <v>5.4144190435970003E-3</v>
      </c>
      <c r="V1870" s="25">
        <v>0.50889971016065505</v>
      </c>
      <c r="W1870" s="25">
        <v>0.51431412920425201</v>
      </c>
      <c r="X1870" s="25"/>
      <c r="Y1870" s="25"/>
      <c r="Z1870"/>
    </row>
    <row r="1871" spans="2:26" x14ac:dyDescent="0.25">
      <c r="B1871" t="s">
        <v>95</v>
      </c>
      <c r="C1871" t="s">
        <v>300</v>
      </c>
      <c r="D1871" t="s">
        <v>296</v>
      </c>
      <c r="E1871" t="s">
        <v>869</v>
      </c>
      <c r="F1871" t="s">
        <v>951</v>
      </c>
      <c r="G1871" t="s">
        <v>952</v>
      </c>
      <c r="H1871" t="s">
        <v>918</v>
      </c>
      <c r="I1871" t="s">
        <v>1992</v>
      </c>
      <c r="J1871" s="4" t="s">
        <v>865</v>
      </c>
      <c r="K1871">
        <v>400</v>
      </c>
      <c r="L1871">
        <v>2000</v>
      </c>
      <c r="M1871" s="1">
        <v>0.19968750000000002</v>
      </c>
      <c r="N1871" s="25">
        <v>6468.3886065209999</v>
      </c>
      <c r="O1871" s="25">
        <v>20375.424110541149</v>
      </c>
      <c r="P1871" s="25">
        <v>61.270512263864902</v>
      </c>
      <c r="Q1871" s="25">
        <v>5.4334464274774801</v>
      </c>
      <c r="R1871" s="25">
        <v>8001.3971311990799</v>
      </c>
      <c r="S1871" s="25">
        <v>17.719477580075701</v>
      </c>
      <c r="T1871" s="25">
        <v>0.39444441493106802</v>
      </c>
      <c r="U1871" s="25">
        <v>6.73830311652152E-3</v>
      </c>
      <c r="V1871" s="25">
        <v>0.68307592044922405</v>
      </c>
      <c r="W1871" s="25">
        <v>0.68981422356574562</v>
      </c>
      <c r="X1871" s="25"/>
      <c r="Y1871" s="25"/>
      <c r="Z1871"/>
    </row>
    <row r="1872" spans="2:26" x14ac:dyDescent="0.25">
      <c r="B1872" t="s">
        <v>95</v>
      </c>
      <c r="C1872" t="s">
        <v>300</v>
      </c>
      <c r="D1872" t="s">
        <v>296</v>
      </c>
      <c r="E1872" t="s">
        <v>869</v>
      </c>
      <c r="F1872" t="s">
        <v>951</v>
      </c>
      <c r="G1872" t="s">
        <v>952</v>
      </c>
      <c r="H1872" t="s">
        <v>918</v>
      </c>
      <c r="I1872" t="s">
        <v>1992</v>
      </c>
      <c r="J1872" s="4" t="s">
        <v>832</v>
      </c>
      <c r="K1872">
        <v>220</v>
      </c>
      <c r="L1872">
        <v>125</v>
      </c>
      <c r="M1872" s="1">
        <v>2.2847222222222224E-2</v>
      </c>
      <c r="N1872" s="25">
        <v>481.55999999999898</v>
      </c>
      <c r="O1872" s="25">
        <v>1516.9139999999968</v>
      </c>
      <c r="P1872" s="25">
        <v>4.4399831999999897</v>
      </c>
      <c r="Q1872" s="25">
        <v>0.40451041999999998</v>
      </c>
      <c r="R1872" s="25">
        <v>595.68964000000005</v>
      </c>
      <c r="S1872" s="25">
        <v>4.1069179599999996</v>
      </c>
      <c r="T1872" s="25">
        <v>3.5052E-2</v>
      </c>
      <c r="U1872" s="25">
        <v>3.01512E-3</v>
      </c>
      <c r="V1872" s="25">
        <v>2.4355656E-2</v>
      </c>
      <c r="W1872" s="25">
        <v>2.7370775999999999E-2</v>
      </c>
      <c r="X1872" s="25"/>
      <c r="Y1872" s="25"/>
      <c r="Z1872"/>
    </row>
    <row r="1873" spans="2:26" x14ac:dyDescent="0.25">
      <c r="B1873" t="s">
        <v>95</v>
      </c>
      <c r="C1873" t="s">
        <v>300</v>
      </c>
      <c r="D1873" t="s">
        <v>296</v>
      </c>
      <c r="E1873" t="s">
        <v>869</v>
      </c>
      <c r="F1873" t="s">
        <v>951</v>
      </c>
      <c r="G1873" t="s">
        <v>952</v>
      </c>
      <c r="H1873" t="s">
        <v>918</v>
      </c>
      <c r="I1873" t="s">
        <v>1992</v>
      </c>
      <c r="J1873" s="4" t="s">
        <v>864</v>
      </c>
      <c r="K1873">
        <v>220</v>
      </c>
      <c r="L1873">
        <v>125</v>
      </c>
      <c r="M1873" s="1">
        <v>1.9259259259259261E-2</v>
      </c>
      <c r="N1873" s="25">
        <v>441.88</v>
      </c>
      <c r="O1873" s="25">
        <v>1391.922</v>
      </c>
      <c r="P1873" s="25">
        <v>4.2570584</v>
      </c>
      <c r="Q1873" s="25">
        <v>0.37117921999999998</v>
      </c>
      <c r="R1873" s="25">
        <v>546.60548794871704</v>
      </c>
      <c r="S1873" s="25">
        <v>3.38632919974359</v>
      </c>
      <c r="T1873" s="25">
        <v>2.9893599999999999E-2</v>
      </c>
      <c r="U1873" s="25">
        <v>2.9487799999999998E-3</v>
      </c>
      <c r="V1873" s="25">
        <v>2.238325E-2</v>
      </c>
      <c r="W1873" s="25">
        <v>2.5332029999999998E-2</v>
      </c>
      <c r="X1873" s="25"/>
      <c r="Y1873" s="25"/>
      <c r="Z1873"/>
    </row>
    <row r="1874" spans="2:26" x14ac:dyDescent="0.25">
      <c r="B1874" t="s">
        <v>96</v>
      </c>
      <c r="C1874" t="s">
        <v>301</v>
      </c>
      <c r="D1874" t="s">
        <v>296</v>
      </c>
      <c r="E1874" t="s">
        <v>870</v>
      </c>
      <c r="F1874" t="s">
        <v>951</v>
      </c>
      <c r="G1874" t="s">
        <v>952</v>
      </c>
      <c r="H1874" t="s">
        <v>918</v>
      </c>
      <c r="I1874" t="s">
        <v>1993</v>
      </c>
      <c r="J1874" s="4" t="s">
        <v>865</v>
      </c>
      <c r="K1874">
        <v>220</v>
      </c>
      <c r="L1874">
        <v>125</v>
      </c>
      <c r="M1874" s="1">
        <v>1.5625E-2</v>
      </c>
      <c r="N1874" s="25">
        <v>719.99335193772595</v>
      </c>
      <c r="O1874" s="25">
        <v>2267.9790586038366</v>
      </c>
      <c r="P1874" s="25">
        <v>11.230140191941899</v>
      </c>
      <c r="Q1874" s="25">
        <v>0.604794371969816</v>
      </c>
      <c r="R1874" s="25">
        <v>890.63173943621905</v>
      </c>
      <c r="S1874" s="25">
        <v>2.71475484762346</v>
      </c>
      <c r="T1874" s="25">
        <v>3.4535255503261503E-2</v>
      </c>
      <c r="U1874" s="25">
        <v>9.1020500300818596E-2</v>
      </c>
      <c r="V1874" s="25">
        <v>4.5736484756583401E-2</v>
      </c>
      <c r="W1874" s="25">
        <v>0.136756985057402</v>
      </c>
      <c r="X1874" s="25"/>
      <c r="Y1874" s="25"/>
      <c r="Z1874"/>
    </row>
    <row r="1875" spans="2:26" x14ac:dyDescent="0.25">
      <c r="B1875" t="s">
        <v>96</v>
      </c>
      <c r="C1875" t="s">
        <v>301</v>
      </c>
      <c r="D1875" t="s">
        <v>296</v>
      </c>
      <c r="E1875" t="s">
        <v>870</v>
      </c>
      <c r="F1875" t="s">
        <v>951</v>
      </c>
      <c r="G1875" t="s">
        <v>952</v>
      </c>
      <c r="H1875" t="s">
        <v>918</v>
      </c>
      <c r="I1875" t="s">
        <v>1993</v>
      </c>
      <c r="J1875" s="4" t="s">
        <v>865</v>
      </c>
      <c r="K1875">
        <v>240</v>
      </c>
      <c r="L1875">
        <v>200</v>
      </c>
      <c r="M1875" s="1">
        <v>2.314814814814815E-2</v>
      </c>
      <c r="N1875" s="25">
        <v>1082.9450692252699</v>
      </c>
      <c r="O1875" s="25">
        <v>3411.2769680596002</v>
      </c>
      <c r="P1875" s="25">
        <v>15.7770634144821</v>
      </c>
      <c r="Q1875" s="25">
        <v>0.90967391264050501</v>
      </c>
      <c r="R1875" s="25">
        <v>1339.6031511486001</v>
      </c>
      <c r="S1875" s="25">
        <v>3.4760601201830301</v>
      </c>
      <c r="T1875" s="25">
        <v>5.0907012597769301E-2</v>
      </c>
      <c r="U1875" s="25">
        <v>0.10927591324479299</v>
      </c>
      <c r="V1875" s="25">
        <v>7.3201763602279493E-2</v>
      </c>
      <c r="W1875" s="25">
        <v>0.1824776768470725</v>
      </c>
      <c r="X1875" s="25"/>
      <c r="Y1875" s="25"/>
      <c r="Z1875"/>
    </row>
    <row r="1876" spans="2:26" x14ac:dyDescent="0.25">
      <c r="B1876" t="s">
        <v>96</v>
      </c>
      <c r="C1876" t="s">
        <v>301</v>
      </c>
      <c r="D1876" t="s">
        <v>296</v>
      </c>
      <c r="E1876" t="s">
        <v>870</v>
      </c>
      <c r="F1876" t="s">
        <v>951</v>
      </c>
      <c r="G1876" t="s">
        <v>952</v>
      </c>
      <c r="H1876" t="s">
        <v>918</v>
      </c>
      <c r="I1876" t="s">
        <v>1993</v>
      </c>
      <c r="J1876" s="4" t="s">
        <v>865</v>
      </c>
      <c r="K1876">
        <v>360</v>
      </c>
      <c r="L1876">
        <v>250</v>
      </c>
      <c r="M1876" s="1">
        <v>2.7465277777777772E-2</v>
      </c>
      <c r="N1876" s="25">
        <v>1205.8312567197599</v>
      </c>
      <c r="O1876" s="25">
        <v>3798.3684586672439</v>
      </c>
      <c r="P1876" s="25">
        <v>17.585199823151701</v>
      </c>
      <c r="Q1876" s="25">
        <v>1.0128983385799999</v>
      </c>
      <c r="R1876" s="25">
        <v>1491.613515047</v>
      </c>
      <c r="S1876" s="25">
        <v>4.44490165545891</v>
      </c>
      <c r="T1876" s="25">
        <v>6.1320035850367001E-2</v>
      </c>
      <c r="U1876" s="25">
        <v>9.2385358089960998E-2</v>
      </c>
      <c r="V1876" s="25">
        <v>8.8989886335967397E-2</v>
      </c>
      <c r="W1876" s="25">
        <v>0.18137524442592839</v>
      </c>
      <c r="X1876" s="25"/>
      <c r="Y1876" s="25"/>
      <c r="Z1876"/>
    </row>
    <row r="1877" spans="2:26" x14ac:dyDescent="0.25">
      <c r="B1877" t="s">
        <v>96</v>
      </c>
      <c r="C1877" t="s">
        <v>301</v>
      </c>
      <c r="D1877" t="s">
        <v>296</v>
      </c>
      <c r="E1877" t="s">
        <v>870</v>
      </c>
      <c r="F1877" t="s">
        <v>951</v>
      </c>
      <c r="G1877" t="s">
        <v>952</v>
      </c>
      <c r="H1877" t="s">
        <v>918</v>
      </c>
      <c r="I1877" t="s">
        <v>1993</v>
      </c>
      <c r="J1877" s="4" t="s">
        <v>865</v>
      </c>
      <c r="K1877">
        <v>380</v>
      </c>
      <c r="L1877">
        <v>500</v>
      </c>
      <c r="M1877" s="1">
        <v>5.1666666666666666E-2</v>
      </c>
      <c r="N1877" s="25">
        <v>2212.7986400756199</v>
      </c>
      <c r="O1877" s="25">
        <v>6970.3157162382022</v>
      </c>
      <c r="P1877" s="25">
        <v>28.462889242326799</v>
      </c>
      <c r="Q1877" s="25">
        <v>1.8587503803385199</v>
      </c>
      <c r="R1877" s="25">
        <v>2737.23124007149</v>
      </c>
      <c r="S1877" s="25">
        <v>6.9820005078897003</v>
      </c>
      <c r="T1877" s="25">
        <v>0.120457308931238</v>
      </c>
      <c r="U1877" s="25">
        <v>0.108634264071733</v>
      </c>
      <c r="V1877" s="25">
        <v>0.19267305610727001</v>
      </c>
      <c r="W1877" s="25">
        <v>0.30130732017900302</v>
      </c>
      <c r="X1877" s="25"/>
      <c r="Y1877" s="25"/>
      <c r="Z1877"/>
    </row>
    <row r="1878" spans="2:26" x14ac:dyDescent="0.25">
      <c r="B1878" t="s">
        <v>96</v>
      </c>
      <c r="C1878" t="s">
        <v>301</v>
      </c>
      <c r="D1878" t="s">
        <v>296</v>
      </c>
      <c r="E1878" t="s">
        <v>870</v>
      </c>
      <c r="F1878" t="s">
        <v>951</v>
      </c>
      <c r="G1878" t="s">
        <v>952</v>
      </c>
      <c r="H1878" t="s">
        <v>918</v>
      </c>
      <c r="I1878" t="s">
        <v>1993</v>
      </c>
      <c r="J1878" s="4" t="s">
        <v>865</v>
      </c>
      <c r="K1878">
        <v>380</v>
      </c>
      <c r="L1878">
        <v>750</v>
      </c>
      <c r="M1878" s="1">
        <v>7.5914351851851858E-2</v>
      </c>
      <c r="N1878" s="25">
        <v>3269.8523617404999</v>
      </c>
      <c r="O1878" s="25">
        <v>10300.034939482573</v>
      </c>
      <c r="P1878" s="25">
        <v>40.256717050716702</v>
      </c>
      <c r="Q1878" s="25">
        <v>2.74667598785055</v>
      </c>
      <c r="R1878" s="25">
        <v>4044.80689504364</v>
      </c>
      <c r="S1878" s="25">
        <v>9.4379757874570593</v>
      </c>
      <c r="T1878" s="25">
        <v>0.179940648747617</v>
      </c>
      <c r="U1878" s="25">
        <v>0.13184955501517601</v>
      </c>
      <c r="V1878" s="25">
        <v>0.297971203544522</v>
      </c>
      <c r="W1878" s="25">
        <v>0.42982075855969804</v>
      </c>
      <c r="X1878" s="25"/>
      <c r="Y1878" s="25"/>
      <c r="Z1878"/>
    </row>
    <row r="1879" spans="2:26" x14ac:dyDescent="0.25">
      <c r="B1879" t="s">
        <v>96</v>
      </c>
      <c r="C1879" t="s">
        <v>301</v>
      </c>
      <c r="D1879" t="s">
        <v>296</v>
      </c>
      <c r="E1879" t="s">
        <v>870</v>
      </c>
      <c r="F1879" t="s">
        <v>951</v>
      </c>
      <c r="G1879" t="s">
        <v>952</v>
      </c>
      <c r="H1879" t="s">
        <v>918</v>
      </c>
      <c r="I1879" t="s">
        <v>1993</v>
      </c>
      <c r="J1879" s="4" t="s">
        <v>865</v>
      </c>
      <c r="K1879">
        <v>380</v>
      </c>
      <c r="L1879">
        <v>1000</v>
      </c>
      <c r="M1879" s="1">
        <v>0.10013888888888889</v>
      </c>
      <c r="N1879" s="25">
        <v>4292.1228506366997</v>
      </c>
      <c r="O1879" s="25">
        <v>13520.186979505605</v>
      </c>
      <c r="P1879" s="25">
        <v>51.235528628414102</v>
      </c>
      <c r="Q1879" s="25">
        <v>3.6053822721633799</v>
      </c>
      <c r="R1879" s="25">
        <v>5309.3550072308399</v>
      </c>
      <c r="S1879" s="25">
        <v>11.9049883383001</v>
      </c>
      <c r="T1879" s="25">
        <v>0.23933878912582099</v>
      </c>
      <c r="U1879" s="25">
        <v>0.149206737897846</v>
      </c>
      <c r="V1879" s="25">
        <v>0.40167290019729901</v>
      </c>
      <c r="W1879" s="25">
        <v>0.55087963809514506</v>
      </c>
      <c r="X1879" s="25"/>
      <c r="Y1879" s="25"/>
      <c r="Z1879"/>
    </row>
    <row r="1880" spans="2:26" x14ac:dyDescent="0.25">
      <c r="B1880" t="s">
        <v>96</v>
      </c>
      <c r="C1880" t="s">
        <v>301</v>
      </c>
      <c r="D1880" t="s">
        <v>296</v>
      </c>
      <c r="E1880" t="s">
        <v>870</v>
      </c>
      <c r="F1880" t="s">
        <v>951</v>
      </c>
      <c r="G1880" t="s">
        <v>952</v>
      </c>
      <c r="H1880" t="s">
        <v>918</v>
      </c>
      <c r="I1880" t="s">
        <v>1993</v>
      </c>
      <c r="J1880" s="4" t="s">
        <v>865</v>
      </c>
      <c r="K1880">
        <v>380</v>
      </c>
      <c r="L1880">
        <v>1500</v>
      </c>
      <c r="M1880" s="1">
        <v>0.14862268518518518</v>
      </c>
      <c r="N1880" s="25">
        <v>6378.5802862581804</v>
      </c>
      <c r="O1880" s="25">
        <v>20092.527901713267</v>
      </c>
      <c r="P1880" s="25">
        <v>74.161629043134894</v>
      </c>
      <c r="Q1880" s="25">
        <v>5.3580072045716101</v>
      </c>
      <c r="R1880" s="25">
        <v>7890.30406667852</v>
      </c>
      <c r="S1880" s="25">
        <v>16.818184444480099</v>
      </c>
      <c r="T1880" s="25">
        <v>0.35824157723675998</v>
      </c>
      <c r="U1880" s="25">
        <v>0.19079571979953799</v>
      </c>
      <c r="V1880" s="25">
        <v>0.61109690344040102</v>
      </c>
      <c r="W1880" s="25">
        <v>0.80189262323993904</v>
      </c>
      <c r="X1880" s="25"/>
      <c r="Y1880" s="25"/>
      <c r="Z1880"/>
    </row>
    <row r="1881" spans="2:26" x14ac:dyDescent="0.25">
      <c r="B1881" t="s">
        <v>96</v>
      </c>
      <c r="C1881" t="s">
        <v>301</v>
      </c>
      <c r="D1881" t="s">
        <v>296</v>
      </c>
      <c r="E1881" t="s">
        <v>870</v>
      </c>
      <c r="F1881" t="s">
        <v>951</v>
      </c>
      <c r="G1881" t="s">
        <v>952</v>
      </c>
      <c r="H1881" t="s">
        <v>918</v>
      </c>
      <c r="I1881" t="s">
        <v>1993</v>
      </c>
      <c r="J1881" s="4" t="s">
        <v>865</v>
      </c>
      <c r="K1881">
        <v>380</v>
      </c>
      <c r="L1881">
        <v>2000</v>
      </c>
      <c r="M1881" s="1">
        <v>0.19712962962962963</v>
      </c>
      <c r="N1881" s="25">
        <v>8507.3179881137803</v>
      </c>
      <c r="O1881" s="25">
        <v>26798.051662558406</v>
      </c>
      <c r="P1881" s="25">
        <v>98.046048982878801</v>
      </c>
      <c r="Q1881" s="25">
        <v>7.1461468619371002</v>
      </c>
      <c r="R1881" s="25">
        <v>10523.552304882</v>
      </c>
      <c r="S1881" s="25">
        <v>21.710703900247299</v>
      </c>
      <c r="T1881" s="25">
        <v>0.47720085433541798</v>
      </c>
      <c r="U1881" s="25">
        <v>0.23901491026498201</v>
      </c>
      <c r="V1881" s="25">
        <v>0.82258064755559601</v>
      </c>
      <c r="W1881" s="25">
        <v>1.061595557820578</v>
      </c>
      <c r="X1881" s="25"/>
      <c r="Y1881" s="25"/>
      <c r="Z1881"/>
    </row>
    <row r="1882" spans="2:26" x14ac:dyDescent="0.25">
      <c r="B1882" t="s">
        <v>96</v>
      </c>
      <c r="C1882" t="s">
        <v>301</v>
      </c>
      <c r="D1882" t="s">
        <v>296</v>
      </c>
      <c r="E1882" t="s">
        <v>870</v>
      </c>
      <c r="F1882" t="s">
        <v>951</v>
      </c>
      <c r="G1882" t="s">
        <v>952</v>
      </c>
      <c r="H1882" t="s">
        <v>918</v>
      </c>
      <c r="I1882" t="s">
        <v>1993</v>
      </c>
      <c r="J1882" s="4" t="s">
        <v>832</v>
      </c>
      <c r="K1882">
        <v>220</v>
      </c>
      <c r="L1882">
        <v>125</v>
      </c>
      <c r="M1882" s="1">
        <v>2.2847222222222224E-2</v>
      </c>
      <c r="N1882" s="25">
        <v>596.38800000000003</v>
      </c>
      <c r="O1882" s="25">
        <v>1878.6222</v>
      </c>
      <c r="P1882" s="25">
        <v>6.1868939999999997</v>
      </c>
      <c r="Q1882" s="25">
        <v>0.50096593999999905</v>
      </c>
      <c r="R1882" s="25">
        <v>737.73196999999902</v>
      </c>
      <c r="S1882" s="25">
        <v>4.9546181999999996</v>
      </c>
      <c r="T1882" s="25">
        <v>4.4085359999999997E-2</v>
      </c>
      <c r="U1882" s="25">
        <v>6.9189719999999996E-2</v>
      </c>
      <c r="V1882" s="25">
        <v>3.0208128000000001E-2</v>
      </c>
      <c r="W1882" s="25">
        <v>9.9397847999999997E-2</v>
      </c>
      <c r="X1882" s="25"/>
      <c r="Y1882" s="25"/>
      <c r="Z1882"/>
    </row>
    <row r="1883" spans="2:26" x14ac:dyDescent="0.25">
      <c r="B1883" t="s">
        <v>96</v>
      </c>
      <c r="C1883" t="s">
        <v>301</v>
      </c>
      <c r="D1883" t="s">
        <v>296</v>
      </c>
      <c r="E1883" t="s">
        <v>870</v>
      </c>
      <c r="F1883" t="s">
        <v>951</v>
      </c>
      <c r="G1883" t="s">
        <v>952</v>
      </c>
      <c r="H1883" t="s">
        <v>918</v>
      </c>
      <c r="I1883" t="s">
        <v>1993</v>
      </c>
      <c r="J1883" s="4" t="s">
        <v>864</v>
      </c>
      <c r="K1883">
        <v>220</v>
      </c>
      <c r="L1883">
        <v>125</v>
      </c>
      <c r="M1883" s="1">
        <v>1.9259259259259261E-2</v>
      </c>
      <c r="N1883" s="25">
        <v>546.16800000000001</v>
      </c>
      <c r="O1883" s="25">
        <v>1720.4292</v>
      </c>
      <c r="P1883" s="25">
        <v>6.0061020000000003</v>
      </c>
      <c r="Q1883" s="25">
        <v>0.45878113999999998</v>
      </c>
      <c r="R1883" s="25">
        <v>675.60982205128198</v>
      </c>
      <c r="S1883" s="25">
        <v>4.0858122000000003</v>
      </c>
      <c r="T1883" s="25">
        <v>3.7556759999999897E-2</v>
      </c>
      <c r="U1883" s="25">
        <v>6.8358920000000004E-2</v>
      </c>
      <c r="V1883" s="25">
        <v>2.7706427999999901E-2</v>
      </c>
      <c r="W1883" s="25">
        <v>9.6065347999999912E-2</v>
      </c>
      <c r="X1883" s="25"/>
      <c r="Y1883" s="25"/>
      <c r="Z1883"/>
    </row>
    <row r="1884" spans="2:26" x14ac:dyDescent="0.25">
      <c r="B1884" t="s">
        <v>933</v>
      </c>
      <c r="C1884" t="s">
        <v>302</v>
      </c>
      <c r="D1884" t="s">
        <v>296</v>
      </c>
      <c r="E1884" t="s">
        <v>1257</v>
      </c>
      <c r="F1884" t="s">
        <v>951</v>
      </c>
      <c r="G1884" t="s">
        <v>952</v>
      </c>
      <c r="H1884" t="s">
        <v>918</v>
      </c>
      <c r="I1884" t="s">
        <v>840</v>
      </c>
      <c r="J1884" s="4" t="s">
        <v>865</v>
      </c>
      <c r="K1884">
        <v>220</v>
      </c>
      <c r="L1884">
        <v>125</v>
      </c>
      <c r="M1884" s="1">
        <v>1.5648148148148151E-2</v>
      </c>
      <c r="N1884" s="25">
        <v>738.65667388061502</v>
      </c>
      <c r="O1884" s="25">
        <v>2326.7685227239372</v>
      </c>
      <c r="P1884" s="25">
        <v>9.7440659471597098</v>
      </c>
      <c r="Q1884" s="25">
        <v>0.62047159612165104</v>
      </c>
      <c r="R1884" s="25">
        <v>913.71838509484701</v>
      </c>
      <c r="S1884" s="25">
        <v>6.2355942271223102</v>
      </c>
      <c r="T1884" s="25">
        <v>0.57977555482770005</v>
      </c>
      <c r="U1884" s="25">
        <v>2.5226363596633002E-2</v>
      </c>
      <c r="V1884" s="25">
        <v>5.32236489424232E-2</v>
      </c>
      <c r="W1884" s="25">
        <v>7.8450012539056202E-2</v>
      </c>
      <c r="X1884" s="25"/>
      <c r="Y1884" s="25"/>
      <c r="Z1884"/>
    </row>
    <row r="1885" spans="2:26" x14ac:dyDescent="0.25">
      <c r="B1885" t="s">
        <v>933</v>
      </c>
      <c r="C1885" t="s">
        <v>302</v>
      </c>
      <c r="D1885" t="s">
        <v>296</v>
      </c>
      <c r="E1885" t="s">
        <v>1257</v>
      </c>
      <c r="F1885" t="s">
        <v>951</v>
      </c>
      <c r="G1885" t="s">
        <v>952</v>
      </c>
      <c r="H1885" t="s">
        <v>918</v>
      </c>
      <c r="I1885" t="s">
        <v>840</v>
      </c>
      <c r="J1885" s="4" t="s">
        <v>865</v>
      </c>
      <c r="K1885">
        <v>280</v>
      </c>
      <c r="L1885">
        <v>200</v>
      </c>
      <c r="M1885" s="1">
        <v>2.2719907407407411E-2</v>
      </c>
      <c r="N1885" s="25">
        <v>1069.7075761199301</v>
      </c>
      <c r="O1885" s="25">
        <v>3369.5788647777795</v>
      </c>
      <c r="P1885" s="25">
        <v>13.7992333986848</v>
      </c>
      <c r="Q1885" s="25">
        <v>0.89855430205145403</v>
      </c>
      <c r="R1885" s="25">
        <v>1323.2282376212399</v>
      </c>
      <c r="S1885" s="25">
        <v>7.7209363148896699</v>
      </c>
      <c r="T1885" s="25">
        <v>0.71694558733595104</v>
      </c>
      <c r="U1885" s="25">
        <v>3.06724956575237E-2</v>
      </c>
      <c r="V1885" s="25">
        <v>8.2764973878321199E-2</v>
      </c>
      <c r="W1885" s="25">
        <v>0.1134374695358449</v>
      </c>
      <c r="X1885" s="25"/>
      <c r="Y1885" s="25"/>
      <c r="Z1885"/>
    </row>
    <row r="1886" spans="2:26" x14ac:dyDescent="0.25">
      <c r="B1886" t="s">
        <v>933</v>
      </c>
      <c r="C1886" t="s">
        <v>302</v>
      </c>
      <c r="D1886" t="s">
        <v>296</v>
      </c>
      <c r="E1886" t="s">
        <v>1257</v>
      </c>
      <c r="F1886" t="s">
        <v>951</v>
      </c>
      <c r="G1886" t="s">
        <v>952</v>
      </c>
      <c r="H1886" t="s">
        <v>918</v>
      </c>
      <c r="I1886" t="s">
        <v>840</v>
      </c>
      <c r="J1886" s="4" t="s">
        <v>865</v>
      </c>
      <c r="K1886">
        <v>320</v>
      </c>
      <c r="L1886">
        <v>250</v>
      </c>
      <c r="M1886" s="1">
        <v>2.7430555555555555E-2</v>
      </c>
      <c r="N1886" s="25">
        <v>1287.0791826637501</v>
      </c>
      <c r="O1886" s="25">
        <v>4054.2994253908128</v>
      </c>
      <c r="P1886" s="25">
        <v>16.1650443824714</v>
      </c>
      <c r="Q1886" s="25">
        <v>1.0811465924905199</v>
      </c>
      <c r="R1886" s="25">
        <v>1592.11702207906</v>
      </c>
      <c r="S1886" s="25">
        <v>8.9590820209499498</v>
      </c>
      <c r="T1886" s="25">
        <v>0.82956624853074101</v>
      </c>
      <c r="U1886" s="25">
        <v>3.24996393998798E-2</v>
      </c>
      <c r="V1886" s="25">
        <v>0.104272077213691</v>
      </c>
      <c r="W1886" s="25">
        <v>0.13677171661357079</v>
      </c>
      <c r="X1886" s="25"/>
      <c r="Y1886" s="25"/>
      <c r="Z1886"/>
    </row>
    <row r="1887" spans="2:26" x14ac:dyDescent="0.25">
      <c r="B1887" t="s">
        <v>933</v>
      </c>
      <c r="C1887" t="s">
        <v>302</v>
      </c>
      <c r="D1887" t="s">
        <v>296</v>
      </c>
      <c r="E1887" t="s">
        <v>1257</v>
      </c>
      <c r="F1887" t="s">
        <v>951</v>
      </c>
      <c r="G1887" t="s">
        <v>952</v>
      </c>
      <c r="H1887" t="s">
        <v>918</v>
      </c>
      <c r="I1887" t="s">
        <v>840</v>
      </c>
      <c r="J1887" s="4" t="s">
        <v>865</v>
      </c>
      <c r="K1887">
        <v>360</v>
      </c>
      <c r="L1887">
        <v>500</v>
      </c>
      <c r="M1887" s="1">
        <v>5.1712962962962961E-2</v>
      </c>
      <c r="N1887" s="25">
        <v>2339.22604145901</v>
      </c>
      <c r="O1887" s="25">
        <v>7368.5620305958819</v>
      </c>
      <c r="P1887" s="25">
        <v>26.465267983373899</v>
      </c>
      <c r="Q1887" s="25">
        <v>1.9649495047410299</v>
      </c>
      <c r="R1887" s="25">
        <v>2893.6228201142999</v>
      </c>
      <c r="S1887" s="25">
        <v>11.562134237471801</v>
      </c>
      <c r="T1887" s="25">
        <v>1.04578006962153</v>
      </c>
      <c r="U1887" s="25">
        <v>3.9314334476078003E-2</v>
      </c>
      <c r="V1887" s="25">
        <v>0.210467097080417</v>
      </c>
      <c r="W1887" s="25">
        <v>0.24978143155649501</v>
      </c>
      <c r="X1887" s="25"/>
      <c r="Y1887" s="25"/>
      <c r="Z1887"/>
    </row>
    <row r="1888" spans="2:26" x14ac:dyDescent="0.25">
      <c r="B1888" t="s">
        <v>933</v>
      </c>
      <c r="C1888" t="s">
        <v>302</v>
      </c>
      <c r="D1888" t="s">
        <v>296</v>
      </c>
      <c r="E1888" t="s">
        <v>1257</v>
      </c>
      <c r="F1888" t="s">
        <v>951</v>
      </c>
      <c r="G1888" t="s">
        <v>952</v>
      </c>
      <c r="H1888" t="s">
        <v>918</v>
      </c>
      <c r="I1888" t="s">
        <v>840</v>
      </c>
      <c r="J1888" s="4" t="s">
        <v>865</v>
      </c>
      <c r="K1888">
        <v>360</v>
      </c>
      <c r="L1888">
        <v>750</v>
      </c>
      <c r="M1888" s="1">
        <v>7.5960648148148138E-2</v>
      </c>
      <c r="N1888" s="25">
        <v>3468.1490070725099</v>
      </c>
      <c r="O1888" s="25">
        <v>10924.669372278406</v>
      </c>
      <c r="P1888" s="25">
        <v>37.940334839170603</v>
      </c>
      <c r="Q1888" s="25">
        <v>2.9132447909030499</v>
      </c>
      <c r="R1888" s="25">
        <v>4290.1012226374996</v>
      </c>
      <c r="S1888" s="25">
        <v>13.3637658111804</v>
      </c>
      <c r="T1888" s="25">
        <v>1.1882208784494599</v>
      </c>
      <c r="U1888" s="25">
        <v>4.9779718589520197E-2</v>
      </c>
      <c r="V1888" s="25">
        <v>0.32037673273440798</v>
      </c>
      <c r="W1888" s="25">
        <v>0.37015645132392816</v>
      </c>
      <c r="X1888" s="25"/>
      <c r="Y1888" s="25"/>
      <c r="Z1888"/>
    </row>
    <row r="1889" spans="2:26" x14ac:dyDescent="0.25">
      <c r="B1889" t="s">
        <v>933</v>
      </c>
      <c r="C1889" t="s">
        <v>302</v>
      </c>
      <c r="D1889" t="s">
        <v>296</v>
      </c>
      <c r="E1889" t="s">
        <v>1257</v>
      </c>
      <c r="F1889" t="s">
        <v>951</v>
      </c>
      <c r="G1889" t="s">
        <v>952</v>
      </c>
      <c r="H1889" t="s">
        <v>918</v>
      </c>
      <c r="I1889" t="s">
        <v>840</v>
      </c>
      <c r="J1889" s="4" t="s">
        <v>865</v>
      </c>
      <c r="K1889">
        <v>360</v>
      </c>
      <c r="L1889">
        <v>1000</v>
      </c>
      <c r="M1889" s="1">
        <v>0.10017361111111112</v>
      </c>
      <c r="N1889" s="25">
        <v>4561.7643082944096</v>
      </c>
      <c r="O1889" s="25">
        <v>14369.55757112739</v>
      </c>
      <c r="P1889" s="25">
        <v>48.718122433860799</v>
      </c>
      <c r="Q1889" s="25">
        <v>3.8318823145145098</v>
      </c>
      <c r="R1889" s="25">
        <v>5642.9030637189599</v>
      </c>
      <c r="S1889" s="25">
        <v>15.1146278309217</v>
      </c>
      <c r="T1889" s="25">
        <v>1.3252498981218299</v>
      </c>
      <c r="U1889" s="25">
        <v>5.8244497175280997E-2</v>
      </c>
      <c r="V1889" s="25">
        <v>0.42829559030871001</v>
      </c>
      <c r="W1889" s="25">
        <v>0.48654008748399102</v>
      </c>
      <c r="X1889" s="25"/>
      <c r="Y1889" s="25"/>
      <c r="Z1889"/>
    </row>
    <row r="1890" spans="2:26" x14ac:dyDescent="0.25">
      <c r="B1890" t="s">
        <v>933</v>
      </c>
      <c r="C1890" t="s">
        <v>302</v>
      </c>
      <c r="D1890" t="s">
        <v>296</v>
      </c>
      <c r="E1890" t="s">
        <v>1257</v>
      </c>
      <c r="F1890" t="s">
        <v>951</v>
      </c>
      <c r="G1890" t="s">
        <v>952</v>
      </c>
      <c r="H1890" t="s">
        <v>918</v>
      </c>
      <c r="I1890" t="s">
        <v>840</v>
      </c>
      <c r="J1890" s="4" t="s">
        <v>865</v>
      </c>
      <c r="K1890">
        <v>360</v>
      </c>
      <c r="L1890">
        <v>1500</v>
      </c>
      <c r="M1890" s="1">
        <v>0.14863425925925924</v>
      </c>
      <c r="N1890" s="25">
        <v>6790.2130585228397</v>
      </c>
      <c r="O1890" s="25">
        <v>21389.171134346943</v>
      </c>
      <c r="P1890" s="25">
        <v>71.0841817341622</v>
      </c>
      <c r="Q1890" s="25">
        <v>5.7037797249620503</v>
      </c>
      <c r="R1890" s="25">
        <v>8399.4944214663392</v>
      </c>
      <c r="S1890" s="25">
        <v>18.662932284233801</v>
      </c>
      <c r="T1890" s="25">
        <v>1.6045526962869401</v>
      </c>
      <c r="U1890" s="25">
        <v>7.7473255718848E-2</v>
      </c>
      <c r="V1890" s="25">
        <v>0.646514875266193</v>
      </c>
      <c r="W1890" s="25">
        <v>0.723988130985041</v>
      </c>
      <c r="X1890" s="25"/>
      <c r="Y1890" s="25"/>
      <c r="Z1890"/>
    </row>
    <row r="1891" spans="2:26" x14ac:dyDescent="0.25">
      <c r="B1891" t="s">
        <v>933</v>
      </c>
      <c r="C1891" t="s">
        <v>302</v>
      </c>
      <c r="D1891" t="s">
        <v>296</v>
      </c>
      <c r="E1891" t="s">
        <v>1257</v>
      </c>
      <c r="F1891" t="s">
        <v>951</v>
      </c>
      <c r="G1891" t="s">
        <v>952</v>
      </c>
      <c r="H1891" t="s">
        <v>918</v>
      </c>
      <c r="I1891" t="s">
        <v>840</v>
      </c>
      <c r="J1891" s="4" t="s">
        <v>865</v>
      </c>
      <c r="K1891">
        <v>380</v>
      </c>
      <c r="L1891">
        <v>2000</v>
      </c>
      <c r="M1891" s="1">
        <v>0.19719907407407408</v>
      </c>
      <c r="N1891" s="25">
        <v>8920.0694468967395</v>
      </c>
      <c r="O1891" s="25">
        <v>28098.218757724728</v>
      </c>
      <c r="P1891" s="25">
        <v>92.479349869775106</v>
      </c>
      <c r="Q1891" s="25">
        <v>7.4928584034252701</v>
      </c>
      <c r="R1891" s="25">
        <v>11034.1260707888</v>
      </c>
      <c r="S1891" s="25">
        <v>22.011423001847898</v>
      </c>
      <c r="T1891" s="25">
        <v>1.93416457955837</v>
      </c>
      <c r="U1891" s="25">
        <v>9.3659361498877006E-2</v>
      </c>
      <c r="V1891" s="25">
        <v>0.88852987863099697</v>
      </c>
      <c r="W1891" s="25">
        <v>0.98218924012987396</v>
      </c>
      <c r="X1891" s="25"/>
      <c r="Y1891" s="25"/>
      <c r="Z1891"/>
    </row>
    <row r="1892" spans="2:26" x14ac:dyDescent="0.25">
      <c r="B1892" t="s">
        <v>933</v>
      </c>
      <c r="C1892" t="s">
        <v>302</v>
      </c>
      <c r="D1892" t="s">
        <v>296</v>
      </c>
      <c r="E1892" t="s">
        <v>1257</v>
      </c>
      <c r="F1892" t="s">
        <v>951</v>
      </c>
      <c r="G1892" t="s">
        <v>952</v>
      </c>
      <c r="H1892" t="s">
        <v>918</v>
      </c>
      <c r="I1892" t="s">
        <v>840</v>
      </c>
      <c r="J1892" s="4" t="s">
        <v>832</v>
      </c>
      <c r="K1892">
        <v>220</v>
      </c>
      <c r="L1892">
        <v>125</v>
      </c>
      <c r="M1892" s="1">
        <v>2.2847222222222224E-2</v>
      </c>
      <c r="N1892" s="25">
        <v>651.647999999999</v>
      </c>
      <c r="O1892" s="25">
        <v>2052.6911999999966</v>
      </c>
      <c r="P1892" s="25">
        <v>6.4324681999999997</v>
      </c>
      <c r="Q1892" s="25">
        <v>0.54738429999999905</v>
      </c>
      <c r="R1892" s="25">
        <v>806.08863999999903</v>
      </c>
      <c r="S1892" s="25">
        <v>12.129356399999899</v>
      </c>
      <c r="T1892" s="25">
        <v>1.1358851999999999</v>
      </c>
      <c r="U1892" s="25">
        <v>1.72531199999999E-2</v>
      </c>
      <c r="V1892" s="25">
        <v>4.1066400000000003E-2</v>
      </c>
      <c r="W1892" s="25">
        <v>5.8319519999999903E-2</v>
      </c>
      <c r="X1892" s="25"/>
      <c r="Y1892" s="25"/>
      <c r="Z1892"/>
    </row>
    <row r="1893" spans="2:26" x14ac:dyDescent="0.25">
      <c r="B1893" t="s">
        <v>933</v>
      </c>
      <c r="C1893" t="s">
        <v>302</v>
      </c>
      <c r="D1893" t="s">
        <v>296</v>
      </c>
      <c r="E1893" t="s">
        <v>1257</v>
      </c>
      <c r="F1893" t="s">
        <v>951</v>
      </c>
      <c r="G1893" t="s">
        <v>952</v>
      </c>
      <c r="H1893" t="s">
        <v>918</v>
      </c>
      <c r="I1893" t="s">
        <v>840</v>
      </c>
      <c r="J1893" s="4" t="s">
        <v>864</v>
      </c>
      <c r="K1893">
        <v>220</v>
      </c>
      <c r="L1893">
        <v>125</v>
      </c>
      <c r="M1893" s="1">
        <v>1.9259259259259261E-2</v>
      </c>
      <c r="N1893" s="25">
        <v>597.08799999999997</v>
      </c>
      <c r="O1893" s="25">
        <v>1880.8271999999999</v>
      </c>
      <c r="P1893" s="25">
        <v>6.2311417999999996</v>
      </c>
      <c r="Q1893" s="25">
        <v>0.5015539</v>
      </c>
      <c r="R1893" s="25">
        <v>738.59791602564098</v>
      </c>
      <c r="S1893" s="25">
        <v>9.8525675602564</v>
      </c>
      <c r="T1893" s="25">
        <v>0.91655399999999998</v>
      </c>
      <c r="U1893" s="25">
        <v>1.6962339999999899E-2</v>
      </c>
      <c r="V1893" s="25">
        <v>3.7042599999999898E-2</v>
      </c>
      <c r="W1893" s="25">
        <v>5.4004939999999793E-2</v>
      </c>
      <c r="X1893" s="25"/>
      <c r="Y1893" s="25"/>
      <c r="Z1893"/>
    </row>
    <row r="1894" spans="2:26" x14ac:dyDescent="0.25">
      <c r="B1894" t="s">
        <v>1994</v>
      </c>
      <c r="C1894" t="s">
        <v>934</v>
      </c>
      <c r="D1894" t="s">
        <v>296</v>
      </c>
      <c r="E1894" t="s">
        <v>1518</v>
      </c>
      <c r="F1894" t="s">
        <v>951</v>
      </c>
      <c r="G1894" t="s">
        <v>952</v>
      </c>
      <c r="H1894" t="s">
        <v>918</v>
      </c>
      <c r="I1894" t="s">
        <v>1995</v>
      </c>
      <c r="J1894" s="4" t="s">
        <v>865</v>
      </c>
      <c r="K1894">
        <v>220</v>
      </c>
      <c r="L1894">
        <v>125</v>
      </c>
      <c r="M1894" s="1">
        <v>1.4907407407407406E-2</v>
      </c>
      <c r="N1894" s="25">
        <v>662.20927531477798</v>
      </c>
      <c r="O1894" s="25">
        <v>2085.9592172415505</v>
      </c>
      <c r="P1894" s="25">
        <v>10.794451227902799</v>
      </c>
      <c r="Q1894" s="25">
        <v>0.55625587761082596</v>
      </c>
      <c r="R1894" s="25">
        <v>819.15304109748001</v>
      </c>
      <c r="S1894" s="25">
        <v>2.2736928230378202</v>
      </c>
      <c r="T1894" s="25">
        <v>2.5051904934537399E-2</v>
      </c>
      <c r="U1894" s="25">
        <v>2.3659640006222001E-3</v>
      </c>
      <c r="V1894" s="25">
        <v>4.0206103783670302E-2</v>
      </c>
      <c r="W1894" s="25">
        <v>4.2572067784292504E-2</v>
      </c>
      <c r="X1894" s="25"/>
      <c r="Y1894" s="25"/>
      <c r="Z1894"/>
    </row>
    <row r="1895" spans="2:26" x14ac:dyDescent="0.25">
      <c r="B1895" t="s">
        <v>1994</v>
      </c>
      <c r="C1895" t="s">
        <v>934</v>
      </c>
      <c r="D1895" t="s">
        <v>296</v>
      </c>
      <c r="E1895" t="s">
        <v>1518</v>
      </c>
      <c r="F1895" t="s">
        <v>951</v>
      </c>
      <c r="G1895" t="s">
        <v>952</v>
      </c>
      <c r="H1895" t="s">
        <v>918</v>
      </c>
      <c r="I1895" t="s">
        <v>1995</v>
      </c>
      <c r="J1895" s="4" t="s">
        <v>865</v>
      </c>
      <c r="K1895">
        <v>300</v>
      </c>
      <c r="L1895">
        <v>200</v>
      </c>
      <c r="M1895" s="1">
        <v>2.1944444444444447E-2</v>
      </c>
      <c r="N1895" s="25">
        <v>949.04649021351895</v>
      </c>
      <c r="O1895" s="25">
        <v>2989.4964441725847</v>
      </c>
      <c r="P1895" s="25">
        <v>15.0916219608427</v>
      </c>
      <c r="Q1895" s="25">
        <v>0.79719907219582897</v>
      </c>
      <c r="R1895" s="25">
        <v>1173.97059108084</v>
      </c>
      <c r="S1895" s="25">
        <v>2.9002297506164001</v>
      </c>
      <c r="T1895" s="25">
        <v>3.1282153103715002E-2</v>
      </c>
      <c r="U1895" s="25">
        <v>2.6091263279135802E-3</v>
      </c>
      <c r="V1895" s="25">
        <v>6.3170693036624398E-2</v>
      </c>
      <c r="W1895" s="25">
        <v>6.5779819364537973E-2</v>
      </c>
      <c r="X1895" s="25"/>
      <c r="Y1895" s="25"/>
      <c r="Z1895"/>
    </row>
    <row r="1896" spans="2:26" x14ac:dyDescent="0.25">
      <c r="B1896" t="s">
        <v>1994</v>
      </c>
      <c r="C1896" t="s">
        <v>934</v>
      </c>
      <c r="D1896" t="s">
        <v>296</v>
      </c>
      <c r="E1896" t="s">
        <v>1518</v>
      </c>
      <c r="F1896" t="s">
        <v>951</v>
      </c>
      <c r="G1896" t="s">
        <v>952</v>
      </c>
      <c r="H1896" t="s">
        <v>918</v>
      </c>
      <c r="I1896" t="s">
        <v>1995</v>
      </c>
      <c r="J1896" s="4" t="s">
        <v>865</v>
      </c>
      <c r="K1896">
        <v>380</v>
      </c>
      <c r="L1896">
        <v>250</v>
      </c>
      <c r="M1896" s="1">
        <v>2.6770833333333331E-2</v>
      </c>
      <c r="N1896" s="25">
        <v>1093.82923974135</v>
      </c>
      <c r="O1896" s="25">
        <v>3445.5621051852522</v>
      </c>
      <c r="P1896" s="25">
        <v>16.8610556740927</v>
      </c>
      <c r="Q1896" s="25">
        <v>0.91881652565401295</v>
      </c>
      <c r="R1896" s="25">
        <v>1353.0667352789601</v>
      </c>
      <c r="S1896" s="25">
        <v>3.6565851814365402</v>
      </c>
      <c r="T1896" s="25">
        <v>3.8203764508244198E-2</v>
      </c>
      <c r="U1896" s="25">
        <v>2.5857109629428502E-3</v>
      </c>
      <c r="V1896" s="25">
        <v>7.7939307672256597E-2</v>
      </c>
      <c r="W1896" s="25">
        <v>8.0525018635199452E-2</v>
      </c>
      <c r="X1896" s="25"/>
      <c r="Y1896" s="25"/>
      <c r="Z1896"/>
    </row>
    <row r="1897" spans="2:26" x14ac:dyDescent="0.25">
      <c r="B1897" t="s">
        <v>1994</v>
      </c>
      <c r="C1897" t="s">
        <v>934</v>
      </c>
      <c r="D1897" t="s">
        <v>296</v>
      </c>
      <c r="E1897" t="s">
        <v>1518</v>
      </c>
      <c r="F1897" t="s">
        <v>951</v>
      </c>
      <c r="G1897" t="s">
        <v>952</v>
      </c>
      <c r="H1897" t="s">
        <v>918</v>
      </c>
      <c r="I1897" t="s">
        <v>1995</v>
      </c>
      <c r="J1897" s="4" t="s">
        <v>865</v>
      </c>
      <c r="K1897">
        <v>380</v>
      </c>
      <c r="L1897">
        <v>500</v>
      </c>
      <c r="M1897" s="1">
        <v>5.0983796296296291E-2</v>
      </c>
      <c r="N1897" s="25">
        <v>1944.08425588409</v>
      </c>
      <c r="O1897" s="25">
        <v>6123.8654060348836</v>
      </c>
      <c r="P1897" s="25">
        <v>26.1618807588309</v>
      </c>
      <c r="Q1897" s="25">
        <v>1.6330307870485301</v>
      </c>
      <c r="R1897" s="25">
        <v>2404.8320899514001</v>
      </c>
      <c r="S1897" s="25">
        <v>3.59516228221863</v>
      </c>
      <c r="T1897" s="25">
        <v>3.9579170535543301E-2</v>
      </c>
      <c r="U1897" s="25">
        <v>3.0121319311841701E-3</v>
      </c>
      <c r="V1897" s="25">
        <v>0.16085852905186501</v>
      </c>
      <c r="W1897" s="25">
        <v>0.16387066098304917</v>
      </c>
      <c r="X1897" s="25"/>
      <c r="Y1897" s="25"/>
      <c r="Z1897"/>
    </row>
    <row r="1898" spans="2:26" x14ac:dyDescent="0.25">
      <c r="B1898" t="s">
        <v>1994</v>
      </c>
      <c r="C1898" t="s">
        <v>934</v>
      </c>
      <c r="D1898" t="s">
        <v>296</v>
      </c>
      <c r="E1898" t="s">
        <v>1518</v>
      </c>
      <c r="F1898" t="s">
        <v>951</v>
      </c>
      <c r="G1898" t="s">
        <v>952</v>
      </c>
      <c r="H1898" t="s">
        <v>918</v>
      </c>
      <c r="I1898" t="s">
        <v>1995</v>
      </c>
      <c r="J1898" s="4" t="s">
        <v>865</v>
      </c>
      <c r="K1898">
        <v>400</v>
      </c>
      <c r="L1898">
        <v>750</v>
      </c>
      <c r="M1898" s="1">
        <v>7.5104166666666666E-2</v>
      </c>
      <c r="N1898" s="25">
        <v>2782.44046258668</v>
      </c>
      <c r="O1898" s="25">
        <v>8764.6874571480421</v>
      </c>
      <c r="P1898" s="25">
        <v>35.420097444004497</v>
      </c>
      <c r="Q1898" s="25">
        <v>2.3372497870766402</v>
      </c>
      <c r="R1898" s="25">
        <v>3441.8785902746999</v>
      </c>
      <c r="S1898" s="25">
        <v>3.6921621395807902</v>
      </c>
      <c r="T1898" s="25">
        <v>4.17655205309733E-2</v>
      </c>
      <c r="U1898" s="25">
        <v>3.4295630033140002E-3</v>
      </c>
      <c r="V1898" s="25">
        <v>0.24993942659076901</v>
      </c>
      <c r="W1898" s="25">
        <v>0.25336898959408299</v>
      </c>
      <c r="X1898" s="25"/>
      <c r="Y1898" s="25"/>
      <c r="Z1898"/>
    </row>
    <row r="1899" spans="2:26" x14ac:dyDescent="0.25">
      <c r="B1899" t="s">
        <v>1994</v>
      </c>
      <c r="C1899" t="s">
        <v>934</v>
      </c>
      <c r="D1899" t="s">
        <v>296</v>
      </c>
      <c r="E1899" t="s">
        <v>1518</v>
      </c>
      <c r="F1899" t="s">
        <v>951</v>
      </c>
      <c r="G1899" t="s">
        <v>952</v>
      </c>
      <c r="H1899" t="s">
        <v>918</v>
      </c>
      <c r="I1899" t="s">
        <v>1995</v>
      </c>
      <c r="J1899" s="4" t="s">
        <v>865</v>
      </c>
      <c r="K1899">
        <v>400</v>
      </c>
      <c r="L1899">
        <v>1000</v>
      </c>
      <c r="M1899" s="1">
        <v>9.931712962962963E-2</v>
      </c>
      <c r="N1899" s="25">
        <v>3627.9999309403302</v>
      </c>
      <c r="O1899" s="25">
        <v>11428.199782462039</v>
      </c>
      <c r="P1899" s="25">
        <v>44.660415454981198</v>
      </c>
      <c r="Q1899" s="25">
        <v>3.0475195677590698</v>
      </c>
      <c r="R1899" s="25">
        <v>4487.8357414411403</v>
      </c>
      <c r="S1899" s="25">
        <v>3.6868909552384599</v>
      </c>
      <c r="T1899" s="25">
        <v>4.3419154858361897E-2</v>
      </c>
      <c r="U1899" s="25">
        <v>3.85462846131526E-3</v>
      </c>
      <c r="V1899" s="25">
        <v>0.33604513787239199</v>
      </c>
      <c r="W1899" s="25">
        <v>0.33989976633370722</v>
      </c>
      <c r="X1899" s="25"/>
      <c r="Y1899" s="25"/>
      <c r="Z1899"/>
    </row>
    <row r="1900" spans="2:26" x14ac:dyDescent="0.25">
      <c r="B1900" t="s">
        <v>1994</v>
      </c>
      <c r="C1900" t="s">
        <v>934</v>
      </c>
      <c r="D1900" t="s">
        <v>296</v>
      </c>
      <c r="E1900" t="s">
        <v>1518</v>
      </c>
      <c r="F1900" t="s">
        <v>951</v>
      </c>
      <c r="G1900" t="s">
        <v>952</v>
      </c>
      <c r="H1900" t="s">
        <v>918</v>
      </c>
      <c r="I1900" t="s">
        <v>1995</v>
      </c>
      <c r="J1900" s="4" t="s">
        <v>865</v>
      </c>
      <c r="K1900">
        <v>400</v>
      </c>
      <c r="L1900">
        <v>1500</v>
      </c>
      <c r="M1900" s="1">
        <v>0.14788194444444444</v>
      </c>
      <c r="N1900" s="25">
        <v>5357.5436840121401</v>
      </c>
      <c r="O1900" s="25">
        <v>16876.262604638239</v>
      </c>
      <c r="P1900" s="25">
        <v>63.996608315263998</v>
      </c>
      <c r="Q1900" s="25">
        <v>4.5003368592739097</v>
      </c>
      <c r="R1900" s="25">
        <v>6627.2811983756701</v>
      </c>
      <c r="S1900" s="25">
        <v>3.6914593412202099</v>
      </c>
      <c r="T1900" s="25">
        <v>4.6848609518324202E-2</v>
      </c>
      <c r="U1900" s="25">
        <v>4.8968910472723297E-3</v>
      </c>
      <c r="V1900" s="25">
        <v>0.50993116279431905</v>
      </c>
      <c r="W1900" s="25">
        <v>0.51482805384159136</v>
      </c>
      <c r="X1900" s="25"/>
      <c r="Y1900" s="25"/>
      <c r="Z1900"/>
    </row>
    <row r="1901" spans="2:26" x14ac:dyDescent="0.25">
      <c r="B1901" t="s">
        <v>1994</v>
      </c>
      <c r="C1901" t="s">
        <v>934</v>
      </c>
      <c r="D1901" t="s">
        <v>296</v>
      </c>
      <c r="E1901" t="s">
        <v>1518</v>
      </c>
      <c r="F1901" t="s">
        <v>951</v>
      </c>
      <c r="G1901" t="s">
        <v>952</v>
      </c>
      <c r="H1901" t="s">
        <v>918</v>
      </c>
      <c r="I1901" t="s">
        <v>1995</v>
      </c>
      <c r="J1901" s="4" t="s">
        <v>865</v>
      </c>
      <c r="K1901">
        <v>400</v>
      </c>
      <c r="L1901">
        <v>2000</v>
      </c>
      <c r="M1901" s="1">
        <v>0.19635416666666669</v>
      </c>
      <c r="N1901" s="25">
        <v>7203.4777219696698</v>
      </c>
      <c r="O1901" s="25">
        <v>22690.954824204458</v>
      </c>
      <c r="P1901" s="25">
        <v>85.351334985873294</v>
      </c>
      <c r="Q1901" s="25">
        <v>6.0509204472548896</v>
      </c>
      <c r="R1901" s="25">
        <v>8910.7016837917199</v>
      </c>
      <c r="S1901" s="25">
        <v>3.80885175784762</v>
      </c>
      <c r="T1901" s="25">
        <v>5.3043947962142297E-2</v>
      </c>
      <c r="U1901" s="25">
        <v>6.2549894044371104E-3</v>
      </c>
      <c r="V1901" s="25">
        <v>0.67001153837254901</v>
      </c>
      <c r="W1901" s="25">
        <v>0.67626652777698615</v>
      </c>
      <c r="X1901" s="25"/>
      <c r="Y1901" s="25"/>
      <c r="Z1901"/>
    </row>
    <row r="1902" spans="2:26" x14ac:dyDescent="0.25">
      <c r="B1902" t="s">
        <v>1994</v>
      </c>
      <c r="C1902" t="s">
        <v>934</v>
      </c>
      <c r="D1902" t="s">
        <v>296</v>
      </c>
      <c r="E1902" t="s">
        <v>1518</v>
      </c>
      <c r="F1902" t="s">
        <v>951</v>
      </c>
      <c r="G1902" t="s">
        <v>952</v>
      </c>
      <c r="H1902" t="s">
        <v>918</v>
      </c>
      <c r="I1902" t="s">
        <v>1995</v>
      </c>
      <c r="J1902" s="4" t="s">
        <v>865</v>
      </c>
      <c r="K1902">
        <v>400</v>
      </c>
      <c r="L1902">
        <v>2500</v>
      </c>
      <c r="M1902" s="1">
        <v>0.24479166666666666</v>
      </c>
      <c r="N1902" s="25">
        <v>8866.1274626369996</v>
      </c>
      <c r="O1902" s="25">
        <v>27928.301507306547</v>
      </c>
      <c r="P1902" s="25">
        <v>103.38768205094701</v>
      </c>
      <c r="Q1902" s="25">
        <v>7.4475471970428497</v>
      </c>
      <c r="R1902" s="25">
        <v>10967.3994659982</v>
      </c>
      <c r="S1902" s="25">
        <v>3.8069625831187102</v>
      </c>
      <c r="T1902" s="25">
        <v>5.5870246518959499E-2</v>
      </c>
      <c r="U1902" s="25">
        <v>7.0382514579320401E-3</v>
      </c>
      <c r="V1902" s="25">
        <v>0.84772042023178895</v>
      </c>
      <c r="W1902" s="25">
        <v>0.85475867168972097</v>
      </c>
      <c r="X1902" s="25"/>
      <c r="Y1902" s="25"/>
      <c r="Z1902"/>
    </row>
    <row r="1903" spans="2:26" x14ac:dyDescent="0.25">
      <c r="B1903" t="s">
        <v>1994</v>
      </c>
      <c r="C1903" t="s">
        <v>934</v>
      </c>
      <c r="D1903" t="s">
        <v>296</v>
      </c>
      <c r="E1903" t="s">
        <v>1518</v>
      </c>
      <c r="F1903" t="s">
        <v>951</v>
      </c>
      <c r="G1903" t="s">
        <v>952</v>
      </c>
      <c r="H1903" t="s">
        <v>918</v>
      </c>
      <c r="I1903" t="s">
        <v>1995</v>
      </c>
      <c r="J1903" s="4" t="s">
        <v>832</v>
      </c>
      <c r="K1903">
        <v>220</v>
      </c>
      <c r="L1903">
        <v>125</v>
      </c>
      <c r="M1903" s="1">
        <v>2.2847222222222224E-2</v>
      </c>
      <c r="N1903" s="25">
        <v>511.56</v>
      </c>
      <c r="O1903" s="25">
        <v>1611.414</v>
      </c>
      <c r="P1903" s="25">
        <v>5.5492319999999999</v>
      </c>
      <c r="Q1903" s="25">
        <v>0.42971039999999999</v>
      </c>
      <c r="R1903" s="25">
        <v>632.79970000000003</v>
      </c>
      <c r="S1903" s="25">
        <v>5.1652997159999998</v>
      </c>
      <c r="T1903" s="25">
        <v>5.32997159999999E-2</v>
      </c>
      <c r="U1903" s="25">
        <v>1.566144E-3</v>
      </c>
      <c r="V1903" s="25">
        <v>2.5855854720000002E-2</v>
      </c>
      <c r="W1903" s="25">
        <v>2.742199872E-2</v>
      </c>
      <c r="X1903" s="25"/>
      <c r="Y1903" s="25"/>
      <c r="Z1903"/>
    </row>
    <row r="1904" spans="2:26" x14ac:dyDescent="0.25">
      <c r="B1904" t="s">
        <v>1994</v>
      </c>
      <c r="C1904" t="s">
        <v>934</v>
      </c>
      <c r="D1904" t="s">
        <v>296</v>
      </c>
      <c r="E1904" t="s">
        <v>1518</v>
      </c>
      <c r="F1904" t="s">
        <v>951</v>
      </c>
      <c r="G1904" t="s">
        <v>952</v>
      </c>
      <c r="H1904" t="s">
        <v>918</v>
      </c>
      <c r="I1904" t="s">
        <v>1995</v>
      </c>
      <c r="J1904" s="4" t="s">
        <v>864</v>
      </c>
      <c r="K1904">
        <v>220</v>
      </c>
      <c r="L1904">
        <v>125</v>
      </c>
      <c r="M1904" s="1">
        <v>1.9259259259259261E-2</v>
      </c>
      <c r="N1904" s="25">
        <v>468.159999999999</v>
      </c>
      <c r="O1904" s="25">
        <v>1474.7039999999968</v>
      </c>
      <c r="P1904" s="25">
        <v>5.3235520000000003</v>
      </c>
      <c r="Q1904" s="25">
        <v>0.393254399999999</v>
      </c>
      <c r="R1904" s="25">
        <v>579.11389999999994</v>
      </c>
      <c r="S1904" s="25">
        <v>4.2018197160000001</v>
      </c>
      <c r="T1904" s="25">
        <v>4.4619715999999997E-2</v>
      </c>
      <c r="U1904" s="25">
        <v>1.5292539999999901E-3</v>
      </c>
      <c r="V1904" s="25">
        <v>2.3675686719999998E-2</v>
      </c>
      <c r="W1904" s="25">
        <v>2.5204940719999989E-2</v>
      </c>
      <c r="X1904" s="25"/>
      <c r="Y1904" s="25"/>
      <c r="Z1904"/>
    </row>
    <row r="1905" spans="2:26" x14ac:dyDescent="0.25">
      <c r="B1905" t="s">
        <v>1996</v>
      </c>
      <c r="C1905" t="s">
        <v>948</v>
      </c>
      <c r="D1905" t="s">
        <v>296</v>
      </c>
      <c r="E1905" t="s">
        <v>1520</v>
      </c>
      <c r="F1905" t="s">
        <v>951</v>
      </c>
      <c r="G1905" t="s">
        <v>952</v>
      </c>
      <c r="H1905" t="s">
        <v>918</v>
      </c>
      <c r="I1905" t="s">
        <v>1995</v>
      </c>
      <c r="J1905" s="4" t="s">
        <v>865</v>
      </c>
      <c r="K1905">
        <v>220</v>
      </c>
      <c r="L1905">
        <v>125</v>
      </c>
      <c r="M1905" s="1">
        <v>1.5682870370370371E-2</v>
      </c>
      <c r="N1905" s="25">
        <v>795.73777861720805</v>
      </c>
      <c r="O1905" s="25">
        <v>2506.5740026442054</v>
      </c>
      <c r="P1905" s="25">
        <v>12.744108437395299</v>
      </c>
      <c r="Q1905" s="25">
        <v>0.66841971022506896</v>
      </c>
      <c r="R1905" s="25">
        <v>984.32758928539204</v>
      </c>
      <c r="S1905" s="25">
        <v>1.52390267276559</v>
      </c>
      <c r="T1905" s="25">
        <v>2.4924576686904901E-2</v>
      </c>
      <c r="U1905" s="25">
        <v>2.6174685643066899E-3</v>
      </c>
      <c r="V1905" s="25">
        <v>4.92064981881664E-2</v>
      </c>
      <c r="W1905" s="25">
        <v>5.182396675247309E-2</v>
      </c>
      <c r="X1905" s="25"/>
      <c r="Y1905" s="25"/>
      <c r="Z1905"/>
    </row>
    <row r="1906" spans="2:26" x14ac:dyDescent="0.25">
      <c r="B1906" t="s">
        <v>1996</v>
      </c>
      <c r="C1906" t="s">
        <v>948</v>
      </c>
      <c r="D1906" t="s">
        <v>296</v>
      </c>
      <c r="E1906" t="s">
        <v>1520</v>
      </c>
      <c r="F1906" t="s">
        <v>951</v>
      </c>
      <c r="G1906" t="s">
        <v>952</v>
      </c>
      <c r="H1906" t="s">
        <v>918</v>
      </c>
      <c r="I1906" t="s">
        <v>1995</v>
      </c>
      <c r="J1906" s="4" t="s">
        <v>865</v>
      </c>
      <c r="K1906">
        <v>240</v>
      </c>
      <c r="L1906">
        <v>200</v>
      </c>
      <c r="M1906" s="1">
        <v>2.3391203703703702E-2</v>
      </c>
      <c r="N1906" s="25">
        <v>1188.84399380983</v>
      </c>
      <c r="O1906" s="25">
        <v>3744.8585805009643</v>
      </c>
      <c r="P1906" s="25">
        <v>18.3708629167024</v>
      </c>
      <c r="Q1906" s="25">
        <v>0.99862897036919196</v>
      </c>
      <c r="R1906" s="25">
        <v>1470.5999778201001</v>
      </c>
      <c r="S1906" s="25">
        <v>1.6226477884244701</v>
      </c>
      <c r="T1906" s="25">
        <v>2.64931949692216E-2</v>
      </c>
      <c r="U1906" s="25">
        <v>3.2699789991605301E-3</v>
      </c>
      <c r="V1906" s="25">
        <v>7.7733216579292899E-2</v>
      </c>
      <c r="W1906" s="25">
        <v>8.1003195578453424E-2</v>
      </c>
      <c r="X1906" s="25"/>
      <c r="Y1906" s="25"/>
      <c r="Z1906"/>
    </row>
    <row r="1907" spans="2:26" x14ac:dyDescent="0.25">
      <c r="B1907" t="s">
        <v>1996</v>
      </c>
      <c r="C1907" t="s">
        <v>948</v>
      </c>
      <c r="D1907" t="s">
        <v>296</v>
      </c>
      <c r="E1907" t="s">
        <v>1520</v>
      </c>
      <c r="F1907" t="s">
        <v>951</v>
      </c>
      <c r="G1907" t="s">
        <v>952</v>
      </c>
      <c r="H1907" t="s">
        <v>918</v>
      </c>
      <c r="I1907" t="s">
        <v>1995</v>
      </c>
      <c r="J1907" s="4" t="s">
        <v>865</v>
      </c>
      <c r="K1907">
        <v>300</v>
      </c>
      <c r="L1907">
        <v>250</v>
      </c>
      <c r="M1907" s="1">
        <v>2.7233796296296298E-2</v>
      </c>
      <c r="N1907" s="25">
        <v>1411.5088775849499</v>
      </c>
      <c r="O1907" s="25">
        <v>4446.2529643925918</v>
      </c>
      <c r="P1907" s="25">
        <v>22.006195645644201</v>
      </c>
      <c r="Q1907" s="25">
        <v>1.1856674887657901</v>
      </c>
      <c r="R1907" s="25">
        <v>1746.0366149603501</v>
      </c>
      <c r="S1907" s="25">
        <v>2.0432286130148598</v>
      </c>
      <c r="T1907" s="25">
        <v>3.2139505455338502E-2</v>
      </c>
      <c r="U1907" s="25">
        <v>3.1887035326132302E-3</v>
      </c>
      <c r="V1907" s="25">
        <v>9.9034731676117302E-2</v>
      </c>
      <c r="W1907" s="25">
        <v>0.10222343520873053</v>
      </c>
      <c r="X1907" s="25"/>
      <c r="Y1907" s="25"/>
      <c r="Z1907"/>
    </row>
    <row r="1908" spans="2:26" x14ac:dyDescent="0.25">
      <c r="B1908" t="s">
        <v>1996</v>
      </c>
      <c r="C1908" t="s">
        <v>948</v>
      </c>
      <c r="D1908" t="s">
        <v>296</v>
      </c>
      <c r="E1908" t="s">
        <v>1520</v>
      </c>
      <c r="F1908" t="s">
        <v>951</v>
      </c>
      <c r="G1908" t="s">
        <v>952</v>
      </c>
      <c r="H1908" t="s">
        <v>918</v>
      </c>
      <c r="I1908" t="s">
        <v>1995</v>
      </c>
      <c r="J1908" s="4" t="s">
        <v>865</v>
      </c>
      <c r="K1908">
        <v>380</v>
      </c>
      <c r="L1908">
        <v>500</v>
      </c>
      <c r="M1908" s="1">
        <v>5.0231481481481481E-2</v>
      </c>
      <c r="N1908" s="25">
        <v>2431.5448482126999</v>
      </c>
      <c r="O1908" s="25">
        <v>7659.3662718700043</v>
      </c>
      <c r="P1908" s="25">
        <v>35.208878025378503</v>
      </c>
      <c r="Q1908" s="25">
        <v>2.04249713153034</v>
      </c>
      <c r="R1908" s="25">
        <v>3007.81991399769</v>
      </c>
      <c r="S1908" s="25">
        <v>2.6344995159994098</v>
      </c>
      <c r="T1908" s="25">
        <v>3.9361458027549E-2</v>
      </c>
      <c r="U1908" s="25">
        <v>3.3677976731985499E-3</v>
      </c>
      <c r="V1908" s="25">
        <v>0.206913386238855</v>
      </c>
      <c r="W1908" s="25">
        <v>0.21028118391205355</v>
      </c>
      <c r="X1908" s="25"/>
      <c r="Y1908" s="25"/>
      <c r="Z1908"/>
    </row>
    <row r="1909" spans="2:26" x14ac:dyDescent="0.25">
      <c r="B1909" t="s">
        <v>1996</v>
      </c>
      <c r="C1909" t="s">
        <v>948</v>
      </c>
      <c r="D1909" t="s">
        <v>296</v>
      </c>
      <c r="E1909" t="s">
        <v>1520</v>
      </c>
      <c r="F1909" t="s">
        <v>951</v>
      </c>
      <c r="G1909" t="s">
        <v>952</v>
      </c>
      <c r="H1909" t="s">
        <v>918</v>
      </c>
      <c r="I1909" t="s">
        <v>1995</v>
      </c>
      <c r="J1909" s="4" t="s">
        <v>865</v>
      </c>
      <c r="K1909">
        <v>380</v>
      </c>
      <c r="L1909">
        <v>750</v>
      </c>
      <c r="M1909" s="1">
        <v>7.3553240740740738E-2</v>
      </c>
      <c r="N1909" s="25">
        <v>3597.4085202247102</v>
      </c>
      <c r="O1909" s="25">
        <v>11331.836838707837</v>
      </c>
      <c r="P1909" s="25">
        <v>50.827579205154798</v>
      </c>
      <c r="Q1909" s="25">
        <v>3.0218225228132098</v>
      </c>
      <c r="R1909" s="25">
        <v>4449.9947161344699</v>
      </c>
      <c r="S1909" s="25">
        <v>2.64473559529221</v>
      </c>
      <c r="T1909" s="25">
        <v>3.9785092320948602E-2</v>
      </c>
      <c r="U1909" s="25">
        <v>4.1952155599492003E-3</v>
      </c>
      <c r="V1909" s="25">
        <v>0.31827002678430399</v>
      </c>
      <c r="W1909" s="25">
        <v>0.32246524234425322</v>
      </c>
      <c r="X1909" s="25"/>
      <c r="Y1909" s="25"/>
      <c r="Z1909"/>
    </row>
    <row r="1910" spans="2:26" x14ac:dyDescent="0.25">
      <c r="B1910" t="s">
        <v>1996</v>
      </c>
      <c r="C1910" t="s">
        <v>948</v>
      </c>
      <c r="D1910" t="s">
        <v>296</v>
      </c>
      <c r="E1910" t="s">
        <v>1520</v>
      </c>
      <c r="F1910" t="s">
        <v>951</v>
      </c>
      <c r="G1910" t="s">
        <v>952</v>
      </c>
      <c r="H1910" t="s">
        <v>918</v>
      </c>
      <c r="I1910" t="s">
        <v>1995</v>
      </c>
      <c r="J1910" s="4" t="s">
        <v>865</v>
      </c>
      <c r="K1910">
        <v>380</v>
      </c>
      <c r="L1910">
        <v>1000</v>
      </c>
      <c r="M1910" s="1">
        <v>9.6840277777777775E-2</v>
      </c>
      <c r="N1910" s="25">
        <v>4734.8996759040201</v>
      </c>
      <c r="O1910" s="25">
        <v>14914.933979097663</v>
      </c>
      <c r="P1910" s="25">
        <v>65.791866695908098</v>
      </c>
      <c r="Q1910" s="25">
        <v>3.97731587949148</v>
      </c>
      <c r="R1910" s="25">
        <v>5857.0710499269599</v>
      </c>
      <c r="S1910" s="25">
        <v>2.6449190999286198</v>
      </c>
      <c r="T1910" s="25">
        <v>4.0081367416225297E-2</v>
      </c>
      <c r="U1910" s="25">
        <v>4.8832519225070802E-3</v>
      </c>
      <c r="V1910" s="25">
        <v>0.428280516570893</v>
      </c>
      <c r="W1910" s="25">
        <v>0.4331637684934001</v>
      </c>
      <c r="X1910" s="25"/>
      <c r="Y1910" s="25"/>
      <c r="Z1910"/>
    </row>
    <row r="1911" spans="2:26" x14ac:dyDescent="0.25">
      <c r="B1911" t="s">
        <v>1996</v>
      </c>
      <c r="C1911" t="s">
        <v>948</v>
      </c>
      <c r="D1911" t="s">
        <v>296</v>
      </c>
      <c r="E1911" t="s">
        <v>1520</v>
      </c>
      <c r="F1911" t="s">
        <v>951</v>
      </c>
      <c r="G1911" t="s">
        <v>952</v>
      </c>
      <c r="H1911" t="s">
        <v>918</v>
      </c>
      <c r="I1911" t="s">
        <v>1995</v>
      </c>
      <c r="J1911" s="4" t="s">
        <v>865</v>
      </c>
      <c r="K1911">
        <v>380</v>
      </c>
      <c r="L1911">
        <v>1500</v>
      </c>
      <c r="M1911" s="1">
        <v>0.14346064814814816</v>
      </c>
      <c r="N1911" s="25">
        <v>7042.6345780296297</v>
      </c>
      <c r="O1911" s="25">
        <v>22184.298920793331</v>
      </c>
      <c r="P1911" s="25">
        <v>96.467435081966897</v>
      </c>
      <c r="Q1911" s="25">
        <v>5.9158132774320897</v>
      </c>
      <c r="R1911" s="25">
        <v>8711.7383059471194</v>
      </c>
      <c r="S1911" s="25">
        <v>2.6466424076731898</v>
      </c>
      <c r="T1911" s="25">
        <v>4.0665159278544999E-2</v>
      </c>
      <c r="U1911" s="25">
        <v>6.4160696067504398E-3</v>
      </c>
      <c r="V1911" s="25">
        <v>0.64993057031143298</v>
      </c>
      <c r="W1911" s="25">
        <v>0.65634663991818343</v>
      </c>
      <c r="X1911" s="25"/>
      <c r="Y1911" s="25"/>
      <c r="Z1911"/>
    </row>
    <row r="1912" spans="2:26" x14ac:dyDescent="0.25">
      <c r="B1912" t="s">
        <v>1996</v>
      </c>
      <c r="C1912" t="s">
        <v>948</v>
      </c>
      <c r="D1912" t="s">
        <v>296</v>
      </c>
      <c r="E1912" t="s">
        <v>1520</v>
      </c>
      <c r="F1912" t="s">
        <v>951</v>
      </c>
      <c r="G1912" t="s">
        <v>952</v>
      </c>
      <c r="H1912" t="s">
        <v>918</v>
      </c>
      <c r="I1912" t="s">
        <v>1995</v>
      </c>
      <c r="J1912" s="4" t="s">
        <v>865</v>
      </c>
      <c r="K1912">
        <v>380</v>
      </c>
      <c r="L1912">
        <v>2000</v>
      </c>
      <c r="M1912" s="1">
        <v>0.19011574074074075</v>
      </c>
      <c r="N1912" s="25">
        <v>9377.7331972995707</v>
      </c>
      <c r="O1912" s="25">
        <v>29539.859571493645</v>
      </c>
      <c r="P1912" s="25">
        <v>127.76496897368401</v>
      </c>
      <c r="Q1912" s="25">
        <v>7.8772961218063102</v>
      </c>
      <c r="R1912" s="25">
        <v>11600.252261187999</v>
      </c>
      <c r="S1912" s="25">
        <v>2.6540045905929599</v>
      </c>
      <c r="T1912" s="25">
        <v>4.1338532526460602E-2</v>
      </c>
      <c r="U1912" s="25">
        <v>8.07773928027356E-3</v>
      </c>
      <c r="V1912" s="25">
        <v>0.87294181118487202</v>
      </c>
      <c r="W1912" s="25">
        <v>0.88101955046514557</v>
      </c>
      <c r="X1912" s="25"/>
      <c r="Y1912" s="25"/>
      <c r="Z1912"/>
    </row>
    <row r="1913" spans="2:26" x14ac:dyDescent="0.25">
      <c r="B1913" t="s">
        <v>1996</v>
      </c>
      <c r="C1913" t="s">
        <v>948</v>
      </c>
      <c r="D1913" t="s">
        <v>296</v>
      </c>
      <c r="E1913" t="s">
        <v>1520</v>
      </c>
      <c r="F1913" t="s">
        <v>951</v>
      </c>
      <c r="G1913" t="s">
        <v>952</v>
      </c>
      <c r="H1913" t="s">
        <v>918</v>
      </c>
      <c r="I1913" t="s">
        <v>1995</v>
      </c>
      <c r="J1913" s="4" t="s">
        <v>865</v>
      </c>
      <c r="K1913">
        <v>380</v>
      </c>
      <c r="L1913">
        <v>2500</v>
      </c>
      <c r="M1913" s="1">
        <v>0.2366898148148148</v>
      </c>
      <c r="N1913" s="25">
        <v>11651.837094778901</v>
      </c>
      <c r="O1913" s="25">
        <v>36703.286848553536</v>
      </c>
      <c r="P1913" s="25">
        <v>157.67636600267599</v>
      </c>
      <c r="Q1913" s="25">
        <v>9.7875438199667499</v>
      </c>
      <c r="R1913" s="25">
        <v>14413.3286050071</v>
      </c>
      <c r="S1913" s="25">
        <v>2.6514217974344199</v>
      </c>
      <c r="T1913" s="25">
        <v>4.1845021221301799E-2</v>
      </c>
      <c r="U1913" s="25">
        <v>9.4496097142641906E-3</v>
      </c>
      <c r="V1913" s="25">
        <v>1.09294455709447</v>
      </c>
      <c r="W1913" s="25">
        <v>1.1023941668087343</v>
      </c>
      <c r="X1913" s="25"/>
      <c r="Y1913" s="25"/>
      <c r="Z1913"/>
    </row>
    <row r="1914" spans="2:26" x14ac:dyDescent="0.25">
      <c r="B1914" t="s">
        <v>1996</v>
      </c>
      <c r="C1914" t="s">
        <v>948</v>
      </c>
      <c r="D1914" t="s">
        <v>296</v>
      </c>
      <c r="E1914" t="s">
        <v>1520</v>
      </c>
      <c r="F1914" t="s">
        <v>951</v>
      </c>
      <c r="G1914" t="s">
        <v>952</v>
      </c>
      <c r="H1914" t="s">
        <v>918</v>
      </c>
      <c r="I1914" t="s">
        <v>1995</v>
      </c>
      <c r="J1914" s="4" t="s">
        <v>832</v>
      </c>
      <c r="K1914">
        <v>220</v>
      </c>
      <c r="L1914">
        <v>125</v>
      </c>
      <c r="M1914" s="1">
        <v>2.2847222222222224E-2</v>
      </c>
      <c r="N1914" s="25">
        <v>511.56</v>
      </c>
      <c r="O1914" s="25">
        <v>1611.414</v>
      </c>
      <c r="P1914" s="25">
        <v>5.5492319999999999</v>
      </c>
      <c r="Q1914" s="25">
        <v>0.42971039999999999</v>
      </c>
      <c r="R1914" s="25">
        <v>632.79970000000003</v>
      </c>
      <c r="S1914" s="25">
        <v>5.1652997159999998</v>
      </c>
      <c r="T1914" s="25">
        <v>5.32997159999999E-2</v>
      </c>
      <c r="U1914" s="25">
        <v>1.566144E-3</v>
      </c>
      <c r="V1914" s="25">
        <v>2.5855854720000002E-2</v>
      </c>
      <c r="W1914" s="25">
        <v>2.742199872E-2</v>
      </c>
      <c r="X1914" s="25"/>
      <c r="Y1914" s="25"/>
      <c r="Z1914"/>
    </row>
    <row r="1915" spans="2:26" x14ac:dyDescent="0.25">
      <c r="B1915" t="s">
        <v>1996</v>
      </c>
      <c r="C1915" t="s">
        <v>948</v>
      </c>
      <c r="D1915" t="s">
        <v>296</v>
      </c>
      <c r="E1915" t="s">
        <v>1520</v>
      </c>
      <c r="F1915" t="s">
        <v>951</v>
      </c>
      <c r="G1915" t="s">
        <v>952</v>
      </c>
      <c r="H1915" t="s">
        <v>918</v>
      </c>
      <c r="I1915" t="s">
        <v>1995</v>
      </c>
      <c r="J1915" s="4" t="s">
        <v>864</v>
      </c>
      <c r="K1915">
        <v>220</v>
      </c>
      <c r="L1915">
        <v>125</v>
      </c>
      <c r="M1915" s="1">
        <v>1.9259259259259261E-2</v>
      </c>
      <c r="N1915" s="25">
        <v>468.159999999999</v>
      </c>
      <c r="O1915" s="25">
        <v>1474.7039999999968</v>
      </c>
      <c r="P1915" s="25">
        <v>5.3235520000000003</v>
      </c>
      <c r="Q1915" s="25">
        <v>0.393254399999999</v>
      </c>
      <c r="R1915" s="25">
        <v>579.11389999999994</v>
      </c>
      <c r="S1915" s="25">
        <v>4.2018197160000001</v>
      </c>
      <c r="T1915" s="25">
        <v>4.4619715999999997E-2</v>
      </c>
      <c r="U1915" s="25">
        <v>1.5292539999999901E-3</v>
      </c>
      <c r="V1915" s="25">
        <v>2.3675686719999998E-2</v>
      </c>
      <c r="W1915" s="25">
        <v>2.5204940719999989E-2</v>
      </c>
      <c r="X1915" s="25"/>
      <c r="Y1915" s="25"/>
      <c r="Z1915"/>
    </row>
    <row r="1916" spans="2:26" x14ac:dyDescent="0.25">
      <c r="B1916" t="s">
        <v>1997</v>
      </c>
      <c r="C1916" t="s">
        <v>675</v>
      </c>
      <c r="D1916" t="s">
        <v>296</v>
      </c>
      <c r="E1916" t="s">
        <v>1522</v>
      </c>
      <c r="F1916" t="s">
        <v>951</v>
      </c>
      <c r="G1916" t="s">
        <v>952</v>
      </c>
      <c r="H1916" t="s">
        <v>918</v>
      </c>
      <c r="I1916" t="s">
        <v>1989</v>
      </c>
      <c r="J1916" s="4" t="s">
        <v>865</v>
      </c>
      <c r="K1916">
        <v>200</v>
      </c>
      <c r="L1916">
        <v>125</v>
      </c>
      <c r="M1916" s="1">
        <v>1.5532407407407406E-2</v>
      </c>
      <c r="N1916" s="25">
        <v>439.54363266822202</v>
      </c>
      <c r="O1916" s="25">
        <v>1384.5624429048994</v>
      </c>
      <c r="P1916" s="25">
        <v>5.49497222383419</v>
      </c>
      <c r="Q1916" s="25">
        <v>0.369216662692265</v>
      </c>
      <c r="R1916" s="25">
        <v>543.71553555113599</v>
      </c>
      <c r="S1916" s="25">
        <v>1.8816245895680399</v>
      </c>
      <c r="T1916" s="25">
        <v>3.9092345867552197E-2</v>
      </c>
      <c r="U1916" s="25">
        <v>1.1626387069414599E-2</v>
      </c>
      <c r="V1916" s="25">
        <v>2.8269844716117001E-2</v>
      </c>
      <c r="W1916" s="25">
        <v>3.9896231785531602E-2</v>
      </c>
      <c r="X1916" s="25"/>
      <c r="Y1916" s="25"/>
      <c r="Z1916"/>
    </row>
    <row r="1917" spans="2:26" x14ac:dyDescent="0.25">
      <c r="B1917" t="s">
        <v>1997</v>
      </c>
      <c r="C1917" t="s">
        <v>675</v>
      </c>
      <c r="D1917" t="s">
        <v>296</v>
      </c>
      <c r="E1917" t="s">
        <v>1522</v>
      </c>
      <c r="F1917" t="s">
        <v>951</v>
      </c>
      <c r="G1917" t="s">
        <v>952</v>
      </c>
      <c r="H1917" t="s">
        <v>918</v>
      </c>
      <c r="I1917" t="s">
        <v>1989</v>
      </c>
      <c r="J1917" s="4" t="s">
        <v>865</v>
      </c>
      <c r="K1917">
        <v>240</v>
      </c>
      <c r="L1917">
        <v>200</v>
      </c>
      <c r="M1917" s="1">
        <v>2.2754629629629628E-2</v>
      </c>
      <c r="N1917" s="25">
        <v>655.55823906913497</v>
      </c>
      <c r="O1917" s="25">
        <v>2065.008453067775</v>
      </c>
      <c r="P1917" s="25">
        <v>8.0988985135152394</v>
      </c>
      <c r="Q1917" s="25">
        <v>0.55066886410736804</v>
      </c>
      <c r="R1917" s="25">
        <v>810.92551574272295</v>
      </c>
      <c r="S1917" s="25">
        <v>2.2782791354472698</v>
      </c>
      <c r="T1917" s="25">
        <v>5.1566350682942602E-2</v>
      </c>
      <c r="U1917" s="25">
        <v>1.5257826003028401E-2</v>
      </c>
      <c r="V1917" s="25">
        <v>4.5014780574679697E-2</v>
      </c>
      <c r="W1917" s="25">
        <v>6.0272606577708096E-2</v>
      </c>
      <c r="X1917" s="25"/>
      <c r="Y1917" s="25"/>
      <c r="Z1917"/>
    </row>
    <row r="1918" spans="2:26" x14ac:dyDescent="0.25">
      <c r="B1918" t="s">
        <v>1997</v>
      </c>
      <c r="C1918" t="s">
        <v>675</v>
      </c>
      <c r="D1918" t="s">
        <v>296</v>
      </c>
      <c r="E1918" t="s">
        <v>1522</v>
      </c>
      <c r="F1918" t="s">
        <v>951</v>
      </c>
      <c r="G1918" t="s">
        <v>952</v>
      </c>
      <c r="H1918" t="s">
        <v>918</v>
      </c>
      <c r="I1918" t="s">
        <v>1989</v>
      </c>
      <c r="J1918" s="4" t="s">
        <v>865</v>
      </c>
      <c r="K1918">
        <v>300</v>
      </c>
      <c r="L1918">
        <v>250</v>
      </c>
      <c r="M1918" s="1">
        <v>2.7314814814814816E-2</v>
      </c>
      <c r="N1918" s="25">
        <v>729.13210174735002</v>
      </c>
      <c r="O1918" s="25">
        <v>2296.7661205041527</v>
      </c>
      <c r="P1918" s="25">
        <v>8.7432962174696396</v>
      </c>
      <c r="Q1918" s="25">
        <v>0.61247095575727695</v>
      </c>
      <c r="R1918" s="25">
        <v>901.93641957196996</v>
      </c>
      <c r="S1918" s="25">
        <v>2.66248995395659</v>
      </c>
      <c r="T1918" s="25">
        <v>5.9858893580435703E-2</v>
      </c>
      <c r="U1918" s="25">
        <v>1.4690380001158E-2</v>
      </c>
      <c r="V1918" s="25">
        <v>5.3355735942325802E-2</v>
      </c>
      <c r="W1918" s="25">
        <v>6.8046115943483809E-2</v>
      </c>
      <c r="X1918" s="25"/>
      <c r="Y1918" s="25"/>
      <c r="Z1918"/>
    </row>
    <row r="1919" spans="2:26" x14ac:dyDescent="0.25">
      <c r="B1919" t="s">
        <v>1997</v>
      </c>
      <c r="C1919" t="s">
        <v>675</v>
      </c>
      <c r="D1919" t="s">
        <v>296</v>
      </c>
      <c r="E1919" t="s">
        <v>1522</v>
      </c>
      <c r="F1919" t="s">
        <v>951</v>
      </c>
      <c r="G1919" t="s">
        <v>952</v>
      </c>
      <c r="H1919" t="s">
        <v>918</v>
      </c>
      <c r="I1919" t="s">
        <v>1989</v>
      </c>
      <c r="J1919" s="4" t="s">
        <v>865</v>
      </c>
      <c r="K1919">
        <v>380</v>
      </c>
      <c r="L1919">
        <v>500</v>
      </c>
      <c r="M1919" s="1">
        <v>5.2060185185185182E-2</v>
      </c>
      <c r="N1919" s="25">
        <v>1259.75442018381</v>
      </c>
      <c r="O1919" s="25">
        <v>3968.2264235790012</v>
      </c>
      <c r="P1919" s="25">
        <v>13.5069518369307</v>
      </c>
      <c r="Q1919" s="25">
        <v>1.0581936690629199</v>
      </c>
      <c r="R1919" s="25">
        <v>1558.3163407632701</v>
      </c>
      <c r="S1919" s="25">
        <v>4.0820591129461903</v>
      </c>
      <c r="T1919" s="25">
        <v>0.100322806876139</v>
      </c>
      <c r="U1919" s="25">
        <v>1.7388171615090198E-2</v>
      </c>
      <c r="V1919" s="25">
        <v>0.111390758120085</v>
      </c>
      <c r="W1919" s="25">
        <v>0.12877892973517521</v>
      </c>
      <c r="X1919" s="25"/>
      <c r="Y1919" s="25"/>
      <c r="Z1919"/>
    </row>
    <row r="1920" spans="2:26" x14ac:dyDescent="0.25">
      <c r="B1920" t="s">
        <v>1997</v>
      </c>
      <c r="C1920" t="s">
        <v>675</v>
      </c>
      <c r="D1920" t="s">
        <v>296</v>
      </c>
      <c r="E1920" t="s">
        <v>1522</v>
      </c>
      <c r="F1920" t="s">
        <v>951</v>
      </c>
      <c r="G1920" t="s">
        <v>952</v>
      </c>
      <c r="H1920" t="s">
        <v>918</v>
      </c>
      <c r="I1920" t="s">
        <v>1989</v>
      </c>
      <c r="J1920" s="4" t="s">
        <v>865</v>
      </c>
      <c r="K1920">
        <v>400</v>
      </c>
      <c r="L1920">
        <v>750</v>
      </c>
      <c r="M1920" s="1">
        <v>7.6724537037037036E-2</v>
      </c>
      <c r="N1920" s="25">
        <v>1823.8982820262099</v>
      </c>
      <c r="O1920" s="25">
        <v>5745.2795883825611</v>
      </c>
      <c r="P1920" s="25">
        <v>19.102919156431501</v>
      </c>
      <c r="Q1920" s="25">
        <v>1.5320746768820299</v>
      </c>
      <c r="R1920" s="25">
        <v>2256.1624008287899</v>
      </c>
      <c r="S1920" s="25">
        <v>4.9386048169410701</v>
      </c>
      <c r="T1920" s="25">
        <v>0.140853634864917</v>
      </c>
      <c r="U1920" s="25">
        <v>2.16594212442951E-2</v>
      </c>
      <c r="V1920" s="25">
        <v>0.17928274159882501</v>
      </c>
      <c r="W1920" s="25">
        <v>0.20094216284312011</v>
      </c>
      <c r="X1920" s="25"/>
      <c r="Y1920" s="25"/>
      <c r="Z1920"/>
    </row>
    <row r="1921" spans="2:26" x14ac:dyDescent="0.25">
      <c r="B1921" t="s">
        <v>1997</v>
      </c>
      <c r="C1921" t="s">
        <v>675</v>
      </c>
      <c r="D1921" t="s">
        <v>296</v>
      </c>
      <c r="E1921" t="s">
        <v>1522</v>
      </c>
      <c r="F1921" t="s">
        <v>951</v>
      </c>
      <c r="G1921" t="s">
        <v>952</v>
      </c>
      <c r="H1921" t="s">
        <v>918</v>
      </c>
      <c r="I1921" t="s">
        <v>1989</v>
      </c>
      <c r="J1921" s="4" t="s">
        <v>865</v>
      </c>
      <c r="K1921">
        <v>400</v>
      </c>
      <c r="L1921">
        <v>1000</v>
      </c>
      <c r="M1921" s="1">
        <v>0.10094907407407407</v>
      </c>
      <c r="N1921" s="25">
        <v>2381.39542789088</v>
      </c>
      <c r="O1921" s="25">
        <v>7501.3955978562717</v>
      </c>
      <c r="P1921" s="25">
        <v>24.444579260462699</v>
      </c>
      <c r="Q1921" s="25">
        <v>2.00037203139413</v>
      </c>
      <c r="R1921" s="25">
        <v>2945.7861138929002</v>
      </c>
      <c r="S1921" s="25">
        <v>5.7527174305050304</v>
      </c>
      <c r="T1921" s="25">
        <v>0.177212505156152</v>
      </c>
      <c r="U1921" s="25">
        <v>2.5414676937578699E-2</v>
      </c>
      <c r="V1921" s="25">
        <v>0.24209285017841001</v>
      </c>
      <c r="W1921" s="25">
        <v>0.26750752711598869</v>
      </c>
      <c r="X1921" s="25"/>
      <c r="Y1921" s="25"/>
      <c r="Z1921"/>
    </row>
    <row r="1922" spans="2:26" x14ac:dyDescent="0.25">
      <c r="B1922" t="s">
        <v>1997</v>
      </c>
      <c r="C1922" t="s">
        <v>675</v>
      </c>
      <c r="D1922" t="s">
        <v>296</v>
      </c>
      <c r="E1922" t="s">
        <v>1522</v>
      </c>
      <c r="F1922" t="s">
        <v>951</v>
      </c>
      <c r="G1922" t="s">
        <v>952</v>
      </c>
      <c r="H1922" t="s">
        <v>918</v>
      </c>
      <c r="I1922" t="s">
        <v>1989</v>
      </c>
      <c r="J1922" s="4" t="s">
        <v>865</v>
      </c>
      <c r="K1922">
        <v>400</v>
      </c>
      <c r="L1922">
        <v>1500</v>
      </c>
      <c r="M1922" s="1">
        <v>0.14959490740740741</v>
      </c>
      <c r="N1922" s="25">
        <v>3522.43820968094</v>
      </c>
      <c r="O1922" s="25">
        <v>11095.68036049496</v>
      </c>
      <c r="P1922" s="25">
        <v>35.570820646590903</v>
      </c>
      <c r="Q1922" s="25">
        <v>2.9588481201552899</v>
      </c>
      <c r="R1922" s="25">
        <v>4357.25589340851</v>
      </c>
      <c r="S1922" s="25">
        <v>7.3907635342445497</v>
      </c>
      <c r="T1922" s="25">
        <v>0.250646550328675</v>
      </c>
      <c r="U1922" s="25">
        <v>3.3831910381607599E-2</v>
      </c>
      <c r="V1922" s="25">
        <v>0.36879304812806202</v>
      </c>
      <c r="W1922" s="25">
        <v>0.40262495850966962</v>
      </c>
      <c r="X1922" s="25"/>
      <c r="Y1922" s="25"/>
      <c r="Z1922"/>
    </row>
    <row r="1923" spans="2:26" x14ac:dyDescent="0.25">
      <c r="B1923" t="s">
        <v>1997</v>
      </c>
      <c r="C1923" t="s">
        <v>675</v>
      </c>
      <c r="D1923" t="s">
        <v>296</v>
      </c>
      <c r="E1923" t="s">
        <v>1522</v>
      </c>
      <c r="F1923" t="s">
        <v>951</v>
      </c>
      <c r="G1923" t="s">
        <v>952</v>
      </c>
      <c r="H1923" t="s">
        <v>918</v>
      </c>
      <c r="I1923" t="s">
        <v>1989</v>
      </c>
      <c r="J1923" s="4" t="s">
        <v>865</v>
      </c>
      <c r="K1923">
        <v>400</v>
      </c>
      <c r="L1923">
        <v>2000</v>
      </c>
      <c r="M1923" s="1">
        <v>0.19826388888888888</v>
      </c>
      <c r="N1923" s="25">
        <v>4664.60846443017</v>
      </c>
      <c r="O1923" s="25">
        <v>14693.516662955035</v>
      </c>
      <c r="P1923" s="25">
        <v>46.711933253278502</v>
      </c>
      <c r="Q1923" s="25">
        <v>3.9182711581857999</v>
      </c>
      <c r="R1923" s="25">
        <v>5770.1200560761199</v>
      </c>
      <c r="S1923" s="25">
        <v>9.0288768454775798</v>
      </c>
      <c r="T1923" s="25">
        <v>0.32410236075909199</v>
      </c>
      <c r="U1923" s="25">
        <v>4.2259895365335302E-2</v>
      </c>
      <c r="V1923" s="25">
        <v>0.49558421633226502</v>
      </c>
      <c r="W1923" s="25">
        <v>0.53784411169760027</v>
      </c>
      <c r="X1923" s="25"/>
      <c r="Y1923" s="25"/>
      <c r="Z1923"/>
    </row>
    <row r="1924" spans="2:26" x14ac:dyDescent="0.25">
      <c r="B1924" t="s">
        <v>1997</v>
      </c>
      <c r="C1924" t="s">
        <v>675</v>
      </c>
      <c r="D1924" t="s">
        <v>296</v>
      </c>
      <c r="E1924" t="s">
        <v>1522</v>
      </c>
      <c r="F1924" t="s">
        <v>951</v>
      </c>
      <c r="G1924" t="s">
        <v>952</v>
      </c>
      <c r="H1924" t="s">
        <v>918</v>
      </c>
      <c r="I1924" t="s">
        <v>1989</v>
      </c>
      <c r="J1924" s="4" t="s">
        <v>865</v>
      </c>
      <c r="K1924">
        <v>400</v>
      </c>
      <c r="L1924">
        <v>2500</v>
      </c>
      <c r="M1924" s="1">
        <v>0.2467013888888889</v>
      </c>
      <c r="N1924" s="25">
        <v>5779.2528545321202</v>
      </c>
      <c r="O1924" s="25">
        <v>18204.646491776177</v>
      </c>
      <c r="P1924" s="25">
        <v>57.3919522489606</v>
      </c>
      <c r="Q1924" s="25">
        <v>4.8545724618937296</v>
      </c>
      <c r="R1924" s="25">
        <v>7148.9358763852697</v>
      </c>
      <c r="S1924" s="25">
        <v>10.6506209500011</v>
      </c>
      <c r="T1924" s="25">
        <v>0.396746082009239</v>
      </c>
      <c r="U1924" s="25">
        <v>4.9760009202664102E-2</v>
      </c>
      <c r="V1924" s="25">
        <v>0.62119389237804401</v>
      </c>
      <c r="W1924" s="25">
        <v>0.67095390158070811</v>
      </c>
      <c r="X1924" s="25"/>
      <c r="Y1924" s="25"/>
      <c r="Z1924"/>
    </row>
    <row r="1925" spans="2:26" x14ac:dyDescent="0.25">
      <c r="B1925" t="s">
        <v>1997</v>
      </c>
      <c r="C1925" t="s">
        <v>675</v>
      </c>
      <c r="D1925" t="s">
        <v>296</v>
      </c>
      <c r="E1925" t="s">
        <v>1522</v>
      </c>
      <c r="F1925" t="s">
        <v>951</v>
      </c>
      <c r="G1925" t="s">
        <v>952</v>
      </c>
      <c r="H1925" t="s">
        <v>918</v>
      </c>
      <c r="I1925" t="s">
        <v>1989</v>
      </c>
      <c r="J1925" s="4" t="s">
        <v>865</v>
      </c>
      <c r="K1925">
        <v>400</v>
      </c>
      <c r="L1925">
        <v>3000</v>
      </c>
      <c r="M1925" s="1">
        <v>0.2951388888888889</v>
      </c>
      <c r="N1925" s="25">
        <v>6893.65266597342</v>
      </c>
      <c r="O1925" s="25">
        <v>21715.005897816271</v>
      </c>
      <c r="P1925" s="25">
        <v>68.069585087080995</v>
      </c>
      <c r="Q1925" s="25">
        <v>5.7906688001757303</v>
      </c>
      <c r="R1925" s="25">
        <v>8527.4489090678508</v>
      </c>
      <c r="S1925" s="25">
        <v>12.2738841175139</v>
      </c>
      <c r="T1925" s="25">
        <v>0.46939215653509903</v>
      </c>
      <c r="U1925" s="25">
        <v>5.7257034769767998E-2</v>
      </c>
      <c r="V1925" s="25">
        <v>0.74678693001991503</v>
      </c>
      <c r="W1925" s="25">
        <v>0.80404396478968299</v>
      </c>
      <c r="X1925" s="25"/>
      <c r="Y1925" s="25"/>
      <c r="Z1925"/>
    </row>
    <row r="1926" spans="2:26" x14ac:dyDescent="0.25">
      <c r="B1926" t="s">
        <v>1997</v>
      </c>
      <c r="C1926" t="s">
        <v>675</v>
      </c>
      <c r="D1926" t="s">
        <v>296</v>
      </c>
      <c r="E1926" t="s">
        <v>1522</v>
      </c>
      <c r="F1926" t="s">
        <v>951</v>
      </c>
      <c r="G1926" t="s">
        <v>952</v>
      </c>
      <c r="H1926" t="s">
        <v>918</v>
      </c>
      <c r="I1926" t="s">
        <v>1989</v>
      </c>
      <c r="J1926" s="4" t="s">
        <v>865</v>
      </c>
      <c r="K1926">
        <v>400</v>
      </c>
      <c r="L1926">
        <v>3500</v>
      </c>
      <c r="M1926" s="1">
        <v>0.34358796296296296</v>
      </c>
      <c r="N1926" s="25">
        <v>8008.25986132861</v>
      </c>
      <c r="O1926" s="25">
        <v>25226.01856318512</v>
      </c>
      <c r="P1926" s="25">
        <v>78.748710038779095</v>
      </c>
      <c r="Q1926" s="25">
        <v>6.7269381353171402</v>
      </c>
      <c r="R1926" s="25">
        <v>9906.2176573438192</v>
      </c>
      <c r="S1926" s="25">
        <v>13.8978175718242</v>
      </c>
      <c r="T1926" s="25">
        <v>0.54206916584955001</v>
      </c>
      <c r="U1926" s="25">
        <v>6.4757034602943603E-2</v>
      </c>
      <c r="V1926" s="25">
        <v>0.87239394238304202</v>
      </c>
      <c r="W1926" s="25">
        <v>0.9371509769859856</v>
      </c>
      <c r="X1926" s="25"/>
      <c r="Y1926" s="25"/>
      <c r="Z1926"/>
    </row>
    <row r="1927" spans="2:26" x14ac:dyDescent="0.25">
      <c r="B1927" t="s">
        <v>1997</v>
      </c>
      <c r="C1927" t="s">
        <v>675</v>
      </c>
      <c r="D1927" t="s">
        <v>296</v>
      </c>
      <c r="E1927" t="s">
        <v>1522</v>
      </c>
      <c r="F1927" t="s">
        <v>951</v>
      </c>
      <c r="G1927" t="s">
        <v>952</v>
      </c>
      <c r="H1927" t="s">
        <v>918</v>
      </c>
      <c r="I1927" t="s">
        <v>1989</v>
      </c>
      <c r="J1927" s="4" t="s">
        <v>832</v>
      </c>
      <c r="K1927">
        <v>200</v>
      </c>
      <c r="L1927">
        <v>125</v>
      </c>
      <c r="M1927" s="1">
        <v>2.2847222222222224E-2</v>
      </c>
      <c r="N1927" s="25">
        <v>300.58919999999898</v>
      </c>
      <c r="O1927" s="25">
        <v>946.85597999999675</v>
      </c>
      <c r="P1927" s="25">
        <v>2.4631316399999998</v>
      </c>
      <c r="Q1927" s="25">
        <v>0.25249493000000001</v>
      </c>
      <c r="R1927" s="25">
        <v>371.82881999999898</v>
      </c>
      <c r="S1927" s="25">
        <v>6.2210407999999999</v>
      </c>
      <c r="T1927" s="25">
        <v>0.57790416</v>
      </c>
      <c r="U1927" s="25">
        <v>8.7347999999999992E-3</v>
      </c>
      <c r="V1927" s="25">
        <v>1.8610631999999998E-2</v>
      </c>
      <c r="W1927" s="25">
        <v>2.7345431999999996E-2</v>
      </c>
      <c r="X1927" s="25"/>
      <c r="Y1927" s="25"/>
      <c r="Z1927"/>
    </row>
    <row r="1928" spans="2:26" x14ac:dyDescent="0.25">
      <c r="B1928" t="s">
        <v>1997</v>
      </c>
      <c r="C1928" t="s">
        <v>675</v>
      </c>
      <c r="D1928" t="s">
        <v>296</v>
      </c>
      <c r="E1928" t="s">
        <v>1522</v>
      </c>
      <c r="F1928" t="s">
        <v>951</v>
      </c>
      <c r="G1928" t="s">
        <v>952</v>
      </c>
      <c r="H1928" t="s">
        <v>918</v>
      </c>
      <c r="I1928" t="s">
        <v>1989</v>
      </c>
      <c r="J1928" s="4" t="s">
        <v>864</v>
      </c>
      <c r="K1928">
        <v>200</v>
      </c>
      <c r="L1928">
        <v>125</v>
      </c>
      <c r="M1928" s="1">
        <v>1.9259259259259261E-2</v>
      </c>
      <c r="N1928" s="25">
        <v>272.81319999999999</v>
      </c>
      <c r="O1928" s="25">
        <v>859.36158</v>
      </c>
      <c r="P1928" s="25">
        <v>2.3486945239743502</v>
      </c>
      <c r="Q1928" s="25">
        <v>0.22916308999999899</v>
      </c>
      <c r="R1928" s="25">
        <v>337.46991435897399</v>
      </c>
      <c r="S1928" s="25">
        <v>5.0741697679487103</v>
      </c>
      <c r="T1928" s="25">
        <v>0.46402255999999997</v>
      </c>
      <c r="U1928" s="25">
        <v>8.0032000000000002E-3</v>
      </c>
      <c r="V1928" s="25">
        <v>1.6552232E-2</v>
      </c>
      <c r="W1928" s="25">
        <v>2.4555432000000002E-2</v>
      </c>
      <c r="X1928" s="25"/>
      <c r="Y1928" s="25"/>
      <c r="Z1928"/>
    </row>
    <row r="1929" spans="2:26" x14ac:dyDescent="0.25">
      <c r="B1929" t="s">
        <v>812</v>
      </c>
      <c r="C1929" t="s">
        <v>676</v>
      </c>
      <c r="D1929" t="s">
        <v>296</v>
      </c>
      <c r="E1929" t="s">
        <v>1527</v>
      </c>
      <c r="F1929" t="s">
        <v>951</v>
      </c>
      <c r="G1929" t="s">
        <v>952</v>
      </c>
      <c r="H1929" t="s">
        <v>918</v>
      </c>
      <c r="I1929" t="s">
        <v>1970</v>
      </c>
      <c r="J1929" s="4" t="s">
        <v>865</v>
      </c>
      <c r="K1929">
        <v>200</v>
      </c>
      <c r="L1929">
        <v>125</v>
      </c>
      <c r="M1929" s="1">
        <v>1.7789351851851851E-2</v>
      </c>
      <c r="N1929" s="25">
        <v>152.90323940975301</v>
      </c>
      <c r="O1929" s="25">
        <v>481.645204140722</v>
      </c>
      <c r="P1929" s="25">
        <v>1.85815291211221</v>
      </c>
      <c r="Q1929" s="25">
        <v>0.12843872429226499</v>
      </c>
      <c r="R1929" s="25">
        <v>189.1413081561</v>
      </c>
      <c r="S1929" s="25">
        <v>0.51537626143779902</v>
      </c>
      <c r="T1929" s="25">
        <v>0.33124421422731598</v>
      </c>
      <c r="U1929" s="25">
        <v>0</v>
      </c>
      <c r="V1929" s="25">
        <v>2.03974153986245E-2</v>
      </c>
      <c r="W1929" s="25">
        <v>2.03974153986245E-2</v>
      </c>
      <c r="X1929" s="25"/>
      <c r="Y1929" s="25"/>
      <c r="Z1929"/>
    </row>
    <row r="1930" spans="2:26" x14ac:dyDescent="0.25">
      <c r="B1930" t="s">
        <v>812</v>
      </c>
      <c r="C1930" t="s">
        <v>676</v>
      </c>
      <c r="D1930" t="s">
        <v>296</v>
      </c>
      <c r="E1930" t="s">
        <v>1527</v>
      </c>
      <c r="F1930" t="s">
        <v>951</v>
      </c>
      <c r="G1930" t="s">
        <v>952</v>
      </c>
      <c r="H1930" t="s">
        <v>918</v>
      </c>
      <c r="I1930" t="s">
        <v>1970</v>
      </c>
      <c r="J1930" s="4" t="s">
        <v>865</v>
      </c>
      <c r="K1930">
        <v>240</v>
      </c>
      <c r="L1930">
        <v>200</v>
      </c>
      <c r="M1930" s="1">
        <v>2.6550925925925926E-2</v>
      </c>
      <c r="N1930" s="25">
        <v>231.51278277721801</v>
      </c>
      <c r="O1930" s="25">
        <v>729.26526574823674</v>
      </c>
      <c r="P1930" s="25">
        <v>2.8213747052057201</v>
      </c>
      <c r="Q1930" s="25">
        <v>0.19447077064903201</v>
      </c>
      <c r="R1930" s="25">
        <v>286.38132730611102</v>
      </c>
      <c r="S1930" s="25">
        <v>0.62343854428968704</v>
      </c>
      <c r="T1930" s="25">
        <v>0.366376770754827</v>
      </c>
      <c r="U1930" s="25">
        <v>0</v>
      </c>
      <c r="V1930" s="25">
        <v>2.8323733113599599E-2</v>
      </c>
      <c r="W1930" s="25">
        <v>2.8323733113599599E-2</v>
      </c>
      <c r="X1930" s="25"/>
      <c r="Y1930" s="25"/>
      <c r="Z1930"/>
    </row>
    <row r="1931" spans="2:26" x14ac:dyDescent="0.25">
      <c r="B1931" t="s">
        <v>812</v>
      </c>
      <c r="C1931" t="s">
        <v>676</v>
      </c>
      <c r="D1931" t="s">
        <v>296</v>
      </c>
      <c r="E1931" t="s">
        <v>1527</v>
      </c>
      <c r="F1931" t="s">
        <v>951</v>
      </c>
      <c r="G1931" t="s">
        <v>952</v>
      </c>
      <c r="H1931" t="s">
        <v>918</v>
      </c>
      <c r="I1931" t="s">
        <v>1970</v>
      </c>
      <c r="J1931" s="4" t="s">
        <v>865</v>
      </c>
      <c r="K1931">
        <v>300</v>
      </c>
      <c r="L1931">
        <v>250</v>
      </c>
      <c r="M1931" s="1">
        <v>3.2789351851851854E-2</v>
      </c>
      <c r="N1931" s="25">
        <v>246.88714900724</v>
      </c>
      <c r="O1931" s="25">
        <v>777.69451937280598</v>
      </c>
      <c r="P1931" s="25">
        <v>2.9039773845162098</v>
      </c>
      <c r="Q1931" s="25">
        <v>0.20738526488893799</v>
      </c>
      <c r="R1931" s="25">
        <v>305.39951704422901</v>
      </c>
      <c r="S1931" s="25">
        <v>0.68196819721136503</v>
      </c>
      <c r="T1931" s="25">
        <v>0.39439506397979401</v>
      </c>
      <c r="U1931" s="25">
        <v>0</v>
      </c>
      <c r="V1931" s="25">
        <v>3.2302599606162899E-2</v>
      </c>
      <c r="W1931" s="25">
        <v>3.2302599606162899E-2</v>
      </c>
      <c r="X1931" s="25"/>
      <c r="Y1931" s="25"/>
      <c r="Z1931"/>
    </row>
    <row r="1932" spans="2:26" x14ac:dyDescent="0.25">
      <c r="B1932" t="s">
        <v>812</v>
      </c>
      <c r="C1932" t="s">
        <v>676</v>
      </c>
      <c r="D1932" t="s">
        <v>296</v>
      </c>
      <c r="E1932" t="s">
        <v>1527</v>
      </c>
      <c r="F1932" t="s">
        <v>951</v>
      </c>
      <c r="G1932" t="s">
        <v>952</v>
      </c>
      <c r="H1932" t="s">
        <v>918</v>
      </c>
      <c r="I1932" t="s">
        <v>1970</v>
      </c>
      <c r="J1932" s="4" t="s">
        <v>865</v>
      </c>
      <c r="K1932">
        <v>360</v>
      </c>
      <c r="L1932">
        <v>500</v>
      </c>
      <c r="M1932" s="1">
        <v>6.3263888888888883E-2</v>
      </c>
      <c r="N1932" s="25">
        <v>438.38550895494501</v>
      </c>
      <c r="O1932" s="25">
        <v>1380.9143532080768</v>
      </c>
      <c r="P1932" s="25">
        <v>4.7790400833531699</v>
      </c>
      <c r="Q1932" s="25">
        <v>0.36824378174487499</v>
      </c>
      <c r="R1932" s="25">
        <v>542.28286382955798</v>
      </c>
      <c r="S1932" s="25">
        <v>1.0566922414236399</v>
      </c>
      <c r="T1932" s="25">
        <v>0.52394450475479204</v>
      </c>
      <c r="U1932" s="25">
        <v>0</v>
      </c>
      <c r="V1932" s="25">
        <v>5.8723222751205402E-2</v>
      </c>
      <c r="W1932" s="25">
        <v>5.8723222751205402E-2</v>
      </c>
      <c r="X1932" s="25"/>
      <c r="Y1932" s="25"/>
      <c r="Z1932"/>
    </row>
    <row r="1933" spans="2:26" x14ac:dyDescent="0.25">
      <c r="B1933" t="s">
        <v>812</v>
      </c>
      <c r="C1933" t="s">
        <v>676</v>
      </c>
      <c r="D1933" t="s">
        <v>296</v>
      </c>
      <c r="E1933" t="s">
        <v>1527</v>
      </c>
      <c r="F1933" t="s">
        <v>951</v>
      </c>
      <c r="G1933" t="s">
        <v>952</v>
      </c>
      <c r="H1933" t="s">
        <v>918</v>
      </c>
      <c r="I1933" t="s">
        <v>1970</v>
      </c>
      <c r="J1933" s="4" t="s">
        <v>865</v>
      </c>
      <c r="K1933">
        <v>400</v>
      </c>
      <c r="L1933">
        <v>750</v>
      </c>
      <c r="M1933" s="1">
        <v>9.3599537037037037E-2</v>
      </c>
      <c r="N1933" s="25">
        <v>588.27332768221595</v>
      </c>
      <c r="O1933" s="25">
        <v>1853.0609821989801</v>
      </c>
      <c r="P1933" s="25">
        <v>6.1747388027915999</v>
      </c>
      <c r="Q1933" s="25">
        <v>0.494149530229329</v>
      </c>
      <c r="R1933" s="25">
        <v>727.69396361979796</v>
      </c>
      <c r="S1933" s="25">
        <v>1.4038563001362701</v>
      </c>
      <c r="T1933" s="25">
        <v>0.60464368201012397</v>
      </c>
      <c r="U1933" s="25">
        <v>0</v>
      </c>
      <c r="V1933" s="25">
        <v>8.5342447772519203E-2</v>
      </c>
      <c r="W1933" s="25">
        <v>8.5342447772519203E-2</v>
      </c>
      <c r="X1933" s="25"/>
      <c r="Y1933" s="25"/>
      <c r="Z1933"/>
    </row>
    <row r="1934" spans="2:26" x14ac:dyDescent="0.25">
      <c r="B1934" t="s">
        <v>812</v>
      </c>
      <c r="C1934" t="s">
        <v>676</v>
      </c>
      <c r="D1934" t="s">
        <v>296</v>
      </c>
      <c r="E1934" t="s">
        <v>1527</v>
      </c>
      <c r="F1934" t="s">
        <v>951</v>
      </c>
      <c r="G1934" t="s">
        <v>952</v>
      </c>
      <c r="H1934" t="s">
        <v>918</v>
      </c>
      <c r="I1934" t="s">
        <v>1970</v>
      </c>
      <c r="J1934" s="4" t="s">
        <v>865</v>
      </c>
      <c r="K1934">
        <v>400</v>
      </c>
      <c r="L1934">
        <v>1000</v>
      </c>
      <c r="M1934" s="1">
        <v>0.12390046296296296</v>
      </c>
      <c r="N1934" s="25">
        <v>767.54682191506799</v>
      </c>
      <c r="O1934" s="25">
        <v>2417.7724890324639</v>
      </c>
      <c r="P1934" s="25">
        <v>7.9942284154991397</v>
      </c>
      <c r="Q1934" s="25">
        <v>0.64473934598309901</v>
      </c>
      <c r="R1934" s="25">
        <v>949.45539957034703</v>
      </c>
      <c r="S1934" s="25">
        <v>1.72577011287587</v>
      </c>
      <c r="T1934" s="25">
        <v>0.67848093125839204</v>
      </c>
      <c r="U1934" s="25">
        <v>0</v>
      </c>
      <c r="V1934" s="25">
        <v>0.110112932586188</v>
      </c>
      <c r="W1934" s="25">
        <v>0.110112932586188</v>
      </c>
      <c r="X1934" s="25"/>
      <c r="Y1934" s="25"/>
      <c r="Z1934"/>
    </row>
    <row r="1935" spans="2:26" x14ac:dyDescent="0.25">
      <c r="B1935" t="s">
        <v>812</v>
      </c>
      <c r="C1935" t="s">
        <v>676</v>
      </c>
      <c r="D1935" t="s">
        <v>296</v>
      </c>
      <c r="E1935" t="s">
        <v>1527</v>
      </c>
      <c r="F1935" t="s">
        <v>951</v>
      </c>
      <c r="G1935" t="s">
        <v>952</v>
      </c>
      <c r="H1935" t="s">
        <v>918</v>
      </c>
      <c r="I1935" t="s">
        <v>1970</v>
      </c>
      <c r="J1935" s="4" t="s">
        <v>832</v>
      </c>
      <c r="K1935">
        <v>200</v>
      </c>
      <c r="L1935">
        <v>125</v>
      </c>
      <c r="M1935" s="1">
        <v>2.2847222222222224E-2</v>
      </c>
      <c r="N1935" s="25">
        <v>80.859599999999901</v>
      </c>
      <c r="O1935" s="25">
        <v>254.70773999999969</v>
      </c>
      <c r="P1935" s="25">
        <v>0.49482451999999999</v>
      </c>
      <c r="Q1935" s="25">
        <v>6.7922068000000002E-2</v>
      </c>
      <c r="R1935" s="25">
        <v>100.02333400000001</v>
      </c>
      <c r="S1935" s="25">
        <v>2.8351009099999902</v>
      </c>
      <c r="T1935" s="25">
        <v>1.81718578251999</v>
      </c>
      <c r="U1935" s="25">
        <v>0</v>
      </c>
      <c r="V1935" s="25">
        <v>1.9823347872000002E-2</v>
      </c>
      <c r="W1935" s="25">
        <v>1.9823347872000002E-2</v>
      </c>
      <c r="X1935" s="25"/>
      <c r="Y1935" s="25"/>
      <c r="Z1935"/>
    </row>
    <row r="1936" spans="2:26" x14ac:dyDescent="0.25">
      <c r="B1936" t="s">
        <v>812</v>
      </c>
      <c r="C1936" t="s">
        <v>676</v>
      </c>
      <c r="D1936" t="s">
        <v>296</v>
      </c>
      <c r="E1936" t="s">
        <v>1527</v>
      </c>
      <c r="F1936" t="s">
        <v>951</v>
      </c>
      <c r="G1936" t="s">
        <v>952</v>
      </c>
      <c r="H1936" t="s">
        <v>918</v>
      </c>
      <c r="I1936" t="s">
        <v>1970</v>
      </c>
      <c r="J1936" s="4" t="s">
        <v>864</v>
      </c>
      <c r="K1936">
        <v>200</v>
      </c>
      <c r="L1936">
        <v>125</v>
      </c>
      <c r="M1936" s="1">
        <v>1.9259259259259261E-2</v>
      </c>
      <c r="N1936" s="25">
        <v>71.807599999999994</v>
      </c>
      <c r="O1936" s="25">
        <v>226.19393999999997</v>
      </c>
      <c r="P1936" s="25">
        <v>0.47002203999999997</v>
      </c>
      <c r="Q1936" s="25">
        <v>6.0318388000000001E-2</v>
      </c>
      <c r="R1936" s="25">
        <v>88.826008807692304</v>
      </c>
      <c r="S1936" s="25">
        <v>2.2959638535897402</v>
      </c>
      <c r="T1936" s="25">
        <v>1.4741150222635799</v>
      </c>
      <c r="U1936" s="25">
        <v>0</v>
      </c>
      <c r="V1936" s="25">
        <v>1.7265847872000001E-2</v>
      </c>
      <c r="W1936" s="25">
        <v>1.7265847872000001E-2</v>
      </c>
      <c r="X1936" s="25"/>
      <c r="Y1936" s="25"/>
      <c r="Z1936"/>
    </row>
    <row r="1937" spans="2:26" x14ac:dyDescent="0.25">
      <c r="B1937" t="s">
        <v>895</v>
      </c>
      <c r="C1937" t="s">
        <v>677</v>
      </c>
      <c r="D1937" t="s">
        <v>296</v>
      </c>
      <c r="E1937" t="s">
        <v>1528</v>
      </c>
      <c r="F1937" t="s">
        <v>951</v>
      </c>
      <c r="G1937" t="s">
        <v>952</v>
      </c>
      <c r="H1937" t="s">
        <v>918</v>
      </c>
      <c r="I1937" t="s">
        <v>1998</v>
      </c>
      <c r="J1937" s="4" t="s">
        <v>865</v>
      </c>
      <c r="K1937">
        <v>200</v>
      </c>
      <c r="L1937">
        <v>125</v>
      </c>
      <c r="M1937" s="1">
        <v>1.5844907407407408E-2</v>
      </c>
      <c r="N1937" s="25">
        <v>402.23494085988301</v>
      </c>
      <c r="O1937" s="25">
        <v>1267.0400637086314</v>
      </c>
      <c r="P1937" s="25">
        <v>5.7089235649658701</v>
      </c>
      <c r="Q1937" s="25">
        <v>0.337877333025695</v>
      </c>
      <c r="R1937" s="25">
        <v>497.56457738536199</v>
      </c>
      <c r="S1937" s="25">
        <v>1.87742743299002</v>
      </c>
      <c r="T1937" s="25">
        <v>6.3351258048604003E-2</v>
      </c>
      <c r="U1937" s="25">
        <v>8.7105402848638505E-2</v>
      </c>
      <c r="V1937" s="25">
        <v>2.6423228788215299E-2</v>
      </c>
      <c r="W1937" s="25">
        <v>0.11352863163685381</v>
      </c>
      <c r="X1937" s="25"/>
      <c r="Y1937" s="25"/>
      <c r="Z1937"/>
    </row>
    <row r="1938" spans="2:26" x14ac:dyDescent="0.25">
      <c r="B1938" t="s">
        <v>895</v>
      </c>
      <c r="C1938" t="s">
        <v>677</v>
      </c>
      <c r="D1938" t="s">
        <v>296</v>
      </c>
      <c r="E1938" t="s">
        <v>1528</v>
      </c>
      <c r="F1938" t="s">
        <v>951</v>
      </c>
      <c r="G1938" t="s">
        <v>952</v>
      </c>
      <c r="H1938" t="s">
        <v>918</v>
      </c>
      <c r="I1938" t="s">
        <v>1998</v>
      </c>
      <c r="J1938" s="4" t="s">
        <v>865</v>
      </c>
      <c r="K1938">
        <v>240</v>
      </c>
      <c r="L1938">
        <v>200</v>
      </c>
      <c r="M1938" s="1">
        <v>2.3078703703703702E-2</v>
      </c>
      <c r="N1938" s="25">
        <v>580.08175347726399</v>
      </c>
      <c r="O1938" s="25">
        <v>1827.2575234533815</v>
      </c>
      <c r="P1938" s="25">
        <v>8.0643094141631799</v>
      </c>
      <c r="Q1938" s="25">
        <v>0.48726871336313499</v>
      </c>
      <c r="R1938" s="25">
        <v>717.56127668534896</v>
      </c>
      <c r="S1938" s="25">
        <v>2.32917036224499</v>
      </c>
      <c r="T1938" s="25">
        <v>8.2660840381561101E-2</v>
      </c>
      <c r="U1938" s="25">
        <v>0.115944860128531</v>
      </c>
      <c r="V1938" s="25">
        <v>4.0823743250068698E-2</v>
      </c>
      <c r="W1938" s="25">
        <v>0.15676860337859971</v>
      </c>
      <c r="X1938" s="25"/>
      <c r="Y1938" s="25"/>
      <c r="Z1938"/>
    </row>
    <row r="1939" spans="2:26" x14ac:dyDescent="0.25">
      <c r="B1939" t="s">
        <v>895</v>
      </c>
      <c r="C1939" t="s">
        <v>677</v>
      </c>
      <c r="D1939" t="s">
        <v>296</v>
      </c>
      <c r="E1939" t="s">
        <v>1528</v>
      </c>
      <c r="F1939" t="s">
        <v>951</v>
      </c>
      <c r="G1939" t="s">
        <v>952</v>
      </c>
      <c r="H1939" t="s">
        <v>918</v>
      </c>
      <c r="I1939" t="s">
        <v>1998</v>
      </c>
      <c r="J1939" s="4" t="s">
        <v>865</v>
      </c>
      <c r="K1939">
        <v>300</v>
      </c>
      <c r="L1939">
        <v>250</v>
      </c>
      <c r="M1939" s="1">
        <v>2.7256944444444445E-2</v>
      </c>
      <c r="N1939" s="25">
        <v>668.14236352572004</v>
      </c>
      <c r="O1939" s="25">
        <v>2104.6484451060182</v>
      </c>
      <c r="P1939" s="25">
        <v>9.18199709562235</v>
      </c>
      <c r="Q1939" s="25">
        <v>0.56123952973695301</v>
      </c>
      <c r="R1939" s="25">
        <v>826.49214013532901</v>
      </c>
      <c r="S1939" s="25">
        <v>2.7118018192813298</v>
      </c>
      <c r="T1939" s="25">
        <v>9.9095556266924206E-2</v>
      </c>
      <c r="U1939" s="25">
        <v>0.117679160558202</v>
      </c>
      <c r="V1939" s="25">
        <v>4.9953093121424902E-2</v>
      </c>
      <c r="W1939" s="25">
        <v>0.16763225367962692</v>
      </c>
      <c r="X1939" s="25"/>
      <c r="Y1939" s="25"/>
      <c r="Z1939"/>
    </row>
    <row r="1940" spans="2:26" x14ac:dyDescent="0.25">
      <c r="B1940" t="s">
        <v>895</v>
      </c>
      <c r="C1940" t="s">
        <v>677</v>
      </c>
      <c r="D1940" t="s">
        <v>296</v>
      </c>
      <c r="E1940" t="s">
        <v>1528</v>
      </c>
      <c r="F1940" t="s">
        <v>951</v>
      </c>
      <c r="G1940" t="s">
        <v>952</v>
      </c>
      <c r="H1940" t="s">
        <v>918</v>
      </c>
      <c r="I1940" t="s">
        <v>1998</v>
      </c>
      <c r="J1940" s="4" t="s">
        <v>865</v>
      </c>
      <c r="K1940">
        <v>400</v>
      </c>
      <c r="L1940">
        <v>500</v>
      </c>
      <c r="M1940" s="1">
        <v>5.1249999999999997E-2</v>
      </c>
      <c r="N1940" s="25">
        <v>1049.9752293090501</v>
      </c>
      <c r="O1940" s="25">
        <v>3307.4219723235078</v>
      </c>
      <c r="P1940" s="25">
        <v>12.826575094357301</v>
      </c>
      <c r="Q1940" s="25">
        <v>0.88197917267067205</v>
      </c>
      <c r="R1940" s="25">
        <v>1298.8193277344501</v>
      </c>
      <c r="S1940" s="25">
        <v>4.2484129341378498</v>
      </c>
      <c r="T1940" s="25">
        <v>0.16019064725315399</v>
      </c>
      <c r="U1940" s="25">
        <v>0.121767417650067</v>
      </c>
      <c r="V1940" s="25">
        <v>9.9533192653052605E-2</v>
      </c>
      <c r="W1940" s="25">
        <v>0.22130061030311959</v>
      </c>
      <c r="X1940" s="25"/>
      <c r="Y1940" s="25"/>
      <c r="Z1940"/>
    </row>
    <row r="1941" spans="2:26" x14ac:dyDescent="0.25">
      <c r="B1941" t="s">
        <v>895</v>
      </c>
      <c r="C1941" t="s">
        <v>677</v>
      </c>
      <c r="D1941" t="s">
        <v>296</v>
      </c>
      <c r="E1941" t="s">
        <v>1528</v>
      </c>
      <c r="F1941" t="s">
        <v>951</v>
      </c>
      <c r="G1941" t="s">
        <v>952</v>
      </c>
      <c r="H1941" t="s">
        <v>918</v>
      </c>
      <c r="I1941" t="s">
        <v>1998</v>
      </c>
      <c r="J1941" s="4" t="s">
        <v>865</v>
      </c>
      <c r="K1941">
        <v>400</v>
      </c>
      <c r="L1941">
        <v>750</v>
      </c>
      <c r="M1941" s="1">
        <v>7.4537037037037041E-2</v>
      </c>
      <c r="N1941" s="25">
        <v>1476.8991783296899</v>
      </c>
      <c r="O1941" s="25">
        <v>4652.2324117385233</v>
      </c>
      <c r="P1941" s="25">
        <v>17.283481411670699</v>
      </c>
      <c r="Q1941" s="25">
        <v>1.2405953577406601</v>
      </c>
      <c r="R1941" s="25">
        <v>1826.92430996288</v>
      </c>
      <c r="S1941" s="25">
        <v>5.3505163283873198</v>
      </c>
      <c r="T1941" s="25">
        <v>0.211377479759362</v>
      </c>
      <c r="U1941" s="25">
        <v>0.14210738175524201</v>
      </c>
      <c r="V1941" s="25">
        <v>0.150378225529292</v>
      </c>
      <c r="W1941" s="25">
        <v>0.29248560728453399</v>
      </c>
      <c r="X1941" s="25"/>
      <c r="Y1941" s="25"/>
      <c r="Z1941"/>
    </row>
    <row r="1942" spans="2:26" x14ac:dyDescent="0.25">
      <c r="B1942" t="s">
        <v>895</v>
      </c>
      <c r="C1942" t="s">
        <v>677</v>
      </c>
      <c r="D1942" t="s">
        <v>296</v>
      </c>
      <c r="E1942" t="s">
        <v>1528</v>
      </c>
      <c r="F1942" t="s">
        <v>951</v>
      </c>
      <c r="G1942" t="s">
        <v>952</v>
      </c>
      <c r="H1942" t="s">
        <v>918</v>
      </c>
      <c r="I1942" t="s">
        <v>1998</v>
      </c>
      <c r="J1942" s="4" t="s">
        <v>865</v>
      </c>
      <c r="K1942">
        <v>420</v>
      </c>
      <c r="L1942">
        <v>1000</v>
      </c>
      <c r="M1942" s="1">
        <v>9.8067129629629643E-2</v>
      </c>
      <c r="N1942" s="25">
        <v>1844.7548840530501</v>
      </c>
      <c r="O1942" s="25">
        <v>5810.9778847671078</v>
      </c>
      <c r="P1942" s="25">
        <v>20.844862603452299</v>
      </c>
      <c r="Q1942" s="25">
        <v>1.5495942145499</v>
      </c>
      <c r="R1942" s="25">
        <v>2281.9624903324202</v>
      </c>
      <c r="S1942" s="25">
        <v>6.3231322386502802</v>
      </c>
      <c r="T1942" s="25">
        <v>0.27217530353318098</v>
      </c>
      <c r="U1942" s="25">
        <v>0.15183661535868001</v>
      </c>
      <c r="V1942" s="25">
        <v>0.20909361008107399</v>
      </c>
      <c r="W1942" s="25">
        <v>0.360930225439754</v>
      </c>
      <c r="X1942" s="25"/>
      <c r="Y1942" s="25"/>
      <c r="Z1942"/>
    </row>
    <row r="1943" spans="2:26" x14ac:dyDescent="0.25">
      <c r="B1943" t="s">
        <v>895</v>
      </c>
      <c r="C1943" t="s">
        <v>677</v>
      </c>
      <c r="D1943" t="s">
        <v>296</v>
      </c>
      <c r="E1943" t="s">
        <v>1528</v>
      </c>
      <c r="F1943" t="s">
        <v>951</v>
      </c>
      <c r="G1943" t="s">
        <v>952</v>
      </c>
      <c r="H1943" t="s">
        <v>918</v>
      </c>
      <c r="I1943" t="s">
        <v>1998</v>
      </c>
      <c r="J1943" s="4" t="s">
        <v>865</v>
      </c>
      <c r="K1943">
        <v>420</v>
      </c>
      <c r="L1943">
        <v>1500</v>
      </c>
      <c r="M1943" s="1">
        <v>0.1446412037037037</v>
      </c>
      <c r="N1943" s="25">
        <v>2657.8124853285699</v>
      </c>
      <c r="O1943" s="25">
        <v>8372.1093287849944</v>
      </c>
      <c r="P1943" s="25">
        <v>29.146638767342999</v>
      </c>
      <c r="Q1943" s="25">
        <v>2.2325631998057598</v>
      </c>
      <c r="R1943" s="25">
        <v>3287.7139609362498</v>
      </c>
      <c r="S1943" s="25">
        <v>8.3942273289500609</v>
      </c>
      <c r="T1943" s="25">
        <v>0.379596707075189</v>
      </c>
      <c r="U1943" s="25">
        <v>0.18542998956925899</v>
      </c>
      <c r="V1943" s="25">
        <v>0.31581876096807299</v>
      </c>
      <c r="W1943" s="25">
        <v>0.50124875053733198</v>
      </c>
      <c r="X1943" s="25"/>
      <c r="Y1943" s="25"/>
      <c r="Z1943"/>
    </row>
    <row r="1944" spans="2:26" x14ac:dyDescent="0.25">
      <c r="B1944" t="s">
        <v>895</v>
      </c>
      <c r="C1944" t="s">
        <v>677</v>
      </c>
      <c r="D1944" t="s">
        <v>296</v>
      </c>
      <c r="E1944" t="s">
        <v>1528</v>
      </c>
      <c r="F1944" t="s">
        <v>951</v>
      </c>
      <c r="G1944" t="s">
        <v>952</v>
      </c>
      <c r="H1944" t="s">
        <v>918</v>
      </c>
      <c r="I1944" t="s">
        <v>1998</v>
      </c>
      <c r="J1944" s="4" t="s">
        <v>865</v>
      </c>
      <c r="K1944">
        <v>420</v>
      </c>
      <c r="L1944">
        <v>2000</v>
      </c>
      <c r="M1944" s="1">
        <v>0.19121527777777778</v>
      </c>
      <c r="N1944" s="25">
        <v>3470.72168037748</v>
      </c>
      <c r="O1944" s="25">
        <v>10932.773293189062</v>
      </c>
      <c r="P1944" s="25">
        <v>37.446199897586197</v>
      </c>
      <c r="Q1944" s="25">
        <v>2.9154065436839902</v>
      </c>
      <c r="R1944" s="25">
        <v>4293.2830038702696</v>
      </c>
      <c r="S1944" s="25">
        <v>10.4642076917056</v>
      </c>
      <c r="T1944" s="25">
        <v>0.48697577729298902</v>
      </c>
      <c r="U1944" s="25">
        <v>0.21899145659357899</v>
      </c>
      <c r="V1944" s="25">
        <v>0.42253558716071099</v>
      </c>
      <c r="W1944" s="25">
        <v>0.64152704375428993</v>
      </c>
      <c r="X1944" s="25"/>
      <c r="Y1944" s="25"/>
      <c r="Z1944"/>
    </row>
    <row r="1945" spans="2:26" x14ac:dyDescent="0.25">
      <c r="B1945" t="s">
        <v>895</v>
      </c>
      <c r="C1945" t="s">
        <v>677</v>
      </c>
      <c r="D1945" t="s">
        <v>296</v>
      </c>
      <c r="E1945" t="s">
        <v>1528</v>
      </c>
      <c r="F1945" t="s">
        <v>951</v>
      </c>
      <c r="G1945" t="s">
        <v>952</v>
      </c>
      <c r="H1945" t="s">
        <v>918</v>
      </c>
      <c r="I1945" t="s">
        <v>1998</v>
      </c>
      <c r="J1945" s="4" t="s">
        <v>865</v>
      </c>
      <c r="K1945">
        <v>420</v>
      </c>
      <c r="L1945">
        <v>2500</v>
      </c>
      <c r="M1945" s="1">
        <v>0.23778935185185182</v>
      </c>
      <c r="N1945" s="25">
        <v>4283.5982188853905</v>
      </c>
      <c r="O1945" s="25">
        <v>13493.33438948898</v>
      </c>
      <c r="P1945" s="25">
        <v>45.745142741268999</v>
      </c>
      <c r="Q1945" s="25">
        <v>3.5982226439593599</v>
      </c>
      <c r="R1945" s="25">
        <v>5298.8107585986399</v>
      </c>
      <c r="S1945" s="25">
        <v>12.532549705212499</v>
      </c>
      <c r="T1945" s="25">
        <v>0.59431593262412197</v>
      </c>
      <c r="U1945" s="25">
        <v>0.252542444311813</v>
      </c>
      <c r="V1945" s="25">
        <v>0.52925680169611</v>
      </c>
      <c r="W1945" s="25">
        <v>0.78179924600792305</v>
      </c>
      <c r="X1945" s="25"/>
      <c r="Y1945" s="25"/>
      <c r="Z1945"/>
    </row>
    <row r="1946" spans="2:26" x14ac:dyDescent="0.25">
      <c r="B1946" t="s">
        <v>895</v>
      </c>
      <c r="C1946" t="s">
        <v>677</v>
      </c>
      <c r="D1946" t="s">
        <v>296</v>
      </c>
      <c r="E1946" t="s">
        <v>1528</v>
      </c>
      <c r="F1946" t="s">
        <v>951</v>
      </c>
      <c r="G1946" t="s">
        <v>952</v>
      </c>
      <c r="H1946" t="s">
        <v>918</v>
      </c>
      <c r="I1946" t="s">
        <v>1998</v>
      </c>
      <c r="J1946" s="4" t="s">
        <v>832</v>
      </c>
      <c r="K1946">
        <v>200</v>
      </c>
      <c r="L1946">
        <v>125</v>
      </c>
      <c r="M1946" s="1">
        <v>2.2847222222222224E-2</v>
      </c>
      <c r="N1946" s="25">
        <v>321.95999999999998</v>
      </c>
      <c r="O1946" s="25">
        <v>1014.1739999999999</v>
      </c>
      <c r="P1946" s="25">
        <v>3.1042882999999999</v>
      </c>
      <c r="Q1946" s="25">
        <v>0.27044639999999998</v>
      </c>
      <c r="R1946" s="25">
        <v>398.2645</v>
      </c>
      <c r="S1946" s="25">
        <v>4.7406988800000001</v>
      </c>
      <c r="T1946" s="25">
        <v>0.1438044</v>
      </c>
      <c r="U1946" s="25">
        <v>4.2296449999999999E-2</v>
      </c>
      <c r="V1946" s="25">
        <v>1.7485319999999999E-2</v>
      </c>
      <c r="W1946" s="25">
        <v>5.9781769999999998E-2</v>
      </c>
      <c r="X1946" s="25"/>
      <c r="Y1946" s="25"/>
      <c r="Z1946"/>
    </row>
    <row r="1947" spans="2:26" x14ac:dyDescent="0.25">
      <c r="B1947" t="s">
        <v>895</v>
      </c>
      <c r="C1947" t="s">
        <v>677</v>
      </c>
      <c r="D1947" t="s">
        <v>296</v>
      </c>
      <c r="E1947" t="s">
        <v>1528</v>
      </c>
      <c r="F1947" t="s">
        <v>951</v>
      </c>
      <c r="G1947" t="s">
        <v>952</v>
      </c>
      <c r="H1947" t="s">
        <v>918</v>
      </c>
      <c r="I1947" t="s">
        <v>1998</v>
      </c>
      <c r="J1947" s="4" t="s">
        <v>864</v>
      </c>
      <c r="K1947">
        <v>200</v>
      </c>
      <c r="L1947">
        <v>125</v>
      </c>
      <c r="M1947" s="1">
        <v>1.9259259259259261E-2</v>
      </c>
      <c r="N1947" s="25">
        <v>290.95999999999998</v>
      </c>
      <c r="O1947" s="25">
        <v>916.52399999999989</v>
      </c>
      <c r="P1947" s="25">
        <v>2.9790482999999899</v>
      </c>
      <c r="Q1947" s="25">
        <v>0.2444064</v>
      </c>
      <c r="R1947" s="25">
        <v>359.91750000000002</v>
      </c>
      <c r="S1947" s="25">
        <v>3.8702188799999999</v>
      </c>
      <c r="T1947" s="25">
        <v>0.11776439999999901</v>
      </c>
      <c r="U1947" s="25">
        <v>4.1806650000000001E-2</v>
      </c>
      <c r="V1947" s="25">
        <v>1.5806979999999901E-2</v>
      </c>
      <c r="W1947" s="25">
        <v>5.7613629999999902E-2</v>
      </c>
      <c r="X1947" s="25"/>
      <c r="Y1947" s="25"/>
      <c r="Z1947"/>
    </row>
    <row r="1948" spans="2:26" x14ac:dyDescent="0.25">
      <c r="B1948" t="s">
        <v>896</v>
      </c>
      <c r="C1948" t="s">
        <v>678</v>
      </c>
      <c r="D1948" t="s">
        <v>296</v>
      </c>
      <c r="E1948" t="s">
        <v>1529</v>
      </c>
      <c r="F1948" t="s">
        <v>951</v>
      </c>
      <c r="G1948" t="s">
        <v>952</v>
      </c>
      <c r="H1948" t="s">
        <v>918</v>
      </c>
      <c r="I1948" t="s">
        <v>1998</v>
      </c>
      <c r="J1948" s="4" t="s">
        <v>865</v>
      </c>
      <c r="K1948">
        <v>180</v>
      </c>
      <c r="L1948">
        <v>125</v>
      </c>
      <c r="M1948" s="1">
        <v>1.5972222222222224E-2</v>
      </c>
      <c r="N1948" s="25">
        <v>424.524243749096</v>
      </c>
      <c r="O1948" s="25">
        <v>1337.2513678096523</v>
      </c>
      <c r="P1948" s="25">
        <v>6.1131470826637404</v>
      </c>
      <c r="Q1948" s="25">
        <v>0.35660043755588899</v>
      </c>
      <c r="R1948" s="25">
        <v>525.13655570732305</v>
      </c>
      <c r="S1948" s="25">
        <v>1.6122657199710599</v>
      </c>
      <c r="T1948" s="25">
        <v>5.3266515534545401E-2</v>
      </c>
      <c r="U1948" s="25">
        <v>9.3050680828645801E-2</v>
      </c>
      <c r="V1948" s="25">
        <v>2.7651126992614301E-2</v>
      </c>
      <c r="W1948" s="25">
        <v>0.12070180782126011</v>
      </c>
      <c r="X1948" s="25"/>
      <c r="Y1948" s="25"/>
      <c r="Z1948"/>
    </row>
    <row r="1949" spans="2:26" x14ac:dyDescent="0.25">
      <c r="B1949" t="s">
        <v>896</v>
      </c>
      <c r="C1949" t="s">
        <v>678</v>
      </c>
      <c r="D1949" t="s">
        <v>296</v>
      </c>
      <c r="E1949" t="s">
        <v>1529</v>
      </c>
      <c r="F1949" t="s">
        <v>951</v>
      </c>
      <c r="G1949" t="s">
        <v>952</v>
      </c>
      <c r="H1949" t="s">
        <v>918</v>
      </c>
      <c r="I1949" t="s">
        <v>1998</v>
      </c>
      <c r="J1949" s="4" t="s">
        <v>865</v>
      </c>
      <c r="K1949">
        <v>240</v>
      </c>
      <c r="L1949">
        <v>200</v>
      </c>
      <c r="M1949" s="1">
        <v>2.3067129629629632E-2</v>
      </c>
      <c r="N1949" s="25">
        <v>597.62488022395996</v>
      </c>
      <c r="O1949" s="25">
        <v>1882.5183727054739</v>
      </c>
      <c r="P1949" s="25">
        <v>8.4687554290041902</v>
      </c>
      <c r="Q1949" s="25">
        <v>0.50200496084446</v>
      </c>
      <c r="R1949" s="25">
        <v>739.26200369940295</v>
      </c>
      <c r="S1949" s="25">
        <v>2.0800439305732299</v>
      </c>
      <c r="T1949" s="25">
        <v>7.2986582590569504E-2</v>
      </c>
      <c r="U1949" s="25">
        <v>0.116889911837271</v>
      </c>
      <c r="V1949" s="25">
        <v>4.1982365729545598E-2</v>
      </c>
      <c r="W1949" s="25">
        <v>0.1588722775668166</v>
      </c>
      <c r="X1949" s="25"/>
      <c r="Y1949" s="25"/>
      <c r="Z1949"/>
    </row>
    <row r="1950" spans="2:26" x14ac:dyDescent="0.25">
      <c r="B1950" t="s">
        <v>896</v>
      </c>
      <c r="C1950" t="s">
        <v>678</v>
      </c>
      <c r="D1950" t="s">
        <v>296</v>
      </c>
      <c r="E1950" t="s">
        <v>1529</v>
      </c>
      <c r="F1950" t="s">
        <v>951</v>
      </c>
      <c r="G1950" t="s">
        <v>952</v>
      </c>
      <c r="H1950" t="s">
        <v>918</v>
      </c>
      <c r="I1950" t="s">
        <v>1998</v>
      </c>
      <c r="J1950" s="4" t="s">
        <v>865</v>
      </c>
      <c r="K1950">
        <v>300</v>
      </c>
      <c r="L1950">
        <v>250</v>
      </c>
      <c r="M1950" s="1">
        <v>2.7164351851851853E-2</v>
      </c>
      <c r="N1950" s="25">
        <v>685.46884398082898</v>
      </c>
      <c r="O1950" s="25">
        <v>2159.2268585396114</v>
      </c>
      <c r="P1950" s="25">
        <v>9.5893197974398099</v>
      </c>
      <c r="Q1950" s="25">
        <v>0.57579381702432797</v>
      </c>
      <c r="R1950" s="25">
        <v>847.92481190364902</v>
      </c>
      <c r="S1950" s="25">
        <v>2.3975542110706298</v>
      </c>
      <c r="T1950" s="25">
        <v>8.6986873710521204E-2</v>
      </c>
      <c r="U1950" s="25">
        <v>0.117379886550184</v>
      </c>
      <c r="V1950" s="25">
        <v>5.1211677753613301E-2</v>
      </c>
      <c r="W1950" s="25">
        <v>0.16859156430379729</v>
      </c>
      <c r="X1950" s="25"/>
      <c r="Y1950" s="25"/>
      <c r="Z1950"/>
    </row>
    <row r="1951" spans="2:26" x14ac:dyDescent="0.25">
      <c r="B1951" t="s">
        <v>896</v>
      </c>
      <c r="C1951" t="s">
        <v>678</v>
      </c>
      <c r="D1951" t="s">
        <v>296</v>
      </c>
      <c r="E1951" t="s">
        <v>1529</v>
      </c>
      <c r="F1951" t="s">
        <v>951</v>
      </c>
      <c r="G1951" t="s">
        <v>952</v>
      </c>
      <c r="H1951" t="s">
        <v>918</v>
      </c>
      <c r="I1951" t="s">
        <v>1998</v>
      </c>
      <c r="J1951" s="4" t="s">
        <v>865</v>
      </c>
      <c r="K1951">
        <v>400</v>
      </c>
      <c r="L1951">
        <v>500</v>
      </c>
      <c r="M1951" s="1">
        <v>5.1076388888888886E-2</v>
      </c>
      <c r="N1951" s="25">
        <v>1076.27739990806</v>
      </c>
      <c r="O1951" s="25">
        <v>3390.2738097103888</v>
      </c>
      <c r="P1951" s="25">
        <v>13.3901903284093</v>
      </c>
      <c r="Q1951" s="25">
        <v>0.90407291617810404</v>
      </c>
      <c r="R1951" s="25">
        <v>1331.3551411926501</v>
      </c>
      <c r="S1951" s="25">
        <v>3.77763455241208</v>
      </c>
      <c r="T1951" s="25">
        <v>0.14535049569639499</v>
      </c>
      <c r="U1951" s="25">
        <v>0.120013350784102</v>
      </c>
      <c r="V1951" s="25">
        <v>0.10251380286185401</v>
      </c>
      <c r="W1951" s="25">
        <v>0.22252715364595599</v>
      </c>
      <c r="X1951" s="25"/>
      <c r="Y1951" s="25"/>
      <c r="Z1951"/>
    </row>
    <row r="1952" spans="2:26" x14ac:dyDescent="0.25">
      <c r="B1952" t="s">
        <v>896</v>
      </c>
      <c r="C1952" t="s">
        <v>678</v>
      </c>
      <c r="D1952" t="s">
        <v>296</v>
      </c>
      <c r="E1952" t="s">
        <v>1529</v>
      </c>
      <c r="F1952" t="s">
        <v>951</v>
      </c>
      <c r="G1952" t="s">
        <v>952</v>
      </c>
      <c r="H1952" t="s">
        <v>918</v>
      </c>
      <c r="I1952" t="s">
        <v>1998</v>
      </c>
      <c r="J1952" s="4" t="s">
        <v>865</v>
      </c>
      <c r="K1952">
        <v>400</v>
      </c>
      <c r="L1952">
        <v>750</v>
      </c>
      <c r="M1952" s="1">
        <v>7.435185185185185E-2</v>
      </c>
      <c r="N1952" s="25">
        <v>1509.8900528054601</v>
      </c>
      <c r="O1952" s="25">
        <v>4756.153666337199</v>
      </c>
      <c r="P1952" s="25">
        <v>17.9595450310673</v>
      </c>
      <c r="Q1952" s="25">
        <v>1.26830762837535</v>
      </c>
      <c r="R1952" s="25">
        <v>1867.7345059209999</v>
      </c>
      <c r="S1952" s="25">
        <v>4.8537757151032901</v>
      </c>
      <c r="T1952" s="25">
        <v>0.197253009420466</v>
      </c>
      <c r="U1952" s="25">
        <v>0.14068654057461399</v>
      </c>
      <c r="V1952" s="25">
        <v>0.154151130497859</v>
      </c>
      <c r="W1952" s="25">
        <v>0.294837671072473</v>
      </c>
      <c r="X1952" s="25"/>
      <c r="Y1952" s="25"/>
      <c r="Z1952"/>
    </row>
    <row r="1953" spans="2:26" x14ac:dyDescent="0.25">
      <c r="B1953" t="s">
        <v>896</v>
      </c>
      <c r="C1953" t="s">
        <v>678</v>
      </c>
      <c r="D1953" t="s">
        <v>296</v>
      </c>
      <c r="E1953" t="s">
        <v>1529</v>
      </c>
      <c r="F1953" t="s">
        <v>951</v>
      </c>
      <c r="G1953" t="s">
        <v>952</v>
      </c>
      <c r="H1953" t="s">
        <v>918</v>
      </c>
      <c r="I1953" t="s">
        <v>1998</v>
      </c>
      <c r="J1953" s="4" t="s">
        <v>865</v>
      </c>
      <c r="K1953">
        <v>400</v>
      </c>
      <c r="L1953">
        <v>1000</v>
      </c>
      <c r="M1953" s="1">
        <v>9.7627314814814806E-2</v>
      </c>
      <c r="N1953" s="25">
        <v>1943.2686766427</v>
      </c>
      <c r="O1953" s="25">
        <v>6121.2963314245053</v>
      </c>
      <c r="P1953" s="25">
        <v>22.523772449104001</v>
      </c>
      <c r="Q1953" s="25">
        <v>1.63234560442086</v>
      </c>
      <c r="R1953" s="25">
        <v>2403.8233817929599</v>
      </c>
      <c r="S1953" s="25">
        <v>5.9287121327922998</v>
      </c>
      <c r="T1953" s="25">
        <v>0.24910328962533301</v>
      </c>
      <c r="U1953" s="25">
        <v>0.161287702118315</v>
      </c>
      <c r="V1953" s="25">
        <v>0.205774434668483</v>
      </c>
      <c r="W1953" s="25">
        <v>0.367062136786798</v>
      </c>
      <c r="X1953" s="25"/>
      <c r="Y1953" s="25"/>
      <c r="Z1953"/>
    </row>
    <row r="1954" spans="2:26" x14ac:dyDescent="0.25">
      <c r="B1954" t="s">
        <v>896</v>
      </c>
      <c r="C1954" t="s">
        <v>678</v>
      </c>
      <c r="D1954" t="s">
        <v>296</v>
      </c>
      <c r="E1954" t="s">
        <v>1529</v>
      </c>
      <c r="F1954" t="s">
        <v>951</v>
      </c>
      <c r="G1954" t="s">
        <v>952</v>
      </c>
      <c r="H1954" t="s">
        <v>918</v>
      </c>
      <c r="I1954" t="s">
        <v>1998</v>
      </c>
      <c r="J1954" s="4" t="s">
        <v>865</v>
      </c>
      <c r="K1954">
        <v>420</v>
      </c>
      <c r="L1954">
        <v>1500</v>
      </c>
      <c r="M1954" s="1">
        <v>0.144375</v>
      </c>
      <c r="N1954" s="25">
        <v>2717.61948106913</v>
      </c>
      <c r="O1954" s="25">
        <v>8560.5013653677597</v>
      </c>
      <c r="P1954" s="25">
        <v>30.261907862580799</v>
      </c>
      <c r="Q1954" s="25">
        <v>2.2828004521141101</v>
      </c>
      <c r="R1954" s="25">
        <v>3361.69573906287</v>
      </c>
      <c r="S1954" s="25">
        <v>7.7724416269520997</v>
      </c>
      <c r="T1954" s="25">
        <v>0.36878616701920702</v>
      </c>
      <c r="U1954" s="25">
        <v>0.18474495862523699</v>
      </c>
      <c r="V1954" s="25">
        <v>0.323608059055917</v>
      </c>
      <c r="W1954" s="25">
        <v>0.50835301768115393</v>
      </c>
      <c r="X1954" s="25"/>
      <c r="Y1954" s="25"/>
      <c r="Z1954"/>
    </row>
    <row r="1955" spans="2:26" x14ac:dyDescent="0.25">
      <c r="B1955" t="s">
        <v>896</v>
      </c>
      <c r="C1955" t="s">
        <v>678</v>
      </c>
      <c r="D1955" t="s">
        <v>296</v>
      </c>
      <c r="E1955" t="s">
        <v>1529</v>
      </c>
      <c r="F1955" t="s">
        <v>951</v>
      </c>
      <c r="G1955" t="s">
        <v>952</v>
      </c>
      <c r="H1955" t="s">
        <v>918</v>
      </c>
      <c r="I1955" t="s">
        <v>1998</v>
      </c>
      <c r="J1955" s="4" t="s">
        <v>865</v>
      </c>
      <c r="K1955">
        <v>420</v>
      </c>
      <c r="L1955">
        <v>2000</v>
      </c>
      <c r="M1955" s="1">
        <v>0.1909490740740741</v>
      </c>
      <c r="N1955" s="25">
        <v>3547.2866512383698</v>
      </c>
      <c r="O1955" s="25">
        <v>11173.952951400865</v>
      </c>
      <c r="P1955" s="25">
        <v>38.8321879142797</v>
      </c>
      <c r="Q1955" s="25">
        <v>2.9797203588250598</v>
      </c>
      <c r="R1955" s="25">
        <v>4387.9934921339</v>
      </c>
      <c r="S1955" s="25">
        <v>9.7887414761831693</v>
      </c>
      <c r="T1955" s="25">
        <v>0.47839968771027902</v>
      </c>
      <c r="U1955" s="25">
        <v>0.21899912933950699</v>
      </c>
      <c r="V1955" s="25">
        <v>0.43246634598693001</v>
      </c>
      <c r="W1955" s="25">
        <v>0.65146547532643706</v>
      </c>
      <c r="X1955" s="25"/>
      <c r="Y1955" s="25"/>
      <c r="Z1955"/>
    </row>
    <row r="1956" spans="2:26" x14ac:dyDescent="0.25">
      <c r="B1956" t="s">
        <v>896</v>
      </c>
      <c r="C1956" t="s">
        <v>678</v>
      </c>
      <c r="D1956" t="s">
        <v>296</v>
      </c>
      <c r="E1956" t="s">
        <v>1529</v>
      </c>
      <c r="F1956" t="s">
        <v>951</v>
      </c>
      <c r="G1956" t="s">
        <v>952</v>
      </c>
      <c r="H1956" t="s">
        <v>918</v>
      </c>
      <c r="I1956" t="s">
        <v>1998</v>
      </c>
      <c r="J1956" s="4" t="s">
        <v>865</v>
      </c>
      <c r="K1956">
        <v>420</v>
      </c>
      <c r="L1956">
        <v>2500</v>
      </c>
      <c r="M1956" s="1">
        <v>0.23752314814814815</v>
      </c>
      <c r="N1956" s="25">
        <v>4377.0362047749604</v>
      </c>
      <c r="O1956" s="25">
        <v>13787.664045041125</v>
      </c>
      <c r="P1956" s="25">
        <v>47.403964143661597</v>
      </c>
      <c r="Q1956" s="25">
        <v>3.6767107242241002</v>
      </c>
      <c r="R1956" s="25">
        <v>5414.3936618223297</v>
      </c>
      <c r="S1956" s="25">
        <v>11.803407853027201</v>
      </c>
      <c r="T1956" s="25">
        <v>0.58801238948013801</v>
      </c>
      <c r="U1956" s="25">
        <v>0.25324858035897502</v>
      </c>
      <c r="V1956" s="25">
        <v>0.54134924065761103</v>
      </c>
      <c r="W1956" s="25">
        <v>0.79459782101658605</v>
      </c>
      <c r="X1956" s="25"/>
      <c r="Y1956" s="25"/>
      <c r="Z1956"/>
    </row>
    <row r="1957" spans="2:26" x14ac:dyDescent="0.25">
      <c r="B1957" t="s">
        <v>896</v>
      </c>
      <c r="C1957" t="s">
        <v>678</v>
      </c>
      <c r="D1957" t="s">
        <v>296</v>
      </c>
      <c r="E1957" t="s">
        <v>1529</v>
      </c>
      <c r="F1957" t="s">
        <v>951</v>
      </c>
      <c r="G1957" t="s">
        <v>952</v>
      </c>
      <c r="H1957" t="s">
        <v>918</v>
      </c>
      <c r="I1957" t="s">
        <v>1998</v>
      </c>
      <c r="J1957" s="4" t="s">
        <v>865</v>
      </c>
      <c r="K1957">
        <v>420</v>
      </c>
      <c r="L1957">
        <v>3000</v>
      </c>
      <c r="M1957" s="1">
        <v>0.28409722222222222</v>
      </c>
      <c r="N1957" s="25">
        <v>5206.6604136805599</v>
      </c>
      <c r="O1957" s="25">
        <v>16400.980303093762</v>
      </c>
      <c r="P1957" s="25">
        <v>55.973965798051502</v>
      </c>
      <c r="Q1957" s="25">
        <v>4.3735945793583797</v>
      </c>
      <c r="R1957" s="25">
        <v>6440.6385815452404</v>
      </c>
      <c r="S1957" s="25">
        <v>13.8176204732824</v>
      </c>
      <c r="T1957" s="25">
        <v>0.69759286464833303</v>
      </c>
      <c r="U1957" s="25">
        <v>0.28748852891016502</v>
      </c>
      <c r="V1957" s="25">
        <v>0.65021861449558505</v>
      </c>
      <c r="W1957" s="25">
        <v>0.93770714340575001</v>
      </c>
      <c r="X1957" s="25"/>
      <c r="Y1957" s="25"/>
      <c r="Z1957"/>
    </row>
    <row r="1958" spans="2:26" x14ac:dyDescent="0.25">
      <c r="B1958" t="s">
        <v>896</v>
      </c>
      <c r="C1958" t="s">
        <v>678</v>
      </c>
      <c r="D1958" t="s">
        <v>296</v>
      </c>
      <c r="E1958" t="s">
        <v>1529</v>
      </c>
      <c r="F1958" t="s">
        <v>951</v>
      </c>
      <c r="G1958" t="s">
        <v>952</v>
      </c>
      <c r="H1958" t="s">
        <v>918</v>
      </c>
      <c r="I1958" t="s">
        <v>1998</v>
      </c>
      <c r="J1958" s="4" t="s">
        <v>832</v>
      </c>
      <c r="K1958">
        <v>180</v>
      </c>
      <c r="L1958">
        <v>125</v>
      </c>
      <c r="M1958" s="1">
        <v>2.2847222222222224E-2</v>
      </c>
      <c r="N1958" s="25">
        <v>321.95999999999998</v>
      </c>
      <c r="O1958" s="25">
        <v>1014.1739999999999</v>
      </c>
      <c r="P1958" s="25">
        <v>3.1042882999999999</v>
      </c>
      <c r="Q1958" s="25">
        <v>0.27044639999999998</v>
      </c>
      <c r="R1958" s="25">
        <v>398.2645</v>
      </c>
      <c r="S1958" s="25">
        <v>4.7406988800000001</v>
      </c>
      <c r="T1958" s="25">
        <v>0.1438044</v>
      </c>
      <c r="U1958" s="25">
        <v>4.2296449999999999E-2</v>
      </c>
      <c r="V1958" s="25">
        <v>1.7485319999999999E-2</v>
      </c>
      <c r="W1958" s="25">
        <v>5.9781769999999998E-2</v>
      </c>
      <c r="X1958" s="25"/>
      <c r="Y1958" s="25"/>
      <c r="Z1958"/>
    </row>
    <row r="1959" spans="2:26" x14ac:dyDescent="0.25">
      <c r="B1959" t="s">
        <v>896</v>
      </c>
      <c r="C1959" t="s">
        <v>678</v>
      </c>
      <c r="D1959" t="s">
        <v>296</v>
      </c>
      <c r="E1959" t="s">
        <v>1529</v>
      </c>
      <c r="F1959" t="s">
        <v>951</v>
      </c>
      <c r="G1959" t="s">
        <v>952</v>
      </c>
      <c r="H1959" t="s">
        <v>918</v>
      </c>
      <c r="I1959" t="s">
        <v>1998</v>
      </c>
      <c r="J1959" s="4" t="s">
        <v>864</v>
      </c>
      <c r="K1959">
        <v>180</v>
      </c>
      <c r="L1959">
        <v>125</v>
      </c>
      <c r="M1959" s="1">
        <v>1.9259259259259261E-2</v>
      </c>
      <c r="N1959" s="25">
        <v>290.95999999999998</v>
      </c>
      <c r="O1959" s="25">
        <v>916.52399999999989</v>
      </c>
      <c r="P1959" s="25">
        <v>2.9790482999999899</v>
      </c>
      <c r="Q1959" s="25">
        <v>0.2444064</v>
      </c>
      <c r="R1959" s="25">
        <v>359.91750000000002</v>
      </c>
      <c r="S1959" s="25">
        <v>3.8702188799999999</v>
      </c>
      <c r="T1959" s="25">
        <v>0.11776439999999901</v>
      </c>
      <c r="U1959" s="25">
        <v>4.1806650000000001E-2</v>
      </c>
      <c r="V1959" s="25">
        <v>1.5806979999999901E-2</v>
      </c>
      <c r="W1959" s="25">
        <v>5.7613629999999902E-2</v>
      </c>
      <c r="X1959" s="25"/>
      <c r="Y1959" s="25"/>
      <c r="Z1959"/>
    </row>
    <row r="1960" spans="2:26" x14ac:dyDescent="0.25">
      <c r="B1960" t="s">
        <v>98</v>
      </c>
      <c r="C1960" t="s">
        <v>305</v>
      </c>
      <c r="D1960" t="s">
        <v>296</v>
      </c>
      <c r="E1960" t="s">
        <v>1530</v>
      </c>
      <c r="F1960" t="s">
        <v>951</v>
      </c>
      <c r="G1960" t="s">
        <v>952</v>
      </c>
      <c r="H1960" t="s">
        <v>918</v>
      </c>
      <c r="I1960" t="s">
        <v>1971</v>
      </c>
      <c r="J1960" s="4" t="s">
        <v>865</v>
      </c>
      <c r="K1960">
        <v>240</v>
      </c>
      <c r="L1960">
        <v>125</v>
      </c>
      <c r="M1960" s="1">
        <v>1.7673611111111109E-2</v>
      </c>
      <c r="N1960" s="25">
        <v>248.73915798152399</v>
      </c>
      <c r="O1960" s="25">
        <v>783.52834764180056</v>
      </c>
      <c r="P1960" s="25">
        <v>2.09367330195056</v>
      </c>
      <c r="Q1960" s="25">
        <v>0.208940869540782</v>
      </c>
      <c r="R1960" s="25">
        <v>307.69028025430703</v>
      </c>
      <c r="S1960" s="25">
        <v>7.4368691980877104</v>
      </c>
      <c r="T1960" s="25">
        <v>2.9569413252106602</v>
      </c>
      <c r="U1960" s="25">
        <v>0</v>
      </c>
      <c r="V1960" s="25">
        <v>5.8707753678097697E-2</v>
      </c>
      <c r="W1960" s="25">
        <v>5.8707753678097697E-2</v>
      </c>
      <c r="X1960" s="25"/>
      <c r="Y1960" s="25"/>
      <c r="Z1960"/>
    </row>
    <row r="1961" spans="2:26" x14ac:dyDescent="0.25">
      <c r="B1961" t="s">
        <v>98</v>
      </c>
      <c r="C1961" t="s">
        <v>305</v>
      </c>
      <c r="D1961" t="s">
        <v>296</v>
      </c>
      <c r="E1961" t="s">
        <v>1530</v>
      </c>
      <c r="F1961" t="s">
        <v>951</v>
      </c>
      <c r="G1961" t="s">
        <v>952</v>
      </c>
      <c r="H1961" t="s">
        <v>918</v>
      </c>
      <c r="I1961" t="s">
        <v>1971</v>
      </c>
      <c r="J1961" s="4" t="s">
        <v>865</v>
      </c>
      <c r="K1961">
        <v>240</v>
      </c>
      <c r="L1961">
        <v>200</v>
      </c>
      <c r="M1961" s="1">
        <v>2.5520833333333336E-2</v>
      </c>
      <c r="N1961" s="25">
        <v>368.880949017663</v>
      </c>
      <c r="O1961" s="25">
        <v>1161.9749894056383</v>
      </c>
      <c r="P1961" s="25">
        <v>2.8428810043355299</v>
      </c>
      <c r="Q1961" s="25">
        <v>0.30985992723723699</v>
      </c>
      <c r="R1961" s="25">
        <v>456.30572411592601</v>
      </c>
      <c r="S1961" s="25">
        <v>8.8044216763094294</v>
      </c>
      <c r="T1961" s="25">
        <v>3.03470317514725</v>
      </c>
      <c r="U1961" s="25">
        <v>0</v>
      </c>
      <c r="V1961" s="25">
        <v>8.1550313089295806E-2</v>
      </c>
      <c r="W1961" s="25">
        <v>8.1550313089295806E-2</v>
      </c>
      <c r="X1961" s="25"/>
      <c r="Y1961" s="25"/>
      <c r="Z1961"/>
    </row>
    <row r="1962" spans="2:26" x14ac:dyDescent="0.25">
      <c r="B1962" t="s">
        <v>98</v>
      </c>
      <c r="C1962" t="s">
        <v>305</v>
      </c>
      <c r="D1962" t="s">
        <v>296</v>
      </c>
      <c r="E1962" t="s">
        <v>1530</v>
      </c>
      <c r="F1962" t="s">
        <v>951</v>
      </c>
      <c r="G1962" t="s">
        <v>952</v>
      </c>
      <c r="H1962" t="s">
        <v>918</v>
      </c>
      <c r="I1962" t="s">
        <v>1971</v>
      </c>
      <c r="J1962" s="4" t="s">
        <v>865</v>
      </c>
      <c r="K1962">
        <v>340</v>
      </c>
      <c r="L1962">
        <v>250</v>
      </c>
      <c r="M1962" s="1">
        <v>3.123842592592593E-2</v>
      </c>
      <c r="N1962" s="25">
        <v>404.48835379715899</v>
      </c>
      <c r="O1962" s="25">
        <v>1274.1383144610509</v>
      </c>
      <c r="P1962" s="25">
        <v>2.9670048237468301</v>
      </c>
      <c r="Q1962" s="25">
        <v>0.33977020807651198</v>
      </c>
      <c r="R1962" s="25">
        <v>500.35198957942998</v>
      </c>
      <c r="S1962" s="25">
        <v>11.179478324234699</v>
      </c>
      <c r="T1962" s="25">
        <v>3.6622834471543801</v>
      </c>
      <c r="U1962" s="25">
        <v>0</v>
      </c>
      <c r="V1962" s="25">
        <v>0.102168338857378</v>
      </c>
      <c r="W1962" s="25">
        <v>0.102168338857378</v>
      </c>
      <c r="X1962" s="25"/>
      <c r="Y1962" s="25"/>
      <c r="Z1962"/>
    </row>
    <row r="1963" spans="2:26" x14ac:dyDescent="0.25">
      <c r="B1963" t="s">
        <v>98</v>
      </c>
      <c r="C1963" t="s">
        <v>305</v>
      </c>
      <c r="D1963" t="s">
        <v>296</v>
      </c>
      <c r="E1963" t="s">
        <v>1530</v>
      </c>
      <c r="F1963" t="s">
        <v>951</v>
      </c>
      <c r="G1963" t="s">
        <v>952</v>
      </c>
      <c r="H1963" t="s">
        <v>918</v>
      </c>
      <c r="I1963" t="s">
        <v>1971</v>
      </c>
      <c r="J1963" s="4" t="s">
        <v>865</v>
      </c>
      <c r="K1963">
        <v>400</v>
      </c>
      <c r="L1963">
        <v>500</v>
      </c>
      <c r="M1963" s="1">
        <v>5.7743055555555554E-2</v>
      </c>
      <c r="N1963" s="25">
        <v>660.51676411694496</v>
      </c>
      <c r="O1963" s="25">
        <v>2080.6278069683767</v>
      </c>
      <c r="P1963" s="25">
        <v>4.1692000919651901</v>
      </c>
      <c r="Q1963" s="25">
        <v>0.55483407030391596</v>
      </c>
      <c r="R1963" s="25">
        <v>817.05916461967104</v>
      </c>
      <c r="S1963" s="25">
        <v>17.201629159614399</v>
      </c>
      <c r="T1963" s="25">
        <v>4.2335922057663504</v>
      </c>
      <c r="U1963" s="25">
        <v>0</v>
      </c>
      <c r="V1963" s="25">
        <v>0.189408203437782</v>
      </c>
      <c r="W1963" s="25">
        <v>0.189408203437782</v>
      </c>
      <c r="X1963" s="25"/>
      <c r="Y1963" s="25"/>
      <c r="Z1963"/>
    </row>
    <row r="1964" spans="2:26" x14ac:dyDescent="0.25">
      <c r="B1964" t="s">
        <v>98</v>
      </c>
      <c r="C1964" t="s">
        <v>305</v>
      </c>
      <c r="D1964" t="s">
        <v>296</v>
      </c>
      <c r="E1964" t="s">
        <v>1530</v>
      </c>
      <c r="F1964" t="s">
        <v>951</v>
      </c>
      <c r="G1964" t="s">
        <v>952</v>
      </c>
      <c r="H1964" t="s">
        <v>918</v>
      </c>
      <c r="I1964" t="s">
        <v>1971</v>
      </c>
      <c r="J1964" s="4" t="s">
        <v>865</v>
      </c>
      <c r="K1964">
        <v>440</v>
      </c>
      <c r="L1964">
        <v>750</v>
      </c>
      <c r="M1964" s="1">
        <v>8.4074074074074079E-2</v>
      </c>
      <c r="N1964" s="25">
        <v>901.28170530367902</v>
      </c>
      <c r="O1964" s="25">
        <v>2839.0373717065886</v>
      </c>
      <c r="P1964" s="25">
        <v>5.2905156563598101</v>
      </c>
      <c r="Q1964" s="25">
        <v>0.75707661648866897</v>
      </c>
      <c r="R1964" s="25">
        <v>1114.8855347732899</v>
      </c>
      <c r="S1964" s="25">
        <v>22.491176825617998</v>
      </c>
      <c r="T1964" s="25">
        <v>4.6657037699133896</v>
      </c>
      <c r="U1964" s="25">
        <v>0</v>
      </c>
      <c r="V1964" s="25">
        <v>0.27440294460679698</v>
      </c>
      <c r="W1964" s="25">
        <v>0.27440294460679698</v>
      </c>
      <c r="X1964" s="25"/>
      <c r="Y1964" s="25"/>
      <c r="Z1964"/>
    </row>
    <row r="1965" spans="2:26" x14ac:dyDescent="0.25">
      <c r="B1965" t="s">
        <v>98</v>
      </c>
      <c r="C1965" t="s">
        <v>305</v>
      </c>
      <c r="D1965" t="s">
        <v>296</v>
      </c>
      <c r="E1965" t="s">
        <v>1530</v>
      </c>
      <c r="F1965" t="s">
        <v>951</v>
      </c>
      <c r="G1965" t="s">
        <v>952</v>
      </c>
      <c r="H1965" t="s">
        <v>918</v>
      </c>
      <c r="I1965" t="s">
        <v>1971</v>
      </c>
      <c r="J1965" s="4" t="s">
        <v>865</v>
      </c>
      <c r="K1965">
        <v>440</v>
      </c>
      <c r="L1965">
        <v>1000</v>
      </c>
      <c r="M1965" s="1">
        <v>0.11004629629629629</v>
      </c>
      <c r="N1965" s="25">
        <v>1150.5642221646999</v>
      </c>
      <c r="O1965" s="25">
        <v>3624.2772998188047</v>
      </c>
      <c r="P1965" s="25">
        <v>6.4578462410683102</v>
      </c>
      <c r="Q1965" s="25">
        <v>0.96647395221172405</v>
      </c>
      <c r="R1965" s="25">
        <v>1423.2480180585601</v>
      </c>
      <c r="S1965" s="25">
        <v>27.8646938174879</v>
      </c>
      <c r="T1965" s="25">
        <v>5.0311531062792296</v>
      </c>
      <c r="U1965" s="25">
        <v>0</v>
      </c>
      <c r="V1965" s="25">
        <v>0.35831912698784302</v>
      </c>
      <c r="W1965" s="25">
        <v>0.35831912698784302</v>
      </c>
      <c r="X1965" s="25"/>
      <c r="Y1965" s="25"/>
      <c r="Z1965"/>
    </row>
    <row r="1966" spans="2:26" x14ac:dyDescent="0.25">
      <c r="B1966" t="s">
        <v>98</v>
      </c>
      <c r="C1966" t="s">
        <v>305</v>
      </c>
      <c r="D1966" t="s">
        <v>296</v>
      </c>
      <c r="E1966" t="s">
        <v>1530</v>
      </c>
      <c r="F1966" t="s">
        <v>951</v>
      </c>
      <c r="G1966" t="s">
        <v>952</v>
      </c>
      <c r="H1966" t="s">
        <v>918</v>
      </c>
      <c r="I1966" t="s">
        <v>1971</v>
      </c>
      <c r="J1966" s="4" t="s">
        <v>865</v>
      </c>
      <c r="K1966">
        <v>440</v>
      </c>
      <c r="L1966">
        <v>1500</v>
      </c>
      <c r="M1966" s="1">
        <v>0.16185185185185186</v>
      </c>
      <c r="N1966" s="25">
        <v>1641.60626491876</v>
      </c>
      <c r="O1966" s="25">
        <v>5171.0597344940934</v>
      </c>
      <c r="P1966" s="25">
        <v>8.7647914936662108</v>
      </c>
      <c r="Q1966" s="25">
        <v>1.3789490301973699</v>
      </c>
      <c r="R1966" s="25">
        <v>2030.6672328045599</v>
      </c>
      <c r="S1966" s="25">
        <v>38.3943553060803</v>
      </c>
      <c r="T1966" s="25">
        <v>5.8032313481231803</v>
      </c>
      <c r="U1966" s="25">
        <v>0</v>
      </c>
      <c r="V1966" s="25">
        <v>0.52545651032996099</v>
      </c>
      <c r="W1966" s="25">
        <v>0.52545651032996099</v>
      </c>
      <c r="X1966" s="25"/>
      <c r="Y1966" s="25"/>
      <c r="Z1966"/>
    </row>
    <row r="1967" spans="2:26" x14ac:dyDescent="0.25">
      <c r="B1967" t="s">
        <v>98</v>
      </c>
      <c r="C1967" t="s">
        <v>305</v>
      </c>
      <c r="D1967" t="s">
        <v>296</v>
      </c>
      <c r="E1967" t="s">
        <v>1530</v>
      </c>
      <c r="F1967" t="s">
        <v>951</v>
      </c>
      <c r="G1967" t="s">
        <v>952</v>
      </c>
      <c r="H1967" t="s">
        <v>918</v>
      </c>
      <c r="I1967" t="s">
        <v>1971</v>
      </c>
      <c r="J1967" s="4" t="s">
        <v>865</v>
      </c>
      <c r="K1967">
        <v>440</v>
      </c>
      <c r="L1967">
        <v>2000</v>
      </c>
      <c r="M1967" s="1">
        <v>0.21379629629629629</v>
      </c>
      <c r="N1967" s="25">
        <v>2121.2899553214902</v>
      </c>
      <c r="O1967" s="25">
        <v>6682.0633592626937</v>
      </c>
      <c r="P1967" s="25">
        <v>11.003247242146699</v>
      </c>
      <c r="Q1967" s="25">
        <v>1.78188390932348</v>
      </c>
      <c r="R1967" s="25">
        <v>2624.03615929732</v>
      </c>
      <c r="S1967" s="25">
        <v>48.593733504021699</v>
      </c>
      <c r="T1967" s="25">
        <v>6.55861677127234</v>
      </c>
      <c r="U1967" s="25">
        <v>0</v>
      </c>
      <c r="V1967" s="25">
        <v>0.69201913517123703</v>
      </c>
      <c r="W1967" s="25">
        <v>0.69201913517123703</v>
      </c>
      <c r="X1967" s="25"/>
      <c r="Y1967" s="25"/>
      <c r="Z1967"/>
    </row>
    <row r="1968" spans="2:26" x14ac:dyDescent="0.25">
      <c r="B1968" t="s">
        <v>98</v>
      </c>
      <c r="C1968" t="s">
        <v>305</v>
      </c>
      <c r="D1968" t="s">
        <v>296</v>
      </c>
      <c r="E1968" t="s">
        <v>1530</v>
      </c>
      <c r="F1968" t="s">
        <v>951</v>
      </c>
      <c r="G1968" t="s">
        <v>952</v>
      </c>
      <c r="H1968" t="s">
        <v>918</v>
      </c>
      <c r="I1968" t="s">
        <v>1971</v>
      </c>
      <c r="J1968" s="4" t="s">
        <v>832</v>
      </c>
      <c r="K1968">
        <v>240</v>
      </c>
      <c r="L1968">
        <v>125</v>
      </c>
      <c r="M1968" s="1">
        <v>2.2847222222222224E-2</v>
      </c>
      <c r="N1968" s="25">
        <v>179.51639999999901</v>
      </c>
      <c r="O1968" s="25">
        <v>565.47665999999685</v>
      </c>
      <c r="P1968" s="25">
        <v>0.73562247999999997</v>
      </c>
      <c r="Q1968" s="25">
        <v>0.15079377999999999</v>
      </c>
      <c r="R1968" s="25">
        <v>222.06178199999999</v>
      </c>
      <c r="S1968" s="25">
        <v>11.362250099999899</v>
      </c>
      <c r="T1968" s="25">
        <v>6.6929356200000001</v>
      </c>
      <c r="U1968" s="25">
        <v>0</v>
      </c>
      <c r="V1968" s="25">
        <v>6.063168E-2</v>
      </c>
      <c r="W1968" s="25">
        <v>6.063168E-2</v>
      </c>
      <c r="X1968" s="25"/>
      <c r="Y1968" s="25"/>
      <c r="Z1968"/>
    </row>
    <row r="1969" spans="2:26" x14ac:dyDescent="0.25">
      <c r="B1969" t="s">
        <v>98</v>
      </c>
      <c r="C1969" t="s">
        <v>305</v>
      </c>
      <c r="D1969" t="s">
        <v>296</v>
      </c>
      <c r="E1969" t="s">
        <v>1530</v>
      </c>
      <c r="F1969" t="s">
        <v>951</v>
      </c>
      <c r="G1969" t="s">
        <v>952</v>
      </c>
      <c r="H1969" t="s">
        <v>918</v>
      </c>
      <c r="I1969" t="s">
        <v>1971</v>
      </c>
      <c r="J1969" s="4" t="s">
        <v>864</v>
      </c>
      <c r="K1969">
        <v>240</v>
      </c>
      <c r="L1969">
        <v>125</v>
      </c>
      <c r="M1969" s="1">
        <v>1.9259259259259261E-2</v>
      </c>
      <c r="N1969" s="25">
        <v>160.97839999999999</v>
      </c>
      <c r="O1969" s="25">
        <v>507.08195999999998</v>
      </c>
      <c r="P1969" s="25">
        <v>0.70834248</v>
      </c>
      <c r="Q1969" s="25">
        <v>0.13522186</v>
      </c>
      <c r="R1969" s="25">
        <v>199.13027719230701</v>
      </c>
      <c r="S1969" s="25">
        <v>9.3484672474358899</v>
      </c>
      <c r="T1969" s="25">
        <v>5.4002807289743497</v>
      </c>
      <c r="U1969" s="25">
        <v>0</v>
      </c>
      <c r="V1969" s="25">
        <v>5.172848E-2</v>
      </c>
      <c r="W1969" s="25">
        <v>5.172848E-2</v>
      </c>
      <c r="X1969" s="25"/>
      <c r="Y1969" s="25"/>
      <c r="Z1969"/>
    </row>
    <row r="1970" spans="2:26" x14ac:dyDescent="0.25">
      <c r="B1970" t="s">
        <v>1999</v>
      </c>
      <c r="C1970" t="s">
        <v>897</v>
      </c>
      <c r="D1970" t="s">
        <v>296</v>
      </c>
      <c r="E1970" t="s">
        <v>1531</v>
      </c>
      <c r="F1970" t="s">
        <v>951</v>
      </c>
      <c r="G1970" t="s">
        <v>952</v>
      </c>
      <c r="H1970" t="s">
        <v>918</v>
      </c>
      <c r="I1970" t="s">
        <v>1992</v>
      </c>
      <c r="J1970" s="4" t="s">
        <v>865</v>
      </c>
      <c r="K1970">
        <v>200</v>
      </c>
      <c r="L1970">
        <v>125</v>
      </c>
      <c r="M1970" s="1">
        <v>1.5555555555555553E-2</v>
      </c>
      <c r="N1970" s="25">
        <v>592.287090640153</v>
      </c>
      <c r="O1970" s="25">
        <v>1865.7043355164819</v>
      </c>
      <c r="P1970" s="25">
        <v>6.9853969643229199</v>
      </c>
      <c r="Q1970" s="25">
        <v>0.49752115176425998</v>
      </c>
      <c r="R1970" s="25">
        <v>732.65918288783496</v>
      </c>
      <c r="S1970" s="25">
        <v>2.1966706468942201</v>
      </c>
      <c r="T1970" s="25">
        <v>2.7460431161667E-2</v>
      </c>
      <c r="U1970" s="25">
        <v>3.3036209084053802E-3</v>
      </c>
      <c r="V1970" s="25">
        <v>3.72123884459351E-2</v>
      </c>
      <c r="W1970" s="25">
        <v>4.0516009354340479E-2</v>
      </c>
      <c r="X1970" s="25"/>
      <c r="Y1970" s="25"/>
      <c r="Z1970"/>
    </row>
    <row r="1971" spans="2:26" x14ac:dyDescent="0.25">
      <c r="B1971" t="s">
        <v>1999</v>
      </c>
      <c r="C1971" t="s">
        <v>897</v>
      </c>
      <c r="D1971" t="s">
        <v>296</v>
      </c>
      <c r="E1971" t="s">
        <v>1531</v>
      </c>
      <c r="F1971" t="s">
        <v>951</v>
      </c>
      <c r="G1971" t="s">
        <v>952</v>
      </c>
      <c r="H1971" t="s">
        <v>918</v>
      </c>
      <c r="I1971" t="s">
        <v>1992</v>
      </c>
      <c r="J1971" s="4" t="s">
        <v>865</v>
      </c>
      <c r="K1971">
        <v>240</v>
      </c>
      <c r="L1971">
        <v>200</v>
      </c>
      <c r="M1971" s="1">
        <v>2.2905092592592591E-2</v>
      </c>
      <c r="N1971" s="25">
        <v>869.36252414856096</v>
      </c>
      <c r="O1971" s="25">
        <v>2738.491951067967</v>
      </c>
      <c r="P1971" s="25">
        <v>10.0234623491026</v>
      </c>
      <c r="Q1971" s="25">
        <v>0.73026448615237805</v>
      </c>
      <c r="R1971" s="25">
        <v>1075.40139935717</v>
      </c>
      <c r="S1971" s="25">
        <v>2.85793155968322</v>
      </c>
      <c r="T1971" s="25">
        <v>4.0054851951095503E-2</v>
      </c>
      <c r="U1971" s="25">
        <v>2.8753789922038499E-3</v>
      </c>
      <c r="V1971" s="25">
        <v>5.8459229041299701E-2</v>
      </c>
      <c r="W1971" s="25">
        <v>6.1334608033503553E-2</v>
      </c>
      <c r="X1971" s="25"/>
      <c r="Y1971" s="25"/>
      <c r="Z1971"/>
    </row>
    <row r="1972" spans="2:26" x14ac:dyDescent="0.25">
      <c r="B1972" t="s">
        <v>1999</v>
      </c>
      <c r="C1972" t="s">
        <v>897</v>
      </c>
      <c r="D1972" t="s">
        <v>296</v>
      </c>
      <c r="E1972" t="s">
        <v>1531</v>
      </c>
      <c r="F1972" t="s">
        <v>951</v>
      </c>
      <c r="G1972" t="s">
        <v>952</v>
      </c>
      <c r="H1972" t="s">
        <v>918</v>
      </c>
      <c r="I1972" t="s">
        <v>1992</v>
      </c>
      <c r="J1972" s="4" t="s">
        <v>865</v>
      </c>
      <c r="K1972">
        <v>340</v>
      </c>
      <c r="L1972">
        <v>250</v>
      </c>
      <c r="M1972" s="1">
        <v>2.7430555555555555E-2</v>
      </c>
      <c r="N1972" s="25">
        <v>988.15103682904305</v>
      </c>
      <c r="O1972" s="25">
        <v>3112.6757660114854</v>
      </c>
      <c r="P1972" s="25">
        <v>11.0268566263265</v>
      </c>
      <c r="Q1972" s="25">
        <v>0.83004699347510202</v>
      </c>
      <c r="R1972" s="25">
        <v>1222.3429597408399</v>
      </c>
      <c r="S1972" s="25">
        <v>3.6034563915637499</v>
      </c>
      <c r="T1972" s="25">
        <v>4.8695597019464902E-2</v>
      </c>
      <c r="U1972" s="25">
        <v>2.01088575755588E-3</v>
      </c>
      <c r="V1972" s="25">
        <v>7.1787899426127899E-2</v>
      </c>
      <c r="W1972" s="25">
        <v>7.3798785183683782E-2</v>
      </c>
      <c r="X1972" s="25"/>
      <c r="Y1972" s="25"/>
      <c r="Z1972"/>
    </row>
    <row r="1973" spans="2:26" x14ac:dyDescent="0.25">
      <c r="B1973" t="s">
        <v>1999</v>
      </c>
      <c r="C1973" t="s">
        <v>897</v>
      </c>
      <c r="D1973" t="s">
        <v>296</v>
      </c>
      <c r="E1973" t="s">
        <v>1531</v>
      </c>
      <c r="F1973" t="s">
        <v>951</v>
      </c>
      <c r="G1973" t="s">
        <v>952</v>
      </c>
      <c r="H1973" t="s">
        <v>918</v>
      </c>
      <c r="I1973" t="s">
        <v>1992</v>
      </c>
      <c r="J1973" s="4" t="s">
        <v>865</v>
      </c>
      <c r="K1973">
        <v>360</v>
      </c>
      <c r="L1973">
        <v>500</v>
      </c>
      <c r="M1973" s="1">
        <v>5.2060185185185182E-2</v>
      </c>
      <c r="N1973" s="25">
        <v>1796.0016108505499</v>
      </c>
      <c r="O1973" s="25">
        <v>5657.4050741792325</v>
      </c>
      <c r="P1973" s="25">
        <v>18.960534155348601</v>
      </c>
      <c r="Q1973" s="25">
        <v>1.5086412814832599</v>
      </c>
      <c r="R1973" s="25">
        <v>2221.6536473000201</v>
      </c>
      <c r="S1973" s="25">
        <v>5.8964050411950701</v>
      </c>
      <c r="T1973" s="25">
        <v>9.7930088311350194E-2</v>
      </c>
      <c r="U1973" s="25">
        <v>2.8873811585286499E-3</v>
      </c>
      <c r="V1973" s="25">
        <v>0.14694634798464901</v>
      </c>
      <c r="W1973" s="25">
        <v>0.14983372914317766</v>
      </c>
      <c r="X1973" s="25"/>
      <c r="Y1973" s="25"/>
      <c r="Z1973"/>
    </row>
    <row r="1974" spans="2:26" x14ac:dyDescent="0.25">
      <c r="B1974" t="s">
        <v>1999</v>
      </c>
      <c r="C1974" t="s">
        <v>897</v>
      </c>
      <c r="D1974" t="s">
        <v>296</v>
      </c>
      <c r="E1974" t="s">
        <v>1531</v>
      </c>
      <c r="F1974" t="s">
        <v>951</v>
      </c>
      <c r="G1974" t="s">
        <v>952</v>
      </c>
      <c r="H1974" t="s">
        <v>918</v>
      </c>
      <c r="I1974" t="s">
        <v>1992</v>
      </c>
      <c r="J1974" s="4" t="s">
        <v>865</v>
      </c>
      <c r="K1974">
        <v>360</v>
      </c>
      <c r="L1974">
        <v>750</v>
      </c>
      <c r="M1974" s="1">
        <v>7.6678240740740741E-2</v>
      </c>
      <c r="N1974" s="25">
        <v>2648.9508433112301</v>
      </c>
      <c r="O1974" s="25">
        <v>8344.1951564303745</v>
      </c>
      <c r="P1974" s="25">
        <v>27.527348947195598</v>
      </c>
      <c r="Q1974" s="25">
        <v>2.2251185028988001</v>
      </c>
      <c r="R1974" s="25">
        <v>3276.7522582122401</v>
      </c>
      <c r="S1974" s="25">
        <v>8.1044161146594007</v>
      </c>
      <c r="T1974" s="25">
        <v>0.14738944129255899</v>
      </c>
      <c r="U1974" s="25">
        <v>3.9271151675419301E-3</v>
      </c>
      <c r="V1974" s="25">
        <v>0.22444150358822201</v>
      </c>
      <c r="W1974" s="25">
        <v>0.22836861875576395</v>
      </c>
      <c r="X1974" s="25"/>
      <c r="Y1974" s="25"/>
      <c r="Z1974"/>
    </row>
    <row r="1975" spans="2:26" x14ac:dyDescent="0.25">
      <c r="B1975" t="s">
        <v>1999</v>
      </c>
      <c r="C1975" t="s">
        <v>897</v>
      </c>
      <c r="D1975" t="s">
        <v>296</v>
      </c>
      <c r="E1975" t="s">
        <v>1531</v>
      </c>
      <c r="F1975" t="s">
        <v>951</v>
      </c>
      <c r="G1975" t="s">
        <v>952</v>
      </c>
      <c r="H1975" t="s">
        <v>918</v>
      </c>
      <c r="I1975" t="s">
        <v>1992</v>
      </c>
      <c r="J1975" s="4" t="s">
        <v>865</v>
      </c>
      <c r="K1975">
        <v>360</v>
      </c>
      <c r="L1975">
        <v>1000</v>
      </c>
      <c r="M1975" s="1">
        <v>0.1012037037037037</v>
      </c>
      <c r="N1975" s="25">
        <v>3466.6782024722802</v>
      </c>
      <c r="O1975" s="25">
        <v>10920.036337787682</v>
      </c>
      <c r="P1975" s="25">
        <v>35.596180763531102</v>
      </c>
      <c r="Q1975" s="25">
        <v>2.9120100834880498</v>
      </c>
      <c r="R1975" s="25">
        <v>4288.2804374049501</v>
      </c>
      <c r="S1975" s="25">
        <v>10.3219538398255</v>
      </c>
      <c r="T1975" s="25">
        <v>0.19665826983752499</v>
      </c>
      <c r="U1975" s="25">
        <v>4.8454044116879799E-3</v>
      </c>
      <c r="V1975" s="25">
        <v>0.30002530253975901</v>
      </c>
      <c r="W1975" s="25">
        <v>0.30487070695144697</v>
      </c>
      <c r="X1975" s="25"/>
      <c r="Y1975" s="25"/>
      <c r="Z1975"/>
    </row>
    <row r="1976" spans="2:26" x14ac:dyDescent="0.25">
      <c r="B1976" t="s">
        <v>1999</v>
      </c>
      <c r="C1976" t="s">
        <v>897</v>
      </c>
      <c r="D1976" t="s">
        <v>296</v>
      </c>
      <c r="E1976" t="s">
        <v>1531</v>
      </c>
      <c r="F1976" t="s">
        <v>951</v>
      </c>
      <c r="G1976" t="s">
        <v>952</v>
      </c>
      <c r="H1976" t="s">
        <v>918</v>
      </c>
      <c r="I1976" t="s">
        <v>1992</v>
      </c>
      <c r="J1976" s="4" t="s">
        <v>865</v>
      </c>
      <c r="K1976">
        <v>380</v>
      </c>
      <c r="L1976">
        <v>1500</v>
      </c>
      <c r="M1976" s="1">
        <v>0.15054398148148149</v>
      </c>
      <c r="N1976" s="25">
        <v>4980.5328224571304</v>
      </c>
      <c r="O1976" s="25">
        <v>15688.67839073996</v>
      </c>
      <c r="P1976" s="25">
        <v>49.1817344285339</v>
      </c>
      <c r="Q1976" s="25">
        <v>4.18364751687617</v>
      </c>
      <c r="R1976" s="25">
        <v>6160.9187872503499</v>
      </c>
      <c r="S1976" s="25">
        <v>14.370683485202401</v>
      </c>
      <c r="T1976" s="25">
        <v>0.29579347893417401</v>
      </c>
      <c r="U1976" s="25">
        <v>6.0567246969797199E-3</v>
      </c>
      <c r="V1976" s="25">
        <v>0.47431120166632301</v>
      </c>
      <c r="W1976" s="25">
        <v>0.48036792636330272</v>
      </c>
      <c r="X1976" s="25"/>
      <c r="Y1976" s="25"/>
      <c r="Z1976"/>
    </row>
    <row r="1977" spans="2:26" x14ac:dyDescent="0.25">
      <c r="B1977" t="s">
        <v>1999</v>
      </c>
      <c r="C1977" t="s">
        <v>897</v>
      </c>
      <c r="D1977" t="s">
        <v>296</v>
      </c>
      <c r="E1977" t="s">
        <v>1531</v>
      </c>
      <c r="F1977" t="s">
        <v>951</v>
      </c>
      <c r="G1977" t="s">
        <v>952</v>
      </c>
      <c r="H1977" t="s">
        <v>918</v>
      </c>
      <c r="I1977" t="s">
        <v>1992</v>
      </c>
      <c r="J1977" s="4" t="s">
        <v>865</v>
      </c>
      <c r="K1977">
        <v>400</v>
      </c>
      <c r="L1977">
        <v>2000</v>
      </c>
      <c r="M1977" s="1">
        <v>0.1996064814814815</v>
      </c>
      <c r="N1977" s="25">
        <v>6481.8992381492699</v>
      </c>
      <c r="O1977" s="25">
        <v>20417.982600170199</v>
      </c>
      <c r="P1977" s="25">
        <v>62.733103396761202</v>
      </c>
      <c r="Q1977" s="25">
        <v>5.4447955140756701</v>
      </c>
      <c r="R1977" s="25">
        <v>8018.1088561920697</v>
      </c>
      <c r="S1977" s="25">
        <v>18.4364245918565</v>
      </c>
      <c r="T1977" s="25">
        <v>0.394189937544626</v>
      </c>
      <c r="U1977" s="25">
        <v>7.30655226452192E-3</v>
      </c>
      <c r="V1977" s="25">
        <v>0.64564728433327601</v>
      </c>
      <c r="W1977" s="25">
        <v>0.65295383659779793</v>
      </c>
      <c r="X1977" s="25"/>
      <c r="Y1977" s="25"/>
      <c r="Z1977"/>
    </row>
    <row r="1978" spans="2:26" x14ac:dyDescent="0.25">
      <c r="B1978" t="s">
        <v>1999</v>
      </c>
      <c r="C1978" t="s">
        <v>897</v>
      </c>
      <c r="D1978" t="s">
        <v>296</v>
      </c>
      <c r="E1978" t="s">
        <v>1531</v>
      </c>
      <c r="F1978" t="s">
        <v>951</v>
      </c>
      <c r="G1978" t="s">
        <v>952</v>
      </c>
      <c r="H1978" t="s">
        <v>918</v>
      </c>
      <c r="I1978" t="s">
        <v>1992</v>
      </c>
      <c r="J1978" s="4" t="s">
        <v>832</v>
      </c>
      <c r="K1978">
        <v>200</v>
      </c>
      <c r="L1978">
        <v>125</v>
      </c>
      <c r="M1978" s="1">
        <v>2.2847222222222224E-2</v>
      </c>
      <c r="N1978" s="25">
        <v>481.55999999999898</v>
      </c>
      <c r="O1978" s="25">
        <v>1516.9139999999968</v>
      </c>
      <c r="P1978" s="25">
        <v>4.4399831999999897</v>
      </c>
      <c r="Q1978" s="25">
        <v>0.40451041999999998</v>
      </c>
      <c r="R1978" s="25">
        <v>595.68964000000005</v>
      </c>
      <c r="S1978" s="25">
        <v>4.1069179599999996</v>
      </c>
      <c r="T1978" s="25">
        <v>3.5052E-2</v>
      </c>
      <c r="U1978" s="25">
        <v>3.01512E-3</v>
      </c>
      <c r="V1978" s="25">
        <v>2.4355656E-2</v>
      </c>
      <c r="W1978" s="25">
        <v>2.7370775999999999E-2</v>
      </c>
      <c r="X1978" s="25"/>
      <c r="Y1978" s="25"/>
      <c r="Z1978"/>
    </row>
    <row r="1979" spans="2:26" x14ac:dyDescent="0.25">
      <c r="B1979" t="s">
        <v>1999</v>
      </c>
      <c r="C1979" t="s">
        <v>897</v>
      </c>
      <c r="D1979" t="s">
        <v>296</v>
      </c>
      <c r="E1979" t="s">
        <v>1531</v>
      </c>
      <c r="F1979" t="s">
        <v>951</v>
      </c>
      <c r="G1979" t="s">
        <v>952</v>
      </c>
      <c r="H1979" t="s">
        <v>918</v>
      </c>
      <c r="I1979" t="s">
        <v>1992</v>
      </c>
      <c r="J1979" s="4" t="s">
        <v>864</v>
      </c>
      <c r="K1979">
        <v>200</v>
      </c>
      <c r="L1979">
        <v>125</v>
      </c>
      <c r="M1979" s="1">
        <v>1.9259259259259261E-2</v>
      </c>
      <c r="N1979" s="25">
        <v>441.88</v>
      </c>
      <c r="O1979" s="25">
        <v>1391.922</v>
      </c>
      <c r="P1979" s="25">
        <v>4.2570584</v>
      </c>
      <c r="Q1979" s="25">
        <v>0.37117921999999998</v>
      </c>
      <c r="R1979" s="25">
        <v>546.60548794871704</v>
      </c>
      <c r="S1979" s="25">
        <v>3.38632919974359</v>
      </c>
      <c r="T1979" s="25">
        <v>2.9893599999999999E-2</v>
      </c>
      <c r="U1979" s="25">
        <v>2.9487799999999998E-3</v>
      </c>
      <c r="V1979" s="25">
        <v>2.238325E-2</v>
      </c>
      <c r="W1979" s="25">
        <v>2.5332029999999998E-2</v>
      </c>
      <c r="X1979" s="25"/>
      <c r="Y1979" s="25"/>
      <c r="Z1979"/>
    </row>
    <row r="1980" spans="2:26" x14ac:dyDescent="0.25">
      <c r="B1980" t="s">
        <v>898</v>
      </c>
      <c r="C1980" t="s">
        <v>899</v>
      </c>
      <c r="D1980" t="s">
        <v>296</v>
      </c>
      <c r="E1980" t="s">
        <v>1533</v>
      </c>
      <c r="F1980" t="s">
        <v>951</v>
      </c>
      <c r="G1980" t="s">
        <v>952</v>
      </c>
      <c r="H1980" t="s">
        <v>918</v>
      </c>
      <c r="I1980" t="s">
        <v>1992</v>
      </c>
      <c r="J1980" s="4" t="s">
        <v>865</v>
      </c>
      <c r="K1980">
        <v>240</v>
      </c>
      <c r="L1980">
        <v>125</v>
      </c>
      <c r="M1980" s="1">
        <v>1.5300925925925926E-2</v>
      </c>
      <c r="N1980" s="25">
        <v>582.25449271325999</v>
      </c>
      <c r="O1980" s="25">
        <v>1834.101652046769</v>
      </c>
      <c r="P1980" s="25">
        <v>6.8731399637832196</v>
      </c>
      <c r="Q1980" s="25">
        <v>0.48909371622886999</v>
      </c>
      <c r="R1980" s="25">
        <v>720.24877975453603</v>
      </c>
      <c r="S1980" s="25">
        <v>2.29619836873754</v>
      </c>
      <c r="T1980" s="25">
        <v>2.6596137341355901E-2</v>
      </c>
      <c r="U1980" s="25">
        <v>2.2508341278202901E-3</v>
      </c>
      <c r="V1980" s="25">
        <v>3.6907685843552702E-2</v>
      </c>
      <c r="W1980" s="25">
        <v>3.9158519971372992E-2</v>
      </c>
      <c r="X1980" s="25"/>
      <c r="Y1980" s="25"/>
      <c r="Z1980"/>
    </row>
    <row r="1981" spans="2:26" x14ac:dyDescent="0.25">
      <c r="B1981" t="s">
        <v>898</v>
      </c>
      <c r="C1981" t="s">
        <v>899</v>
      </c>
      <c r="D1981" t="s">
        <v>296</v>
      </c>
      <c r="E1981" t="s">
        <v>1533</v>
      </c>
      <c r="F1981" t="s">
        <v>951</v>
      </c>
      <c r="G1981" t="s">
        <v>952</v>
      </c>
      <c r="H1981" t="s">
        <v>918</v>
      </c>
      <c r="I1981" t="s">
        <v>1992</v>
      </c>
      <c r="J1981" s="4" t="s">
        <v>865</v>
      </c>
      <c r="K1981">
        <v>240</v>
      </c>
      <c r="L1981">
        <v>200</v>
      </c>
      <c r="M1981" s="1">
        <v>2.2905092592592591E-2</v>
      </c>
      <c r="N1981" s="25">
        <v>893.12764326811202</v>
      </c>
      <c r="O1981" s="25">
        <v>2813.3520762945527</v>
      </c>
      <c r="P1981" s="25">
        <v>10.3257586818434</v>
      </c>
      <c r="Q1981" s="25">
        <v>0.75022727387104304</v>
      </c>
      <c r="R1981" s="25">
        <v>1104.7989096167901</v>
      </c>
      <c r="S1981" s="25">
        <v>2.8206697281695599</v>
      </c>
      <c r="T1981" s="25">
        <v>4.0038745718770002E-2</v>
      </c>
      <c r="U1981" s="25">
        <v>2.92870262572604E-3</v>
      </c>
      <c r="V1981" s="25">
        <v>6.0187849169371699E-2</v>
      </c>
      <c r="W1981" s="25">
        <v>6.3116551795097744E-2</v>
      </c>
      <c r="X1981" s="25"/>
      <c r="Y1981" s="25"/>
      <c r="Z1981"/>
    </row>
    <row r="1982" spans="2:26" x14ac:dyDescent="0.25">
      <c r="B1982" t="s">
        <v>898</v>
      </c>
      <c r="C1982" t="s">
        <v>899</v>
      </c>
      <c r="D1982" t="s">
        <v>296</v>
      </c>
      <c r="E1982" t="s">
        <v>1533</v>
      </c>
      <c r="F1982" t="s">
        <v>951</v>
      </c>
      <c r="G1982" t="s">
        <v>952</v>
      </c>
      <c r="H1982" t="s">
        <v>918</v>
      </c>
      <c r="I1982" t="s">
        <v>1992</v>
      </c>
      <c r="J1982" s="4" t="s">
        <v>865</v>
      </c>
      <c r="K1982">
        <v>340</v>
      </c>
      <c r="L1982">
        <v>250</v>
      </c>
      <c r="M1982" s="1">
        <v>2.7430555555555555E-2</v>
      </c>
      <c r="N1982" s="25">
        <v>1001.65382191565</v>
      </c>
      <c r="O1982" s="25">
        <v>3155.2095390342974</v>
      </c>
      <c r="P1982" s="25">
        <v>11.183577691391999</v>
      </c>
      <c r="Q1982" s="25">
        <v>0.84138926179635298</v>
      </c>
      <c r="R1982" s="25">
        <v>1239.04588453575</v>
      </c>
      <c r="S1982" s="25">
        <v>3.57749313626115</v>
      </c>
      <c r="T1982" s="25">
        <v>4.8681653685462803E-2</v>
      </c>
      <c r="U1982" s="25">
        <v>2.0276896841963602E-3</v>
      </c>
      <c r="V1982" s="25">
        <v>7.2963233557561596E-2</v>
      </c>
      <c r="W1982" s="25">
        <v>7.4990923241757962E-2</v>
      </c>
      <c r="X1982" s="25"/>
      <c r="Y1982" s="25"/>
      <c r="Z1982"/>
    </row>
    <row r="1983" spans="2:26" x14ac:dyDescent="0.25">
      <c r="B1983" t="s">
        <v>898</v>
      </c>
      <c r="C1983" t="s">
        <v>899</v>
      </c>
      <c r="D1983" t="s">
        <v>296</v>
      </c>
      <c r="E1983" t="s">
        <v>1533</v>
      </c>
      <c r="F1983" t="s">
        <v>951</v>
      </c>
      <c r="G1983" t="s">
        <v>952</v>
      </c>
      <c r="H1983" t="s">
        <v>918</v>
      </c>
      <c r="I1983" t="s">
        <v>1992</v>
      </c>
      <c r="J1983" s="4" t="s">
        <v>865</v>
      </c>
      <c r="K1983">
        <v>360</v>
      </c>
      <c r="L1983">
        <v>500</v>
      </c>
      <c r="M1983" s="1">
        <v>5.2060185185185182E-2</v>
      </c>
      <c r="N1983" s="25">
        <v>1856.1195942546501</v>
      </c>
      <c r="O1983" s="25">
        <v>5846.776721902148</v>
      </c>
      <c r="P1983" s="25">
        <v>19.644583238222101</v>
      </c>
      <c r="Q1983" s="25">
        <v>1.5591402980036899</v>
      </c>
      <c r="R1983" s="25">
        <v>2296.0197743361</v>
      </c>
      <c r="S1983" s="25">
        <v>5.7717140112172398</v>
      </c>
      <c r="T1983" s="25">
        <v>9.7863749853969298E-2</v>
      </c>
      <c r="U1983" s="25">
        <v>2.9542411308969502E-3</v>
      </c>
      <c r="V1983" s="25">
        <v>0.152367127178859</v>
      </c>
      <c r="W1983" s="25">
        <v>0.15532136830975596</v>
      </c>
      <c r="X1983" s="25"/>
      <c r="Y1983" s="25"/>
      <c r="Z1983"/>
    </row>
    <row r="1984" spans="2:26" x14ac:dyDescent="0.25">
      <c r="B1984" t="s">
        <v>898</v>
      </c>
      <c r="C1984" t="s">
        <v>899</v>
      </c>
      <c r="D1984" t="s">
        <v>296</v>
      </c>
      <c r="E1984" t="s">
        <v>1533</v>
      </c>
      <c r="F1984" t="s">
        <v>951</v>
      </c>
      <c r="G1984" t="s">
        <v>952</v>
      </c>
      <c r="H1984" t="s">
        <v>918</v>
      </c>
      <c r="I1984" t="s">
        <v>1992</v>
      </c>
      <c r="J1984" s="4" t="s">
        <v>865</v>
      </c>
      <c r="K1984">
        <v>360</v>
      </c>
      <c r="L1984">
        <v>750</v>
      </c>
      <c r="M1984" s="1">
        <v>7.6666666666666661E-2</v>
      </c>
      <c r="N1984" s="25">
        <v>2758.03468716823</v>
      </c>
      <c r="O1984" s="25">
        <v>8687.8092645799243</v>
      </c>
      <c r="P1984" s="25">
        <v>28.770155058352199</v>
      </c>
      <c r="Q1984" s="25">
        <v>2.3167493207591998</v>
      </c>
      <c r="R1984" s="25">
        <v>3411.6898064649999</v>
      </c>
      <c r="S1984" s="25">
        <v>7.8762399086431296</v>
      </c>
      <c r="T1984" s="25">
        <v>0.14725327393983401</v>
      </c>
      <c r="U1984" s="25">
        <v>4.0491019225900697E-3</v>
      </c>
      <c r="V1984" s="25">
        <v>0.23427407412487899</v>
      </c>
      <c r="W1984" s="25">
        <v>0.23832317604746905</v>
      </c>
      <c r="X1984" s="25"/>
      <c r="Y1984" s="25"/>
      <c r="Z1984"/>
    </row>
    <row r="1985" spans="2:26" x14ac:dyDescent="0.25">
      <c r="B1985" t="s">
        <v>898</v>
      </c>
      <c r="C1985" t="s">
        <v>899</v>
      </c>
      <c r="D1985" t="s">
        <v>296</v>
      </c>
      <c r="E1985" t="s">
        <v>1533</v>
      </c>
      <c r="F1985" t="s">
        <v>951</v>
      </c>
      <c r="G1985" t="s">
        <v>952</v>
      </c>
      <c r="H1985" t="s">
        <v>918</v>
      </c>
      <c r="I1985" t="s">
        <v>1992</v>
      </c>
      <c r="J1985" s="4" t="s">
        <v>865</v>
      </c>
      <c r="K1985">
        <v>400</v>
      </c>
      <c r="L1985">
        <v>1000</v>
      </c>
      <c r="M1985" s="1">
        <v>0.10140046296296296</v>
      </c>
      <c r="N1985" s="25">
        <v>3464.5838362766099</v>
      </c>
      <c r="O1985" s="25">
        <v>10913.43908427132</v>
      </c>
      <c r="P1985" s="25">
        <v>34.341399295551199</v>
      </c>
      <c r="Q1985" s="25">
        <v>2.91025040649625</v>
      </c>
      <c r="R1985" s="25">
        <v>4285.6903130132496</v>
      </c>
      <c r="S1985" s="25">
        <v>9.7041067256981197</v>
      </c>
      <c r="T1985" s="25">
        <v>0.196665688736612</v>
      </c>
      <c r="U1985" s="25">
        <v>4.3103534095725498E-3</v>
      </c>
      <c r="V1985" s="25">
        <v>0.33463421195937598</v>
      </c>
      <c r="W1985" s="25">
        <v>0.33894456536894851</v>
      </c>
      <c r="X1985" s="25"/>
      <c r="Y1985" s="25"/>
      <c r="Z1985"/>
    </row>
    <row r="1986" spans="2:26" x14ac:dyDescent="0.25">
      <c r="B1986" t="s">
        <v>898</v>
      </c>
      <c r="C1986" t="s">
        <v>899</v>
      </c>
      <c r="D1986" t="s">
        <v>296</v>
      </c>
      <c r="E1986" t="s">
        <v>1533</v>
      </c>
      <c r="F1986" t="s">
        <v>951</v>
      </c>
      <c r="G1986" t="s">
        <v>952</v>
      </c>
      <c r="H1986" t="s">
        <v>918</v>
      </c>
      <c r="I1986" t="s">
        <v>1992</v>
      </c>
      <c r="J1986" s="4" t="s">
        <v>865</v>
      </c>
      <c r="K1986">
        <v>380</v>
      </c>
      <c r="L1986">
        <v>1500</v>
      </c>
      <c r="M1986" s="1">
        <v>0.15054398148148149</v>
      </c>
      <c r="N1986" s="25">
        <v>5225.8360737033399</v>
      </c>
      <c r="O1986" s="25">
        <v>16461.383632165522</v>
      </c>
      <c r="P1986" s="25">
        <v>51.864060204639699</v>
      </c>
      <c r="Q1986" s="25">
        <v>4.3897021739396802</v>
      </c>
      <c r="R1986" s="25">
        <v>6464.3586209069299</v>
      </c>
      <c r="S1986" s="25">
        <v>13.8624181671392</v>
      </c>
      <c r="T1986" s="25">
        <v>0.29551709129662201</v>
      </c>
      <c r="U1986" s="25">
        <v>6.2947537895234502E-3</v>
      </c>
      <c r="V1986" s="25">
        <v>0.49861333157954202</v>
      </c>
      <c r="W1986" s="25">
        <v>0.50490808536906551</v>
      </c>
      <c r="X1986" s="25"/>
      <c r="Y1986" s="25"/>
      <c r="Z1986"/>
    </row>
    <row r="1987" spans="2:26" x14ac:dyDescent="0.25">
      <c r="B1987" t="s">
        <v>898</v>
      </c>
      <c r="C1987" t="s">
        <v>899</v>
      </c>
      <c r="D1987" t="s">
        <v>296</v>
      </c>
      <c r="E1987" t="s">
        <v>1533</v>
      </c>
      <c r="F1987" t="s">
        <v>951</v>
      </c>
      <c r="G1987" t="s">
        <v>952</v>
      </c>
      <c r="H1987" t="s">
        <v>918</v>
      </c>
      <c r="I1987" t="s">
        <v>1992</v>
      </c>
      <c r="J1987" s="4" t="s">
        <v>865</v>
      </c>
      <c r="K1987">
        <v>380</v>
      </c>
      <c r="L1987">
        <v>2000</v>
      </c>
      <c r="M1987" s="1">
        <v>0.19964120370370372</v>
      </c>
      <c r="N1987" s="25">
        <v>6894.2949149331198</v>
      </c>
      <c r="O1987" s="25">
        <v>21717.028982039326</v>
      </c>
      <c r="P1987" s="25">
        <v>67.822589887260506</v>
      </c>
      <c r="Q1987" s="25">
        <v>5.7912068183648797</v>
      </c>
      <c r="R1987" s="25">
        <v>8528.2421481422007</v>
      </c>
      <c r="S1987" s="25">
        <v>17.927560549440201</v>
      </c>
      <c r="T1987" s="25">
        <v>0.394145788865017</v>
      </c>
      <c r="U1987" s="25">
        <v>7.9245077542622298E-3</v>
      </c>
      <c r="V1987" s="25">
        <v>0.66780759813988999</v>
      </c>
      <c r="W1987" s="25">
        <v>0.67573210589415222</v>
      </c>
      <c r="X1987" s="25"/>
      <c r="Y1987" s="25"/>
      <c r="Z1987"/>
    </row>
    <row r="1988" spans="2:26" x14ac:dyDescent="0.25">
      <c r="B1988" t="s">
        <v>898</v>
      </c>
      <c r="C1988" t="s">
        <v>899</v>
      </c>
      <c r="D1988" t="s">
        <v>296</v>
      </c>
      <c r="E1988" t="s">
        <v>1533</v>
      </c>
      <c r="F1988" t="s">
        <v>951</v>
      </c>
      <c r="G1988" t="s">
        <v>952</v>
      </c>
      <c r="H1988" t="s">
        <v>918</v>
      </c>
      <c r="I1988" t="s">
        <v>1992</v>
      </c>
      <c r="J1988" s="4" t="s">
        <v>832</v>
      </c>
      <c r="K1988">
        <v>240</v>
      </c>
      <c r="L1988">
        <v>125</v>
      </c>
      <c r="M1988" s="1">
        <v>2.2847222222222224E-2</v>
      </c>
      <c r="N1988" s="25">
        <v>481.55999999999898</v>
      </c>
      <c r="O1988" s="25">
        <v>1516.9139999999968</v>
      </c>
      <c r="P1988" s="25">
        <v>4.4399831999999897</v>
      </c>
      <c r="Q1988" s="25">
        <v>0.40451041999999998</v>
      </c>
      <c r="R1988" s="25">
        <v>595.68964000000005</v>
      </c>
      <c r="S1988" s="25">
        <v>4.1069179599999996</v>
      </c>
      <c r="T1988" s="25">
        <v>3.5052E-2</v>
      </c>
      <c r="U1988" s="25">
        <v>3.01512E-3</v>
      </c>
      <c r="V1988" s="25">
        <v>2.4355656E-2</v>
      </c>
      <c r="W1988" s="25">
        <v>2.7370775999999999E-2</v>
      </c>
      <c r="X1988" s="25"/>
      <c r="Y1988" s="25"/>
      <c r="Z1988"/>
    </row>
    <row r="1989" spans="2:26" x14ac:dyDescent="0.25">
      <c r="B1989" t="s">
        <v>898</v>
      </c>
      <c r="C1989" t="s">
        <v>899</v>
      </c>
      <c r="D1989" t="s">
        <v>296</v>
      </c>
      <c r="E1989" t="s">
        <v>1533</v>
      </c>
      <c r="F1989" t="s">
        <v>951</v>
      </c>
      <c r="G1989" t="s">
        <v>952</v>
      </c>
      <c r="H1989" t="s">
        <v>918</v>
      </c>
      <c r="I1989" t="s">
        <v>1992</v>
      </c>
      <c r="J1989" s="4" t="s">
        <v>864</v>
      </c>
      <c r="K1989">
        <v>240</v>
      </c>
      <c r="L1989">
        <v>125</v>
      </c>
      <c r="M1989" s="1">
        <v>1.9259259259259261E-2</v>
      </c>
      <c r="N1989" s="25">
        <v>441.88</v>
      </c>
      <c r="O1989" s="25">
        <v>1391.922</v>
      </c>
      <c r="P1989" s="25">
        <v>4.2570584</v>
      </c>
      <c r="Q1989" s="25">
        <v>0.37117921999999998</v>
      </c>
      <c r="R1989" s="25">
        <v>546.60548794871704</v>
      </c>
      <c r="S1989" s="25">
        <v>3.38632919974359</v>
      </c>
      <c r="T1989" s="25">
        <v>2.9893599999999999E-2</v>
      </c>
      <c r="U1989" s="25">
        <v>2.9487799999999998E-3</v>
      </c>
      <c r="V1989" s="25">
        <v>2.238325E-2</v>
      </c>
      <c r="W1989" s="25">
        <v>2.5332029999999998E-2</v>
      </c>
      <c r="X1989" s="25"/>
      <c r="Y1989" s="25"/>
      <c r="Z1989"/>
    </row>
    <row r="1990" spans="2:26" x14ac:dyDescent="0.25">
      <c r="B1990" t="s">
        <v>97</v>
      </c>
      <c r="C1990" t="s">
        <v>303</v>
      </c>
      <c r="D1990" t="s">
        <v>679</v>
      </c>
      <c r="E1990" t="s">
        <v>2000</v>
      </c>
      <c r="F1990" t="s">
        <v>951</v>
      </c>
      <c r="G1990" t="s">
        <v>952</v>
      </c>
      <c r="H1990" t="s">
        <v>918</v>
      </c>
      <c r="I1990" t="s">
        <v>1970</v>
      </c>
      <c r="J1990" s="4" t="s">
        <v>865</v>
      </c>
      <c r="K1990">
        <v>200</v>
      </c>
      <c r="L1990">
        <v>125</v>
      </c>
      <c r="M1990" s="1">
        <v>2.2523148148148143E-2</v>
      </c>
      <c r="N1990" s="25">
        <v>100.745289829599</v>
      </c>
      <c r="O1990" s="25">
        <v>317.34766296323687</v>
      </c>
      <c r="P1990" s="25">
        <v>0.82563091673604705</v>
      </c>
      <c r="Q1990" s="25">
        <v>8.4626045442194098E-2</v>
      </c>
      <c r="R1990" s="25">
        <v>124.621924611146</v>
      </c>
      <c r="S1990" s="25">
        <v>1.9846051986795901</v>
      </c>
      <c r="T1990" s="25">
        <v>1.23843033859832</v>
      </c>
      <c r="U1990" s="25">
        <v>0</v>
      </c>
      <c r="V1990" s="25">
        <v>2.0555012355941499E-2</v>
      </c>
      <c r="W1990" s="25">
        <v>2.0555012355941499E-2</v>
      </c>
      <c r="X1990" s="25"/>
      <c r="Y1990" s="25"/>
      <c r="Z1990"/>
    </row>
    <row r="1991" spans="2:26" x14ac:dyDescent="0.25">
      <c r="B1991" t="s">
        <v>97</v>
      </c>
      <c r="C1991" t="s">
        <v>303</v>
      </c>
      <c r="D1991" t="s">
        <v>679</v>
      </c>
      <c r="E1991" t="s">
        <v>2000</v>
      </c>
      <c r="F1991" t="s">
        <v>951</v>
      </c>
      <c r="G1991" t="s">
        <v>952</v>
      </c>
      <c r="H1991" t="s">
        <v>918</v>
      </c>
      <c r="I1991" t="s">
        <v>1970</v>
      </c>
      <c r="J1991" s="4" t="s">
        <v>865</v>
      </c>
      <c r="K1991">
        <v>240</v>
      </c>
      <c r="L1991">
        <v>200</v>
      </c>
      <c r="M1991" s="1">
        <v>3.318287037037037E-2</v>
      </c>
      <c r="N1991" s="25">
        <v>147.168444196655</v>
      </c>
      <c r="O1991" s="25">
        <v>463.58059921946324</v>
      </c>
      <c r="P1991" s="25">
        <v>1.19701183933716</v>
      </c>
      <c r="Q1991" s="25">
        <v>0.123621483338916</v>
      </c>
      <c r="R1991" s="25">
        <v>182.04736302469399</v>
      </c>
      <c r="S1991" s="25">
        <v>2.40216962686794</v>
      </c>
      <c r="T1991" s="25">
        <v>1.49453943491897</v>
      </c>
      <c r="U1991" s="25">
        <v>0</v>
      </c>
      <c r="V1991" s="25">
        <v>3.0028635618144599E-2</v>
      </c>
      <c r="W1991" s="25">
        <v>3.0028635618144599E-2</v>
      </c>
      <c r="X1991" s="25"/>
      <c r="Y1991" s="25"/>
      <c r="Z1991"/>
    </row>
    <row r="1992" spans="2:26" x14ac:dyDescent="0.25">
      <c r="B1992" t="s">
        <v>97</v>
      </c>
      <c r="C1992" t="s">
        <v>303</v>
      </c>
      <c r="D1992" t="s">
        <v>679</v>
      </c>
      <c r="E1992" t="s">
        <v>2000</v>
      </c>
      <c r="F1992" t="s">
        <v>951</v>
      </c>
      <c r="G1992" t="s">
        <v>952</v>
      </c>
      <c r="H1992" t="s">
        <v>918</v>
      </c>
      <c r="I1992" t="s">
        <v>1970</v>
      </c>
      <c r="J1992" s="4" t="s">
        <v>865</v>
      </c>
      <c r="K1992">
        <v>300</v>
      </c>
      <c r="L1992">
        <v>250</v>
      </c>
      <c r="M1992" s="1">
        <v>3.8969907407407404E-2</v>
      </c>
      <c r="N1992" s="25">
        <v>171.89855513648101</v>
      </c>
      <c r="O1992" s="25">
        <v>541.48044867991518</v>
      </c>
      <c r="P1992" s="25">
        <v>1.3999677129550201</v>
      </c>
      <c r="Q1992" s="25">
        <v>0.144394786314644</v>
      </c>
      <c r="R1992" s="25">
        <v>212.638524298775</v>
      </c>
      <c r="S1992" s="25">
        <v>2.8235763798072702</v>
      </c>
      <c r="T1992" s="25">
        <v>1.7472970291852901</v>
      </c>
      <c r="U1992" s="25">
        <v>0</v>
      </c>
      <c r="V1992" s="25">
        <v>3.2937621217531597E-2</v>
      </c>
      <c r="W1992" s="25">
        <v>3.2937621217531597E-2</v>
      </c>
      <c r="X1992" s="25"/>
      <c r="Y1992" s="25"/>
      <c r="Z1992"/>
    </row>
    <row r="1993" spans="2:26" x14ac:dyDescent="0.25">
      <c r="B1993" t="s">
        <v>97</v>
      </c>
      <c r="C1993" t="s">
        <v>303</v>
      </c>
      <c r="D1993" t="s">
        <v>679</v>
      </c>
      <c r="E1993" t="s">
        <v>2000</v>
      </c>
      <c r="F1993" t="s">
        <v>951</v>
      </c>
      <c r="G1993" t="s">
        <v>952</v>
      </c>
      <c r="H1993" t="s">
        <v>918</v>
      </c>
      <c r="I1993" t="s">
        <v>1970</v>
      </c>
      <c r="J1993" s="4" t="s">
        <v>865</v>
      </c>
      <c r="K1993">
        <v>370</v>
      </c>
      <c r="L1993">
        <v>500</v>
      </c>
      <c r="M1993" s="1">
        <v>6.8576388888888895E-2</v>
      </c>
      <c r="N1993" s="25">
        <v>294.94759762210799</v>
      </c>
      <c r="O1993" s="25">
        <v>929.08493250964011</v>
      </c>
      <c r="P1993" s="25">
        <v>2.3340604092029902</v>
      </c>
      <c r="Q1993" s="25">
        <v>0.247755971663284</v>
      </c>
      <c r="R1993" s="25">
        <v>364.85026204653599</v>
      </c>
      <c r="S1993" s="25">
        <v>3.59183875645454</v>
      </c>
      <c r="T1993" s="25">
        <v>2.1962838174032502</v>
      </c>
      <c r="U1993" s="25">
        <v>0</v>
      </c>
      <c r="V1993" s="25">
        <v>5.8584593292557503E-2</v>
      </c>
      <c r="W1993" s="25">
        <v>5.8584593292557503E-2</v>
      </c>
      <c r="X1993" s="25"/>
      <c r="Y1993" s="25"/>
      <c r="Z1993"/>
    </row>
    <row r="1994" spans="2:26" x14ac:dyDescent="0.25">
      <c r="B1994" t="s">
        <v>97</v>
      </c>
      <c r="C1994" t="s">
        <v>303</v>
      </c>
      <c r="D1994" t="s">
        <v>679</v>
      </c>
      <c r="E1994" t="s">
        <v>2000</v>
      </c>
      <c r="F1994" t="s">
        <v>951</v>
      </c>
      <c r="G1994" t="s">
        <v>952</v>
      </c>
      <c r="H1994" t="s">
        <v>918</v>
      </c>
      <c r="I1994" t="s">
        <v>1970</v>
      </c>
      <c r="J1994" s="4" t="s">
        <v>865</v>
      </c>
      <c r="K1994">
        <v>400</v>
      </c>
      <c r="L1994">
        <v>750</v>
      </c>
      <c r="M1994" s="1">
        <v>9.9560185185185182E-2</v>
      </c>
      <c r="N1994" s="25">
        <v>406.45672074022298</v>
      </c>
      <c r="O1994" s="25">
        <v>1280.3386703317024</v>
      </c>
      <c r="P1994" s="25">
        <v>3.1414772268086999</v>
      </c>
      <c r="Q1994" s="25">
        <v>0.34142370961896901</v>
      </c>
      <c r="R1994" s="25">
        <v>502.78704422081</v>
      </c>
      <c r="S1994" s="25">
        <v>4.0509829242461102</v>
      </c>
      <c r="T1994" s="25">
        <v>2.4385303478207501</v>
      </c>
      <c r="U1994" s="25">
        <v>0</v>
      </c>
      <c r="V1994" s="25">
        <v>8.4205336966647407E-2</v>
      </c>
      <c r="W1994" s="25">
        <v>8.4205336966647407E-2</v>
      </c>
      <c r="X1994" s="25"/>
      <c r="Y1994" s="25"/>
      <c r="Z1994"/>
    </row>
    <row r="1995" spans="2:26" x14ac:dyDescent="0.25">
      <c r="B1995" t="s">
        <v>97</v>
      </c>
      <c r="C1995" t="s">
        <v>303</v>
      </c>
      <c r="D1995" t="s">
        <v>679</v>
      </c>
      <c r="E1995" t="s">
        <v>2000</v>
      </c>
      <c r="F1995" t="s">
        <v>951</v>
      </c>
      <c r="G1995" t="s">
        <v>952</v>
      </c>
      <c r="H1995" t="s">
        <v>918</v>
      </c>
      <c r="I1995" t="s">
        <v>1970</v>
      </c>
      <c r="J1995" s="4" t="s">
        <v>865</v>
      </c>
      <c r="K1995">
        <v>400</v>
      </c>
      <c r="L1995">
        <v>1000</v>
      </c>
      <c r="M1995" s="1">
        <v>0.13015046296296295</v>
      </c>
      <c r="N1995" s="25">
        <v>525.71019068045405</v>
      </c>
      <c r="O1995" s="25">
        <v>1655.9871006434303</v>
      </c>
      <c r="P1995" s="25">
        <v>4.0094474424477999</v>
      </c>
      <c r="Q1995" s="25">
        <v>0.441596548594474</v>
      </c>
      <c r="R1995" s="25">
        <v>650.30346756746599</v>
      </c>
      <c r="S1995" s="25">
        <v>4.89858584328036</v>
      </c>
      <c r="T1995" s="25">
        <v>2.92410481957178</v>
      </c>
      <c r="U1995" s="25">
        <v>0</v>
      </c>
      <c r="V1995" s="25">
        <v>0.109942092417553</v>
      </c>
      <c r="W1995" s="25">
        <v>0.109942092417553</v>
      </c>
      <c r="X1995" s="25"/>
      <c r="Y1995" s="25"/>
      <c r="Z1995"/>
    </row>
    <row r="1996" spans="2:26" x14ac:dyDescent="0.25">
      <c r="B1996" t="s">
        <v>97</v>
      </c>
      <c r="C1996" t="s">
        <v>303</v>
      </c>
      <c r="D1996" t="s">
        <v>679</v>
      </c>
      <c r="E1996" t="s">
        <v>2000</v>
      </c>
      <c r="F1996" t="s">
        <v>951</v>
      </c>
      <c r="G1996" t="s">
        <v>952</v>
      </c>
      <c r="H1996" t="s">
        <v>918</v>
      </c>
      <c r="I1996" t="s">
        <v>1970</v>
      </c>
      <c r="J1996" s="4" t="s">
        <v>832</v>
      </c>
      <c r="K1996">
        <v>200</v>
      </c>
      <c r="L1996">
        <v>125</v>
      </c>
      <c r="M1996" s="1">
        <v>2.2847222222222224E-2</v>
      </c>
      <c r="N1996" s="25">
        <v>80.859599999999901</v>
      </c>
      <c r="O1996" s="25">
        <v>254.70773999999969</v>
      </c>
      <c r="P1996" s="25">
        <v>0.49482451999999999</v>
      </c>
      <c r="Q1996" s="25">
        <v>6.7922068000000002E-2</v>
      </c>
      <c r="R1996" s="25">
        <v>100.02333400000001</v>
      </c>
      <c r="S1996" s="25">
        <v>2.8351009099999902</v>
      </c>
      <c r="T1996" s="25">
        <v>1.81718578251999</v>
      </c>
      <c r="U1996" s="25">
        <v>0</v>
      </c>
      <c r="V1996" s="25">
        <v>1.9823347872000002E-2</v>
      </c>
      <c r="W1996" s="25">
        <v>1.9823347872000002E-2</v>
      </c>
      <c r="X1996" s="25"/>
      <c r="Y1996" s="25"/>
      <c r="Z1996"/>
    </row>
    <row r="1997" spans="2:26" x14ac:dyDescent="0.25">
      <c r="B1997" t="s">
        <v>97</v>
      </c>
      <c r="C1997" t="s">
        <v>303</v>
      </c>
      <c r="D1997" t="s">
        <v>679</v>
      </c>
      <c r="E1997" t="s">
        <v>2000</v>
      </c>
      <c r="F1997" t="s">
        <v>951</v>
      </c>
      <c r="G1997" t="s">
        <v>952</v>
      </c>
      <c r="H1997" t="s">
        <v>918</v>
      </c>
      <c r="I1997" t="s">
        <v>1970</v>
      </c>
      <c r="J1997" s="4" t="s">
        <v>864</v>
      </c>
      <c r="K1997">
        <v>200</v>
      </c>
      <c r="L1997">
        <v>125</v>
      </c>
      <c r="M1997" s="1">
        <v>1.9259259259259261E-2</v>
      </c>
      <c r="N1997" s="25">
        <v>71.807599999999994</v>
      </c>
      <c r="O1997" s="25">
        <v>226.19393999999997</v>
      </c>
      <c r="P1997" s="25">
        <v>0.47002203999999997</v>
      </c>
      <c r="Q1997" s="25">
        <v>6.0318388000000001E-2</v>
      </c>
      <c r="R1997" s="25">
        <v>88.826008807692304</v>
      </c>
      <c r="S1997" s="25">
        <v>2.2959638535897402</v>
      </c>
      <c r="T1997" s="25">
        <v>1.4741150222635799</v>
      </c>
      <c r="U1997" s="25">
        <v>0</v>
      </c>
      <c r="V1997" s="25">
        <v>1.7265847872000001E-2</v>
      </c>
      <c r="W1997" s="25">
        <v>1.7265847872000001E-2</v>
      </c>
      <c r="X1997" s="25"/>
      <c r="Y1997" s="25"/>
      <c r="Z1997"/>
    </row>
    <row r="1998" spans="2:26" x14ac:dyDescent="0.25">
      <c r="B1998" t="s">
        <v>99</v>
      </c>
      <c r="C1998" t="s">
        <v>309</v>
      </c>
      <c r="D1998" t="s">
        <v>310</v>
      </c>
      <c r="E1998" t="s">
        <v>857</v>
      </c>
      <c r="F1998" t="s">
        <v>951</v>
      </c>
      <c r="G1998" t="s">
        <v>952</v>
      </c>
      <c r="H1998" t="s">
        <v>918</v>
      </c>
      <c r="I1998" t="s">
        <v>941</v>
      </c>
      <c r="J1998" s="4" t="s">
        <v>865</v>
      </c>
      <c r="K1998">
        <v>200</v>
      </c>
      <c r="L1998">
        <v>125</v>
      </c>
      <c r="M1998" s="1">
        <v>1.6099537037037037E-2</v>
      </c>
      <c r="N1998" s="25">
        <v>765.72356602031596</v>
      </c>
      <c r="O1998" s="25">
        <v>2412.0292329639951</v>
      </c>
      <c r="P1998" s="25">
        <v>7.07243396320189</v>
      </c>
      <c r="Q1998" s="25">
        <v>0.64320776351603703</v>
      </c>
      <c r="R1998" s="25">
        <v>947.20011095674295</v>
      </c>
      <c r="S1998" s="25">
        <v>3.6740349321776899</v>
      </c>
      <c r="T1998" s="25">
        <v>0.29447340200313599</v>
      </c>
      <c r="U1998" s="25">
        <v>0.116906417953911</v>
      </c>
      <c r="V1998" s="25">
        <v>5.62475577091332E-2</v>
      </c>
      <c r="W1998" s="25">
        <v>0.17315397566304419</v>
      </c>
      <c r="X1998" s="25"/>
      <c r="Y1998" s="25"/>
      <c r="Z1998"/>
    </row>
    <row r="1999" spans="2:26" x14ac:dyDescent="0.25">
      <c r="B1999" t="s">
        <v>99</v>
      </c>
      <c r="C1999" t="s">
        <v>309</v>
      </c>
      <c r="D1999" t="s">
        <v>310</v>
      </c>
      <c r="E1999" t="s">
        <v>857</v>
      </c>
      <c r="F1999" t="s">
        <v>951</v>
      </c>
      <c r="G1999" t="s">
        <v>952</v>
      </c>
      <c r="H1999" t="s">
        <v>918</v>
      </c>
      <c r="I1999" t="s">
        <v>941</v>
      </c>
      <c r="J1999" s="4" t="s">
        <v>865</v>
      </c>
      <c r="K1999">
        <v>240</v>
      </c>
      <c r="L1999">
        <v>200</v>
      </c>
      <c r="M1999" s="1">
        <v>2.3761574074074074E-2</v>
      </c>
      <c r="N1999" s="25">
        <v>1137.8270084947801</v>
      </c>
      <c r="O1999" s="25">
        <v>3584.1550767585572</v>
      </c>
      <c r="P1999" s="25">
        <v>10.1626495155057</v>
      </c>
      <c r="Q1999" s="25">
        <v>0.95577476616369506</v>
      </c>
      <c r="R1999" s="25">
        <v>1407.4920505038599</v>
      </c>
      <c r="S1999" s="25">
        <v>4.6556559183063397</v>
      </c>
      <c r="T1999" s="25">
        <v>0.40501993861128499</v>
      </c>
      <c r="U1999" s="25">
        <v>0.165242343775825</v>
      </c>
      <c r="V1999" s="25">
        <v>8.8811354331492107E-2</v>
      </c>
      <c r="W1999" s="25">
        <v>0.25405369810731709</v>
      </c>
      <c r="X1999" s="25"/>
      <c r="Y1999" s="25"/>
      <c r="Z1999"/>
    </row>
    <row r="2000" spans="2:26" x14ac:dyDescent="0.25">
      <c r="B2000" t="s">
        <v>99</v>
      </c>
      <c r="C2000" t="s">
        <v>309</v>
      </c>
      <c r="D2000" t="s">
        <v>310</v>
      </c>
      <c r="E2000" t="s">
        <v>857</v>
      </c>
      <c r="F2000" t="s">
        <v>951</v>
      </c>
      <c r="G2000" t="s">
        <v>952</v>
      </c>
      <c r="H2000" t="s">
        <v>918</v>
      </c>
      <c r="I2000" t="s">
        <v>941</v>
      </c>
      <c r="J2000" s="4" t="s">
        <v>865</v>
      </c>
      <c r="K2000">
        <v>300</v>
      </c>
      <c r="L2000">
        <v>250</v>
      </c>
      <c r="M2000" s="1">
        <v>2.8495370370370369E-2</v>
      </c>
      <c r="N2000" s="25">
        <v>1307.0912091013799</v>
      </c>
      <c r="O2000" s="25">
        <v>4117.3373086693464</v>
      </c>
      <c r="P2000" s="25">
        <v>11.6624298439224</v>
      </c>
      <c r="Q2000" s="25">
        <v>1.09795670035966</v>
      </c>
      <c r="R2000" s="25">
        <v>1616.8722308440399</v>
      </c>
      <c r="S2000" s="25">
        <v>5.5523958007435104</v>
      </c>
      <c r="T2000" s="25">
        <v>0.48914754615018102</v>
      </c>
      <c r="U2000" s="25">
        <v>0.176255634462882</v>
      </c>
      <c r="V2000" s="25">
        <v>0.10838327513389</v>
      </c>
      <c r="W2000" s="25">
        <v>0.28463890959677202</v>
      </c>
      <c r="X2000" s="25"/>
      <c r="Y2000" s="25"/>
      <c r="Z2000"/>
    </row>
    <row r="2001" spans="2:26" x14ac:dyDescent="0.25">
      <c r="B2001" t="s">
        <v>99</v>
      </c>
      <c r="C2001" t="s">
        <v>309</v>
      </c>
      <c r="D2001" t="s">
        <v>310</v>
      </c>
      <c r="E2001" t="s">
        <v>857</v>
      </c>
      <c r="F2001" t="s">
        <v>951</v>
      </c>
      <c r="G2001" t="s">
        <v>952</v>
      </c>
      <c r="H2001" t="s">
        <v>918</v>
      </c>
      <c r="I2001" t="s">
        <v>941</v>
      </c>
      <c r="J2001" s="4" t="s">
        <v>865</v>
      </c>
      <c r="K2001">
        <v>340</v>
      </c>
      <c r="L2001">
        <v>500</v>
      </c>
      <c r="M2001" s="1">
        <v>5.4270833333333331E-2</v>
      </c>
      <c r="N2001" s="25">
        <v>2399.2391096118299</v>
      </c>
      <c r="O2001" s="25">
        <v>7557.6031952772637</v>
      </c>
      <c r="P2001" s="25">
        <v>18.973828554819502</v>
      </c>
      <c r="Q2001" s="25">
        <v>2.0153608441053401</v>
      </c>
      <c r="R2001" s="25">
        <v>2967.8584728944802</v>
      </c>
      <c r="S2001" s="25">
        <v>7.2959424568062703</v>
      </c>
      <c r="T2001" s="25">
        <v>0.77242742460012004</v>
      </c>
      <c r="U2001" s="25">
        <v>0.28109269868381898</v>
      </c>
      <c r="V2001" s="25">
        <v>0.219339356731822</v>
      </c>
      <c r="W2001" s="25">
        <v>0.50043205541564095</v>
      </c>
      <c r="X2001" s="25"/>
      <c r="Y2001" s="25"/>
      <c r="Z2001"/>
    </row>
    <row r="2002" spans="2:26" x14ac:dyDescent="0.25">
      <c r="B2002" t="s">
        <v>99</v>
      </c>
      <c r="C2002" t="s">
        <v>309</v>
      </c>
      <c r="D2002" t="s">
        <v>310</v>
      </c>
      <c r="E2002" t="s">
        <v>857</v>
      </c>
      <c r="F2002" t="s">
        <v>951</v>
      </c>
      <c r="G2002" t="s">
        <v>952</v>
      </c>
      <c r="H2002" t="s">
        <v>918</v>
      </c>
      <c r="I2002" t="s">
        <v>941</v>
      </c>
      <c r="J2002" s="4" t="s">
        <v>865</v>
      </c>
      <c r="K2002">
        <v>340</v>
      </c>
      <c r="L2002">
        <v>750</v>
      </c>
      <c r="M2002" s="1">
        <v>8.009259259259259E-2</v>
      </c>
      <c r="N2002" s="25">
        <v>3555.5172865221898</v>
      </c>
      <c r="O2002" s="25">
        <v>11199.879452544898</v>
      </c>
      <c r="P2002" s="25">
        <v>27.220522584223499</v>
      </c>
      <c r="Q2002" s="25">
        <v>2.9866344487652299</v>
      </c>
      <c r="R2002" s="25">
        <v>4398.1754856029102</v>
      </c>
      <c r="S2002" s="25">
        <v>8.4598808973253306</v>
      </c>
      <c r="T2002" s="25">
        <v>1.0322637049505801</v>
      </c>
      <c r="U2002" s="25">
        <v>0.403884673466681</v>
      </c>
      <c r="V2002" s="25">
        <v>0.33264505738394601</v>
      </c>
      <c r="W2002" s="25">
        <v>0.73652973085062701</v>
      </c>
      <c r="X2002" s="25"/>
      <c r="Y2002" s="25"/>
      <c r="Z2002"/>
    </row>
    <row r="2003" spans="2:26" x14ac:dyDescent="0.25">
      <c r="B2003" t="s">
        <v>99</v>
      </c>
      <c r="C2003" t="s">
        <v>309</v>
      </c>
      <c r="D2003" t="s">
        <v>310</v>
      </c>
      <c r="E2003" t="s">
        <v>857</v>
      </c>
      <c r="F2003" t="s">
        <v>951</v>
      </c>
      <c r="G2003" t="s">
        <v>952</v>
      </c>
      <c r="H2003" t="s">
        <v>918</v>
      </c>
      <c r="I2003" t="s">
        <v>941</v>
      </c>
      <c r="J2003" s="4" t="s">
        <v>865</v>
      </c>
      <c r="K2003">
        <v>340</v>
      </c>
      <c r="L2003">
        <v>1000</v>
      </c>
      <c r="M2003" s="1">
        <v>0.10579861111111111</v>
      </c>
      <c r="N2003" s="25">
        <v>4631.5993546249701</v>
      </c>
      <c r="O2003" s="25">
        <v>14589.537967068656</v>
      </c>
      <c r="P2003" s="25">
        <v>34.284478585701201</v>
      </c>
      <c r="Q2003" s="25">
        <v>3.89054381770111</v>
      </c>
      <c r="R2003" s="25">
        <v>5729.2887594882504</v>
      </c>
      <c r="S2003" s="25">
        <v>9.5485630943271804</v>
      </c>
      <c r="T2003" s="25">
        <v>1.2748719684712899</v>
      </c>
      <c r="U2003" s="25">
        <v>0.51084204095559604</v>
      </c>
      <c r="V2003" s="25">
        <v>0.44041404711103499</v>
      </c>
      <c r="W2003" s="25">
        <v>0.95125608806663098</v>
      </c>
      <c r="X2003" s="25"/>
      <c r="Y2003" s="25"/>
      <c r="Z2003"/>
    </row>
    <row r="2004" spans="2:26" x14ac:dyDescent="0.25">
      <c r="B2004" t="s">
        <v>99</v>
      </c>
      <c r="C2004" t="s">
        <v>309</v>
      </c>
      <c r="D2004" t="s">
        <v>310</v>
      </c>
      <c r="E2004" t="s">
        <v>857</v>
      </c>
      <c r="F2004" t="s">
        <v>951</v>
      </c>
      <c r="G2004" t="s">
        <v>952</v>
      </c>
      <c r="H2004" t="s">
        <v>918</v>
      </c>
      <c r="I2004" t="s">
        <v>941</v>
      </c>
      <c r="J2004" s="4" t="s">
        <v>832</v>
      </c>
      <c r="K2004">
        <v>200</v>
      </c>
      <c r="L2004">
        <v>125</v>
      </c>
      <c r="M2004" s="1">
        <v>2.2847222222222224E-2</v>
      </c>
      <c r="N2004" s="25">
        <v>754.07999999999902</v>
      </c>
      <c r="O2004" s="25">
        <v>2375.3519999999967</v>
      </c>
      <c r="P2004" s="25">
        <v>5.1810219999999996</v>
      </c>
      <c r="Q2004" s="25">
        <v>0.63342719999999997</v>
      </c>
      <c r="R2004" s="25">
        <v>932.79697999999996</v>
      </c>
      <c r="S2004" s="25">
        <v>8.7226007999999897</v>
      </c>
      <c r="T2004" s="25">
        <v>0.5228952</v>
      </c>
      <c r="U2004" s="25">
        <v>8.3853739999999899E-2</v>
      </c>
      <c r="V2004" s="25">
        <v>4.4586155999999898E-2</v>
      </c>
      <c r="W2004" s="25">
        <v>0.1284398959999998</v>
      </c>
      <c r="X2004" s="25"/>
      <c r="Y2004" s="25"/>
      <c r="Z2004"/>
    </row>
    <row r="2005" spans="2:26" x14ac:dyDescent="0.25">
      <c r="B2005" t="s">
        <v>99</v>
      </c>
      <c r="C2005" t="s">
        <v>309</v>
      </c>
      <c r="D2005" t="s">
        <v>310</v>
      </c>
      <c r="E2005" t="s">
        <v>857</v>
      </c>
      <c r="F2005" t="s">
        <v>951</v>
      </c>
      <c r="G2005" t="s">
        <v>952</v>
      </c>
      <c r="H2005" t="s">
        <v>918</v>
      </c>
      <c r="I2005" t="s">
        <v>941</v>
      </c>
      <c r="J2005" s="4" t="s">
        <v>864</v>
      </c>
      <c r="K2005">
        <v>200</v>
      </c>
      <c r="L2005">
        <v>125</v>
      </c>
      <c r="M2005" s="1">
        <v>1.9259259259259261E-2</v>
      </c>
      <c r="N2005" s="25">
        <v>679.68</v>
      </c>
      <c r="O2005" s="25">
        <v>2140.9919999999997</v>
      </c>
      <c r="P2005" s="25">
        <v>4.9950219999999996</v>
      </c>
      <c r="Q2005" s="25">
        <v>0.57093119999999997</v>
      </c>
      <c r="R2005" s="25">
        <v>840.76418000000001</v>
      </c>
      <c r="S2005" s="25">
        <v>7.0590167999999904</v>
      </c>
      <c r="T2005" s="25">
        <v>0.43138319999999902</v>
      </c>
      <c r="U2005" s="25">
        <v>8.2452540000000005E-2</v>
      </c>
      <c r="V2005" s="25">
        <v>4.0375735999999898E-2</v>
      </c>
      <c r="W2005" s="25">
        <v>0.1228282759999999</v>
      </c>
      <c r="X2005" s="25"/>
      <c r="Y2005" s="25"/>
      <c r="Z2005"/>
    </row>
    <row r="2006" spans="2:26" x14ac:dyDescent="0.25">
      <c r="B2006" t="s">
        <v>100</v>
      </c>
      <c r="C2006" t="s">
        <v>311</v>
      </c>
      <c r="D2006" t="s">
        <v>913</v>
      </c>
      <c r="E2006" t="s">
        <v>682</v>
      </c>
      <c r="F2006" t="s">
        <v>951</v>
      </c>
      <c r="G2006" t="s">
        <v>1907</v>
      </c>
      <c r="H2006" t="s">
        <v>918</v>
      </c>
      <c r="I2006" t="s">
        <v>179</v>
      </c>
      <c r="J2006" s="4" t="s">
        <v>865</v>
      </c>
      <c r="K2006">
        <v>140</v>
      </c>
      <c r="L2006">
        <v>125</v>
      </c>
      <c r="M2006" s="1">
        <v>2.5347222222222219E-2</v>
      </c>
      <c r="N2006" s="25">
        <v>380.151925683532</v>
      </c>
      <c r="O2006" s="25">
        <v>1197.4785659031259</v>
      </c>
      <c r="P2006" s="25">
        <v>0.65144376058396503</v>
      </c>
      <c r="Q2006" s="25">
        <v>0.319327617574167</v>
      </c>
      <c r="R2006" s="25">
        <v>470.24796714498001</v>
      </c>
      <c r="S2006" s="25">
        <v>11.7660230311267</v>
      </c>
      <c r="T2006" s="25">
        <v>1.9408186793615501</v>
      </c>
      <c r="U2006" s="25">
        <v>0</v>
      </c>
      <c r="V2006" s="25">
        <v>0</v>
      </c>
      <c r="W2006" s="25">
        <v>0</v>
      </c>
      <c r="X2006" s="25"/>
      <c r="Y2006" s="25"/>
      <c r="Z2006"/>
    </row>
    <row r="2007" spans="2:26" x14ac:dyDescent="0.25">
      <c r="B2007" t="s">
        <v>100</v>
      </c>
      <c r="C2007" t="s">
        <v>311</v>
      </c>
      <c r="D2007" t="s">
        <v>913</v>
      </c>
      <c r="E2007" t="s">
        <v>682</v>
      </c>
      <c r="F2007" t="s">
        <v>951</v>
      </c>
      <c r="G2007" t="s">
        <v>1907</v>
      </c>
      <c r="H2007" t="s">
        <v>918</v>
      </c>
      <c r="I2007" t="s">
        <v>179</v>
      </c>
      <c r="J2007" s="4" t="s">
        <v>865</v>
      </c>
      <c r="K2007">
        <v>140</v>
      </c>
      <c r="L2007">
        <v>200</v>
      </c>
      <c r="M2007" s="1">
        <v>4.02662037037037E-2</v>
      </c>
      <c r="N2007" s="25">
        <v>551.74178876833003</v>
      </c>
      <c r="O2007" s="25">
        <v>1737.9866346202396</v>
      </c>
      <c r="P2007" s="25">
        <v>0.81800679542768795</v>
      </c>
      <c r="Q2007" s="25">
        <v>0.46346307208903298</v>
      </c>
      <c r="R2007" s="25">
        <v>682.504517317004</v>
      </c>
      <c r="S2007" s="25">
        <v>19.7973985741781</v>
      </c>
      <c r="T2007" s="25">
        <v>3.3522225870535398</v>
      </c>
      <c r="U2007" s="25">
        <v>0</v>
      </c>
      <c r="V2007" s="25">
        <v>0</v>
      </c>
      <c r="W2007" s="25">
        <v>0</v>
      </c>
      <c r="X2007" s="25"/>
      <c r="Y2007" s="25"/>
      <c r="Z2007"/>
    </row>
    <row r="2008" spans="2:26" x14ac:dyDescent="0.25">
      <c r="B2008" t="s">
        <v>100</v>
      </c>
      <c r="C2008" t="s">
        <v>311</v>
      </c>
      <c r="D2008" t="s">
        <v>913</v>
      </c>
      <c r="E2008" t="s">
        <v>682</v>
      </c>
      <c r="F2008" t="s">
        <v>951</v>
      </c>
      <c r="G2008" t="s">
        <v>1907</v>
      </c>
      <c r="H2008" t="s">
        <v>918</v>
      </c>
      <c r="I2008" t="s">
        <v>179</v>
      </c>
      <c r="J2008" s="4" t="s">
        <v>865</v>
      </c>
      <c r="K2008">
        <v>160</v>
      </c>
      <c r="L2008">
        <v>250</v>
      </c>
      <c r="M2008" s="1">
        <v>4.8993055555555554E-2</v>
      </c>
      <c r="N2008" s="25">
        <v>676.06256760715905</v>
      </c>
      <c r="O2008" s="25">
        <v>2129.5970879625511</v>
      </c>
      <c r="P2008" s="25">
        <v>1.00480797135586</v>
      </c>
      <c r="Q2008" s="25">
        <v>0.567892600433613</v>
      </c>
      <c r="R2008" s="25">
        <v>836.28933086303596</v>
      </c>
      <c r="S2008" s="25">
        <v>23.213623925697402</v>
      </c>
      <c r="T2008" s="25">
        <v>3.7241208382718201</v>
      </c>
      <c r="U2008" s="25">
        <v>0</v>
      </c>
      <c r="V2008" s="25">
        <v>0</v>
      </c>
      <c r="W2008" s="25">
        <v>0</v>
      </c>
      <c r="X2008" s="25"/>
      <c r="Y2008" s="25"/>
      <c r="Z2008"/>
    </row>
    <row r="2009" spans="2:26" x14ac:dyDescent="0.25">
      <c r="B2009" t="s">
        <v>100</v>
      </c>
      <c r="C2009" t="s">
        <v>311</v>
      </c>
      <c r="D2009" t="s">
        <v>913</v>
      </c>
      <c r="E2009" t="s">
        <v>682</v>
      </c>
      <c r="F2009" t="s">
        <v>951</v>
      </c>
      <c r="G2009" t="s">
        <v>1907</v>
      </c>
      <c r="H2009" t="s">
        <v>918</v>
      </c>
      <c r="I2009" t="s">
        <v>179</v>
      </c>
      <c r="J2009" s="4" t="s">
        <v>865</v>
      </c>
      <c r="K2009">
        <v>180</v>
      </c>
      <c r="L2009">
        <v>500</v>
      </c>
      <c r="M2009" s="1">
        <v>9.3275462962962963E-2</v>
      </c>
      <c r="N2009" s="25">
        <v>1248.8837191043799</v>
      </c>
      <c r="O2009" s="25">
        <v>3933.9837151787965</v>
      </c>
      <c r="P2009" s="25">
        <v>1.7201875344727999</v>
      </c>
      <c r="Q2009" s="25">
        <v>1.0490623320216099</v>
      </c>
      <c r="R2009" s="25">
        <v>1544.86964584564</v>
      </c>
      <c r="S2009" s="25">
        <v>42.2038054352929</v>
      </c>
      <c r="T2009" s="25">
        <v>6.0703221540037102</v>
      </c>
      <c r="U2009" s="25">
        <v>0</v>
      </c>
      <c r="V2009" s="25">
        <v>0</v>
      </c>
      <c r="W2009" s="25">
        <v>0</v>
      </c>
      <c r="X2009" s="25"/>
      <c r="Y2009" s="25"/>
      <c r="Z2009"/>
    </row>
    <row r="2010" spans="2:26" x14ac:dyDescent="0.25">
      <c r="B2010" t="s">
        <v>100</v>
      </c>
      <c r="C2010" t="s">
        <v>311</v>
      </c>
      <c r="D2010" t="s">
        <v>913</v>
      </c>
      <c r="E2010" t="s">
        <v>682</v>
      </c>
      <c r="F2010" t="s">
        <v>951</v>
      </c>
      <c r="G2010" t="s">
        <v>1907</v>
      </c>
      <c r="H2010" t="s">
        <v>918</v>
      </c>
      <c r="I2010" t="s">
        <v>179</v>
      </c>
      <c r="J2010" s="4" t="s">
        <v>865</v>
      </c>
      <c r="K2010">
        <v>170</v>
      </c>
      <c r="L2010">
        <v>750</v>
      </c>
      <c r="M2010" s="1">
        <v>0.14325231481481482</v>
      </c>
      <c r="N2010" s="25">
        <v>1844.20116049953</v>
      </c>
      <c r="O2010" s="25">
        <v>5809.2336555735192</v>
      </c>
      <c r="P2010" s="25">
        <v>2.2630719528792498</v>
      </c>
      <c r="Q2010" s="25">
        <v>1.54912932224753</v>
      </c>
      <c r="R2010" s="25">
        <v>2281.2776755547602</v>
      </c>
      <c r="S2010" s="25">
        <v>69.873046879484804</v>
      </c>
      <c r="T2010" s="25">
        <v>10.7454784441396</v>
      </c>
      <c r="U2010" s="25">
        <v>0</v>
      </c>
      <c r="V2010" s="25">
        <v>0</v>
      </c>
      <c r="W2010" s="25">
        <v>0</v>
      </c>
      <c r="X2010" s="25"/>
      <c r="Y2010" s="25"/>
      <c r="Z2010"/>
    </row>
    <row r="2011" spans="2:26" x14ac:dyDescent="0.25">
      <c r="B2011" t="s">
        <v>100</v>
      </c>
      <c r="C2011" t="s">
        <v>311</v>
      </c>
      <c r="D2011" t="s">
        <v>913</v>
      </c>
      <c r="E2011" t="s">
        <v>682</v>
      </c>
      <c r="F2011" t="s">
        <v>951</v>
      </c>
      <c r="G2011" t="s">
        <v>1907</v>
      </c>
      <c r="H2011" t="s">
        <v>918</v>
      </c>
      <c r="I2011" t="s">
        <v>179</v>
      </c>
      <c r="J2011" s="4" t="s">
        <v>865</v>
      </c>
      <c r="K2011">
        <v>200</v>
      </c>
      <c r="L2011">
        <v>1000</v>
      </c>
      <c r="M2011" s="1">
        <v>0.18163194444444444</v>
      </c>
      <c r="N2011" s="25">
        <v>2381.09261751127</v>
      </c>
      <c r="O2011" s="25">
        <v>7500.4417451605004</v>
      </c>
      <c r="P2011" s="25">
        <v>3.1377893107324</v>
      </c>
      <c r="Q2011" s="25">
        <v>2.0001179345949298</v>
      </c>
      <c r="R2011" s="25">
        <v>2945.4113628342602</v>
      </c>
      <c r="S2011" s="25">
        <v>78.609350514810004</v>
      </c>
      <c r="T2011" s="25">
        <v>10.307305847125599</v>
      </c>
      <c r="U2011" s="25">
        <v>0</v>
      </c>
      <c r="V2011" s="25">
        <v>0</v>
      </c>
      <c r="W2011" s="25">
        <v>0</v>
      </c>
      <c r="X2011" s="25"/>
      <c r="Y2011" s="25"/>
      <c r="Z2011"/>
    </row>
    <row r="2012" spans="2:26" x14ac:dyDescent="0.25">
      <c r="B2012" t="s">
        <v>100</v>
      </c>
      <c r="C2012" t="s">
        <v>311</v>
      </c>
      <c r="D2012" t="s">
        <v>913</v>
      </c>
      <c r="E2012" t="s">
        <v>682</v>
      </c>
      <c r="F2012" t="s">
        <v>951</v>
      </c>
      <c r="G2012" t="s">
        <v>1907</v>
      </c>
      <c r="H2012" t="s">
        <v>918</v>
      </c>
      <c r="I2012" t="s">
        <v>179</v>
      </c>
      <c r="J2012" s="4" t="s">
        <v>832</v>
      </c>
      <c r="K2012">
        <v>140</v>
      </c>
      <c r="L2012">
        <v>125</v>
      </c>
      <c r="M2012" s="1">
        <v>2.2847222222222224E-2</v>
      </c>
      <c r="N2012" s="25">
        <v>172.22105999999999</v>
      </c>
      <c r="O2012" s="25">
        <v>542.49633899999992</v>
      </c>
      <c r="P2012" s="25">
        <v>0.22390741</v>
      </c>
      <c r="Q2012" s="25">
        <v>0.14466570000000001</v>
      </c>
      <c r="R2012" s="25">
        <v>213.03745799999999</v>
      </c>
      <c r="S2012" s="25">
        <v>31.289114550000001</v>
      </c>
      <c r="T2012" s="25">
        <v>24.156286559999899</v>
      </c>
      <c r="U2012" s="25">
        <v>0</v>
      </c>
      <c r="V2012" s="25">
        <v>0</v>
      </c>
      <c r="W2012" s="25">
        <v>0</v>
      </c>
      <c r="X2012" s="25"/>
      <c r="Y2012" s="25"/>
      <c r="Z2012"/>
    </row>
    <row r="2013" spans="2:26" x14ac:dyDescent="0.25">
      <c r="B2013" t="s">
        <v>100</v>
      </c>
      <c r="C2013" t="s">
        <v>311</v>
      </c>
      <c r="D2013" t="s">
        <v>913</v>
      </c>
      <c r="E2013" t="s">
        <v>682</v>
      </c>
      <c r="F2013" t="s">
        <v>951</v>
      </c>
      <c r="G2013" t="s">
        <v>1907</v>
      </c>
      <c r="H2013" t="s">
        <v>918</v>
      </c>
      <c r="I2013" t="s">
        <v>179</v>
      </c>
      <c r="J2013" s="4" t="s">
        <v>864</v>
      </c>
      <c r="K2013">
        <v>140</v>
      </c>
      <c r="L2013">
        <v>125</v>
      </c>
      <c r="M2013" s="1">
        <v>1.9259259259259261E-2</v>
      </c>
      <c r="N2013" s="25">
        <v>155.295644230769</v>
      </c>
      <c r="O2013" s="25">
        <v>489.18127932692232</v>
      </c>
      <c r="P2013" s="25">
        <v>0.21280941</v>
      </c>
      <c r="Q2013" s="25">
        <v>0.130448348846153</v>
      </c>
      <c r="R2013" s="25">
        <v>192.100717743589</v>
      </c>
      <c r="S2013" s="25">
        <v>25.415631389743499</v>
      </c>
      <c r="T2013" s="25">
        <v>19.404655444615301</v>
      </c>
      <c r="U2013" s="25">
        <v>0</v>
      </c>
      <c r="V2013" s="25">
        <v>0</v>
      </c>
      <c r="W2013" s="25">
        <v>0</v>
      </c>
      <c r="X2013" s="25"/>
      <c r="Y2013" s="25"/>
      <c r="Z2013"/>
    </row>
    <row r="2014" spans="2:26" x14ac:dyDescent="0.25">
      <c r="B2014" t="s">
        <v>101</v>
      </c>
      <c r="C2014" t="s">
        <v>312</v>
      </c>
      <c r="D2014" t="s">
        <v>310</v>
      </c>
      <c r="E2014" t="s">
        <v>1545</v>
      </c>
      <c r="F2014" t="s">
        <v>951</v>
      </c>
      <c r="G2014" t="s">
        <v>952</v>
      </c>
      <c r="H2014" t="s">
        <v>918</v>
      </c>
      <c r="I2014" t="s">
        <v>851</v>
      </c>
      <c r="J2014" s="4" t="s">
        <v>865</v>
      </c>
      <c r="K2014">
        <v>200</v>
      </c>
      <c r="L2014">
        <v>125</v>
      </c>
      <c r="M2014" s="1">
        <v>1.6145833333333335E-2</v>
      </c>
      <c r="N2014" s="25">
        <v>844.40683558693604</v>
      </c>
      <c r="O2014" s="25">
        <v>2659.8815320988483</v>
      </c>
      <c r="P2014" s="25">
        <v>9.9747386377224192</v>
      </c>
      <c r="Q2014" s="25">
        <v>0.70930176978035997</v>
      </c>
      <c r="R2014" s="25">
        <v>1044.53121867032</v>
      </c>
      <c r="S2014" s="25">
        <v>3.8609316581141302</v>
      </c>
      <c r="T2014" s="25">
        <v>0.289365273460918</v>
      </c>
      <c r="U2014" s="25">
        <v>0.29874107454946203</v>
      </c>
      <c r="V2014" s="25">
        <v>6.7958303560617203E-2</v>
      </c>
      <c r="W2014" s="25">
        <v>0.36669937811007924</v>
      </c>
      <c r="X2014" s="25"/>
      <c r="Y2014" s="25"/>
      <c r="Z2014"/>
    </row>
    <row r="2015" spans="2:26" x14ac:dyDescent="0.25">
      <c r="B2015" t="s">
        <v>101</v>
      </c>
      <c r="C2015" t="s">
        <v>312</v>
      </c>
      <c r="D2015" t="s">
        <v>310</v>
      </c>
      <c r="E2015" t="s">
        <v>1545</v>
      </c>
      <c r="F2015" t="s">
        <v>951</v>
      </c>
      <c r="G2015" t="s">
        <v>952</v>
      </c>
      <c r="H2015" t="s">
        <v>918</v>
      </c>
      <c r="I2015" t="s">
        <v>851</v>
      </c>
      <c r="J2015" s="4" t="s">
        <v>865</v>
      </c>
      <c r="K2015">
        <v>260</v>
      </c>
      <c r="L2015">
        <v>200</v>
      </c>
      <c r="M2015" s="1">
        <v>2.3738425925925923E-2</v>
      </c>
      <c r="N2015" s="25">
        <v>1115.8023770532</v>
      </c>
      <c r="O2015" s="25">
        <v>3514.7774877175798</v>
      </c>
      <c r="P2015" s="25">
        <v>12.293440806212899</v>
      </c>
      <c r="Q2015" s="25">
        <v>0.93727402330320497</v>
      </c>
      <c r="R2015" s="25">
        <v>1380.24748621362</v>
      </c>
      <c r="S2015" s="25">
        <v>5.0507311692271797</v>
      </c>
      <c r="T2015" s="25">
        <v>0.38111082279751501</v>
      </c>
      <c r="U2015" s="25">
        <v>0.367796923673683</v>
      </c>
      <c r="V2015" s="25">
        <v>9.6225346007639406E-2</v>
      </c>
      <c r="W2015" s="25">
        <v>0.46402226968132243</v>
      </c>
      <c r="X2015" s="25"/>
      <c r="Y2015" s="25"/>
      <c r="Z2015"/>
    </row>
    <row r="2016" spans="2:26" x14ac:dyDescent="0.25">
      <c r="B2016" t="s">
        <v>101</v>
      </c>
      <c r="C2016" t="s">
        <v>312</v>
      </c>
      <c r="D2016" t="s">
        <v>310</v>
      </c>
      <c r="E2016" t="s">
        <v>1545</v>
      </c>
      <c r="F2016" t="s">
        <v>951</v>
      </c>
      <c r="G2016" t="s">
        <v>952</v>
      </c>
      <c r="H2016" t="s">
        <v>918</v>
      </c>
      <c r="I2016" t="s">
        <v>851</v>
      </c>
      <c r="J2016" s="4" t="s">
        <v>865</v>
      </c>
      <c r="K2016">
        <v>240</v>
      </c>
      <c r="L2016">
        <v>250</v>
      </c>
      <c r="M2016" s="1">
        <v>2.8518518518518523E-2</v>
      </c>
      <c r="N2016" s="25">
        <v>1340.8585881736101</v>
      </c>
      <c r="O2016" s="25">
        <v>4223.7045527468717</v>
      </c>
      <c r="P2016" s="25">
        <v>13.867672652770599</v>
      </c>
      <c r="Q2016" s="25">
        <v>1.1263211554400501</v>
      </c>
      <c r="R2016" s="25">
        <v>1658.64208041043</v>
      </c>
      <c r="S2016" s="25">
        <v>5.6937974720312798</v>
      </c>
      <c r="T2016" s="25">
        <v>0.43518083833679599</v>
      </c>
      <c r="U2016" s="25">
        <v>0.44299535213239599</v>
      </c>
      <c r="V2016" s="25">
        <v>0.116482616822578</v>
      </c>
      <c r="W2016" s="25">
        <v>0.55947796895497404</v>
      </c>
      <c r="X2016" s="25"/>
      <c r="Y2016" s="25"/>
      <c r="Z2016"/>
    </row>
    <row r="2017" spans="2:26" x14ac:dyDescent="0.25">
      <c r="B2017" t="s">
        <v>101</v>
      </c>
      <c r="C2017" t="s">
        <v>312</v>
      </c>
      <c r="D2017" t="s">
        <v>310</v>
      </c>
      <c r="E2017" t="s">
        <v>1545</v>
      </c>
      <c r="F2017" t="s">
        <v>951</v>
      </c>
      <c r="G2017" t="s">
        <v>952</v>
      </c>
      <c r="H2017" t="s">
        <v>918</v>
      </c>
      <c r="I2017" t="s">
        <v>851</v>
      </c>
      <c r="J2017" s="4" t="s">
        <v>865</v>
      </c>
      <c r="K2017">
        <v>280</v>
      </c>
      <c r="L2017">
        <v>500</v>
      </c>
      <c r="M2017" s="1">
        <v>5.3854166666666668E-2</v>
      </c>
      <c r="N2017" s="25">
        <v>2245.6126688722702</v>
      </c>
      <c r="O2017" s="25">
        <v>7073.679906947651</v>
      </c>
      <c r="P2017" s="25">
        <v>19.737843771932901</v>
      </c>
      <c r="Q2017" s="25">
        <v>1.8863143472664301</v>
      </c>
      <c r="R2017" s="25">
        <v>2777.8223859247801</v>
      </c>
      <c r="S2017" s="25">
        <v>10.0579835758915</v>
      </c>
      <c r="T2017" s="25">
        <v>0.712930734000639</v>
      </c>
      <c r="U2017" s="25">
        <v>0.70266256112655201</v>
      </c>
      <c r="V2017" s="25">
        <v>0.21271832634835999</v>
      </c>
      <c r="W2017" s="25">
        <v>0.91538088747491198</v>
      </c>
      <c r="X2017" s="25"/>
      <c r="Y2017" s="25"/>
      <c r="Z2017"/>
    </row>
    <row r="2018" spans="2:26" x14ac:dyDescent="0.25">
      <c r="B2018" t="s">
        <v>101</v>
      </c>
      <c r="C2018" t="s">
        <v>312</v>
      </c>
      <c r="D2018" t="s">
        <v>310</v>
      </c>
      <c r="E2018" t="s">
        <v>1545</v>
      </c>
      <c r="F2018" t="s">
        <v>951</v>
      </c>
      <c r="G2018" t="s">
        <v>952</v>
      </c>
      <c r="H2018" t="s">
        <v>918</v>
      </c>
      <c r="I2018" t="s">
        <v>851</v>
      </c>
      <c r="J2018" s="4" t="s">
        <v>865</v>
      </c>
      <c r="K2018">
        <v>280</v>
      </c>
      <c r="L2018">
        <v>750</v>
      </c>
      <c r="M2018" s="1">
        <v>7.9062499999999994E-2</v>
      </c>
      <c r="N2018" s="25">
        <v>3213.8115041895699</v>
      </c>
      <c r="O2018" s="25">
        <v>10123.506238197146</v>
      </c>
      <c r="P2018" s="25">
        <v>26.723143408626299</v>
      </c>
      <c r="Q2018" s="25">
        <v>2.69960149981166</v>
      </c>
      <c r="R2018" s="25">
        <v>3975.4849827109401</v>
      </c>
      <c r="S2018" s="25">
        <v>14.096945659744</v>
      </c>
      <c r="T2018" s="25">
        <v>0.98661867541214698</v>
      </c>
      <c r="U2018" s="25">
        <v>0.99544650690412695</v>
      </c>
      <c r="V2018" s="25">
        <v>0.31038830812700202</v>
      </c>
      <c r="W2018" s="25">
        <v>1.305834815031129</v>
      </c>
      <c r="X2018" s="25"/>
      <c r="Y2018" s="25"/>
      <c r="Z2018"/>
    </row>
    <row r="2019" spans="2:26" x14ac:dyDescent="0.25">
      <c r="B2019" t="s">
        <v>101</v>
      </c>
      <c r="C2019" t="s">
        <v>312</v>
      </c>
      <c r="D2019" t="s">
        <v>310</v>
      </c>
      <c r="E2019" t="s">
        <v>1545</v>
      </c>
      <c r="F2019" t="s">
        <v>951</v>
      </c>
      <c r="G2019" t="s">
        <v>952</v>
      </c>
      <c r="H2019" t="s">
        <v>918</v>
      </c>
      <c r="I2019" t="s">
        <v>851</v>
      </c>
      <c r="J2019" s="4" t="s">
        <v>865</v>
      </c>
      <c r="K2019">
        <v>280</v>
      </c>
      <c r="L2019">
        <v>1000</v>
      </c>
      <c r="M2019" s="1">
        <v>0.10407407407407408</v>
      </c>
      <c r="N2019" s="25">
        <v>4112.8568075348903</v>
      </c>
      <c r="O2019" s="25">
        <v>12955.498943734905</v>
      </c>
      <c r="P2019" s="25">
        <v>32.356433655191097</v>
      </c>
      <c r="Q2019" s="25">
        <v>3.4547999900718001</v>
      </c>
      <c r="R2019" s="25">
        <v>5087.6044249956203</v>
      </c>
      <c r="S2019" s="25">
        <v>17.979846082094401</v>
      </c>
      <c r="T2019" s="25">
        <v>1.2428126957757299</v>
      </c>
      <c r="U2019" s="25">
        <v>1.26276012335398</v>
      </c>
      <c r="V2019" s="25">
        <v>0.40312516275826799</v>
      </c>
      <c r="W2019" s="25">
        <v>1.665885286112248</v>
      </c>
      <c r="X2019" s="25"/>
      <c r="Y2019" s="25"/>
      <c r="Z2019"/>
    </row>
    <row r="2020" spans="2:26" x14ac:dyDescent="0.25">
      <c r="B2020" t="s">
        <v>101</v>
      </c>
      <c r="C2020" t="s">
        <v>312</v>
      </c>
      <c r="D2020" t="s">
        <v>310</v>
      </c>
      <c r="E2020" t="s">
        <v>1545</v>
      </c>
      <c r="F2020" t="s">
        <v>951</v>
      </c>
      <c r="G2020" t="s">
        <v>952</v>
      </c>
      <c r="H2020" t="s">
        <v>918</v>
      </c>
      <c r="I2020" t="s">
        <v>851</v>
      </c>
      <c r="J2020" s="4" t="s">
        <v>832</v>
      </c>
      <c r="K2020">
        <v>200</v>
      </c>
      <c r="L2020">
        <v>125</v>
      </c>
      <c r="M2020" s="1">
        <v>2.2847222222222224E-2</v>
      </c>
      <c r="N2020" s="25">
        <v>625.13999999999896</v>
      </c>
      <c r="O2020" s="25">
        <v>1969.1909999999966</v>
      </c>
      <c r="P2020" s="25">
        <v>4.3209397000000003</v>
      </c>
      <c r="Q2020" s="25">
        <v>0.52511763999999905</v>
      </c>
      <c r="R2020" s="25">
        <v>773.29813999999999</v>
      </c>
      <c r="S2020" s="25">
        <v>10.4057812</v>
      </c>
      <c r="T2020" s="25">
        <v>1.10432774</v>
      </c>
      <c r="U2020" s="25">
        <v>0.2392649</v>
      </c>
      <c r="V2020" s="25">
        <v>4.2575040000000001E-2</v>
      </c>
      <c r="W2020" s="25">
        <v>0.28183994000000001</v>
      </c>
      <c r="X2020" s="25"/>
      <c r="Y2020" s="25"/>
      <c r="Z2020"/>
    </row>
    <row r="2021" spans="2:26" x14ac:dyDescent="0.25">
      <c r="B2021" t="s">
        <v>101</v>
      </c>
      <c r="C2021" t="s">
        <v>312</v>
      </c>
      <c r="D2021" t="s">
        <v>310</v>
      </c>
      <c r="E2021" t="s">
        <v>1545</v>
      </c>
      <c r="F2021" t="s">
        <v>951</v>
      </c>
      <c r="G2021" t="s">
        <v>952</v>
      </c>
      <c r="H2021" t="s">
        <v>918</v>
      </c>
      <c r="I2021" t="s">
        <v>851</v>
      </c>
      <c r="J2021" s="4" t="s">
        <v>864</v>
      </c>
      <c r="K2021">
        <v>200</v>
      </c>
      <c r="L2021">
        <v>125</v>
      </c>
      <c r="M2021" s="1">
        <v>1.9259259259259261E-2</v>
      </c>
      <c r="N2021" s="25">
        <v>565.37199999999996</v>
      </c>
      <c r="O2021" s="25">
        <v>1780.9217999999998</v>
      </c>
      <c r="P2021" s="25">
        <v>4.18765704807692</v>
      </c>
      <c r="Q2021" s="25">
        <v>0.474912516025641</v>
      </c>
      <c r="R2021" s="25">
        <v>699.36512717948699</v>
      </c>
      <c r="S2021" s="25">
        <v>8.5434102961538407</v>
      </c>
      <c r="T2021" s="25">
        <v>0.90051885602564097</v>
      </c>
      <c r="U2021" s="25">
        <v>0.22512889999999999</v>
      </c>
      <c r="V2021" s="25">
        <v>3.839004E-2</v>
      </c>
      <c r="W2021" s="25">
        <v>0.26351893999999998</v>
      </c>
      <c r="X2021" s="25"/>
      <c r="Y2021" s="25"/>
      <c r="Z2021"/>
    </row>
    <row r="2022" spans="2:26" x14ac:dyDescent="0.25">
      <c r="B2022" t="s">
        <v>105</v>
      </c>
      <c r="C2022" t="s">
        <v>320</v>
      </c>
      <c r="D2022" t="s">
        <v>316</v>
      </c>
      <c r="E2022" t="s">
        <v>321</v>
      </c>
      <c r="F2022" t="s">
        <v>951</v>
      </c>
      <c r="G2022" t="s">
        <v>952</v>
      </c>
      <c r="H2022" t="s">
        <v>918</v>
      </c>
      <c r="I2022" t="s">
        <v>2001</v>
      </c>
      <c r="J2022" s="4" t="s">
        <v>865</v>
      </c>
      <c r="K2022">
        <v>240</v>
      </c>
      <c r="L2022">
        <v>125</v>
      </c>
      <c r="M2022" s="1">
        <v>1.8055555555555557E-2</v>
      </c>
      <c r="N2022" s="25">
        <v>468.16836916176999</v>
      </c>
      <c r="O2022" s="25">
        <v>1474.7303628595755</v>
      </c>
      <c r="P2022" s="25">
        <v>2.13943243775421</v>
      </c>
      <c r="Q2022" s="25">
        <v>0.39326143931545698</v>
      </c>
      <c r="R2022" s="25">
        <v>579.12420757497296</v>
      </c>
      <c r="S2022" s="25">
        <v>25.394153442710401</v>
      </c>
      <c r="T2022" s="25">
        <v>1.8591296530938</v>
      </c>
      <c r="U2022" s="25">
        <v>0</v>
      </c>
      <c r="V2022" s="25">
        <v>4.334566459473E-2</v>
      </c>
      <c r="W2022" s="25">
        <v>4.334566459473E-2</v>
      </c>
      <c r="X2022" s="25"/>
      <c r="Y2022" s="25"/>
      <c r="Z2022"/>
    </row>
    <row r="2023" spans="2:26" x14ac:dyDescent="0.25">
      <c r="B2023" t="s">
        <v>105</v>
      </c>
      <c r="C2023" t="s">
        <v>320</v>
      </c>
      <c r="D2023" t="s">
        <v>316</v>
      </c>
      <c r="E2023" t="s">
        <v>321</v>
      </c>
      <c r="F2023" t="s">
        <v>951</v>
      </c>
      <c r="G2023" t="s">
        <v>952</v>
      </c>
      <c r="H2023" t="s">
        <v>918</v>
      </c>
      <c r="I2023" t="s">
        <v>2001</v>
      </c>
      <c r="J2023" s="4" t="s">
        <v>865</v>
      </c>
      <c r="K2023">
        <v>240</v>
      </c>
      <c r="L2023">
        <v>200</v>
      </c>
      <c r="M2023" s="1">
        <v>2.5416666666666667E-2</v>
      </c>
      <c r="N2023" s="25">
        <v>644.76835685035803</v>
      </c>
      <c r="O2023" s="25">
        <v>2031.0203240786277</v>
      </c>
      <c r="P2023" s="25">
        <v>2.6400222073744399</v>
      </c>
      <c r="Q2023" s="25">
        <v>0.54160541935850404</v>
      </c>
      <c r="R2023" s="25">
        <v>797.578449042893</v>
      </c>
      <c r="S2023" s="25">
        <v>32.086163172164802</v>
      </c>
      <c r="T2023" s="25">
        <v>1.8671834613638201</v>
      </c>
      <c r="U2023" s="25">
        <v>0</v>
      </c>
      <c r="V2023" s="25">
        <v>6.1484458471795601E-2</v>
      </c>
      <c r="W2023" s="25">
        <v>6.1484458471795601E-2</v>
      </c>
      <c r="X2023" s="25"/>
      <c r="Y2023" s="25"/>
      <c r="Z2023"/>
    </row>
    <row r="2024" spans="2:26" x14ac:dyDescent="0.25">
      <c r="B2024" t="s">
        <v>105</v>
      </c>
      <c r="C2024" t="s">
        <v>320</v>
      </c>
      <c r="D2024" t="s">
        <v>316</v>
      </c>
      <c r="E2024" t="s">
        <v>321</v>
      </c>
      <c r="F2024" t="s">
        <v>951</v>
      </c>
      <c r="G2024" t="s">
        <v>952</v>
      </c>
      <c r="H2024" t="s">
        <v>918</v>
      </c>
      <c r="I2024" t="s">
        <v>2001</v>
      </c>
      <c r="J2024" s="4" t="s">
        <v>865</v>
      </c>
      <c r="K2024">
        <v>300</v>
      </c>
      <c r="L2024">
        <v>250</v>
      </c>
      <c r="M2024" s="1">
        <v>2.9618055555555554E-2</v>
      </c>
      <c r="N2024" s="25">
        <v>745.93908210527502</v>
      </c>
      <c r="O2024" s="25">
        <v>2349.7081086316161</v>
      </c>
      <c r="P2024" s="25">
        <v>3.0872684816161602</v>
      </c>
      <c r="Q2024" s="25">
        <v>0.62658876588359202</v>
      </c>
      <c r="R2024" s="25">
        <v>922.72656721586395</v>
      </c>
      <c r="S2024" s="25">
        <v>38.284434184936302</v>
      </c>
      <c r="T2024" s="25">
        <v>2.2952493763528001</v>
      </c>
      <c r="U2024" s="25">
        <v>0</v>
      </c>
      <c r="V2024" s="25">
        <v>7.3501782682330805E-2</v>
      </c>
      <c r="W2024" s="25">
        <v>7.3501782682330805E-2</v>
      </c>
      <c r="X2024" s="25"/>
      <c r="Y2024" s="25"/>
      <c r="Z2024"/>
    </row>
    <row r="2025" spans="2:26" x14ac:dyDescent="0.25">
      <c r="B2025" t="s">
        <v>105</v>
      </c>
      <c r="C2025" t="s">
        <v>320</v>
      </c>
      <c r="D2025" t="s">
        <v>316</v>
      </c>
      <c r="E2025" t="s">
        <v>321</v>
      </c>
      <c r="F2025" t="s">
        <v>951</v>
      </c>
      <c r="G2025" t="s">
        <v>952</v>
      </c>
      <c r="H2025" t="s">
        <v>918</v>
      </c>
      <c r="I2025" t="s">
        <v>2001</v>
      </c>
      <c r="J2025" s="4" t="s">
        <v>865</v>
      </c>
      <c r="K2025">
        <v>400</v>
      </c>
      <c r="L2025">
        <v>500</v>
      </c>
      <c r="M2025" s="1">
        <v>5.2777777777777778E-2</v>
      </c>
      <c r="N2025" s="25">
        <v>1141.85110472457</v>
      </c>
      <c r="O2025" s="25">
        <v>3596.8309798823952</v>
      </c>
      <c r="P2025" s="25">
        <v>4.1269363727745096</v>
      </c>
      <c r="Q2025" s="25">
        <v>0.95915481633357302</v>
      </c>
      <c r="R2025" s="25">
        <v>1412.4697561417399</v>
      </c>
      <c r="S2025" s="25">
        <v>64.621642754538399</v>
      </c>
      <c r="T2025" s="25">
        <v>2.9335246689266201</v>
      </c>
      <c r="U2025" s="25">
        <v>0</v>
      </c>
      <c r="V2025" s="25">
        <v>0.137176244776293</v>
      </c>
      <c r="W2025" s="25">
        <v>0.137176244776293</v>
      </c>
      <c r="X2025" s="25"/>
      <c r="Y2025" s="25"/>
      <c r="Z2025"/>
    </row>
    <row r="2026" spans="2:26" x14ac:dyDescent="0.25">
      <c r="B2026" t="s">
        <v>105</v>
      </c>
      <c r="C2026" t="s">
        <v>320</v>
      </c>
      <c r="D2026" t="s">
        <v>316</v>
      </c>
      <c r="E2026" t="s">
        <v>321</v>
      </c>
      <c r="F2026" t="s">
        <v>951</v>
      </c>
      <c r="G2026" t="s">
        <v>952</v>
      </c>
      <c r="H2026" t="s">
        <v>918</v>
      </c>
      <c r="I2026" t="s">
        <v>2001</v>
      </c>
      <c r="J2026" s="4" t="s">
        <v>865</v>
      </c>
      <c r="K2026">
        <v>420</v>
      </c>
      <c r="L2026">
        <v>750</v>
      </c>
      <c r="M2026" s="1">
        <v>7.5613425925925917E-2</v>
      </c>
      <c r="N2026" s="25">
        <v>1532.5637988395899</v>
      </c>
      <c r="O2026" s="25">
        <v>4827.5759663447079</v>
      </c>
      <c r="P2026" s="25">
        <v>5.1285639281786199</v>
      </c>
      <c r="Q2026" s="25">
        <v>1.28735356906142</v>
      </c>
      <c r="R2026" s="25">
        <v>1895.78132921269</v>
      </c>
      <c r="S2026" s="25">
        <v>89.441346951405905</v>
      </c>
      <c r="T2026" s="25">
        <v>3.1034308879410801</v>
      </c>
      <c r="U2026" s="25">
        <v>0</v>
      </c>
      <c r="V2026" s="25">
        <v>0.202703541780546</v>
      </c>
      <c r="W2026" s="25">
        <v>0.202703541780546</v>
      </c>
      <c r="X2026" s="25"/>
      <c r="Y2026" s="25"/>
      <c r="Z2026"/>
    </row>
    <row r="2027" spans="2:26" x14ac:dyDescent="0.25">
      <c r="B2027" t="s">
        <v>105</v>
      </c>
      <c r="C2027" t="s">
        <v>320</v>
      </c>
      <c r="D2027" t="s">
        <v>316</v>
      </c>
      <c r="E2027" t="s">
        <v>321</v>
      </c>
      <c r="F2027" t="s">
        <v>951</v>
      </c>
      <c r="G2027" t="s">
        <v>952</v>
      </c>
      <c r="H2027" t="s">
        <v>918</v>
      </c>
      <c r="I2027" t="s">
        <v>2001</v>
      </c>
      <c r="J2027" s="4" t="s">
        <v>865</v>
      </c>
      <c r="K2027">
        <v>420</v>
      </c>
      <c r="L2027">
        <v>1000</v>
      </c>
      <c r="M2027" s="1">
        <v>9.8310185185185195E-2</v>
      </c>
      <c r="N2027" s="25">
        <v>1938.9878600955101</v>
      </c>
      <c r="O2027" s="25">
        <v>6107.8117593008565</v>
      </c>
      <c r="P2027" s="25">
        <v>6.1546811438933897</v>
      </c>
      <c r="Q2027" s="25">
        <v>1.62875003428485</v>
      </c>
      <c r="R2027" s="25">
        <v>2398.5283212529898</v>
      </c>
      <c r="S2027" s="25">
        <v>112.38972860838101</v>
      </c>
      <c r="T2027" s="25">
        <v>3.1978054141790802</v>
      </c>
      <c r="U2027" s="25">
        <v>0</v>
      </c>
      <c r="V2027" s="25">
        <v>0.26614439041777099</v>
      </c>
      <c r="W2027" s="25">
        <v>0.26614439041777099</v>
      </c>
      <c r="X2027" s="25"/>
      <c r="Y2027" s="25"/>
      <c r="Z2027"/>
    </row>
    <row r="2028" spans="2:26" x14ac:dyDescent="0.25">
      <c r="B2028" t="s">
        <v>105</v>
      </c>
      <c r="C2028" t="s">
        <v>320</v>
      </c>
      <c r="D2028" t="s">
        <v>316</v>
      </c>
      <c r="E2028" t="s">
        <v>321</v>
      </c>
      <c r="F2028" t="s">
        <v>951</v>
      </c>
      <c r="G2028" t="s">
        <v>952</v>
      </c>
      <c r="H2028" t="s">
        <v>918</v>
      </c>
      <c r="I2028" t="s">
        <v>2001</v>
      </c>
      <c r="J2028" s="4" t="s">
        <v>865</v>
      </c>
      <c r="K2028">
        <v>440</v>
      </c>
      <c r="L2028">
        <v>1500</v>
      </c>
      <c r="M2028" s="1">
        <v>0.14394675925925926</v>
      </c>
      <c r="N2028" s="25">
        <v>2677.75964754506</v>
      </c>
      <c r="O2028" s="25">
        <v>8434.9428897669386</v>
      </c>
      <c r="P2028" s="25">
        <v>8.0514877362769806</v>
      </c>
      <c r="Q2028" s="25">
        <v>2.2493185759122798</v>
      </c>
      <c r="R2028" s="25">
        <v>3312.3890700923298</v>
      </c>
      <c r="S2028" s="25">
        <v>166.023026643328</v>
      </c>
      <c r="T2028" s="25">
        <v>3.4742176039485302</v>
      </c>
      <c r="U2028" s="25">
        <v>0</v>
      </c>
      <c r="V2028" s="25">
        <v>0.40276177766301102</v>
      </c>
      <c r="W2028" s="25">
        <v>0.40276177766301102</v>
      </c>
      <c r="X2028" s="25"/>
      <c r="Y2028" s="25"/>
      <c r="Z2028"/>
    </row>
    <row r="2029" spans="2:26" x14ac:dyDescent="0.25">
      <c r="B2029" t="s">
        <v>105</v>
      </c>
      <c r="C2029" t="s">
        <v>320</v>
      </c>
      <c r="D2029" t="s">
        <v>316</v>
      </c>
      <c r="E2029" t="s">
        <v>321</v>
      </c>
      <c r="F2029" t="s">
        <v>951</v>
      </c>
      <c r="G2029" t="s">
        <v>952</v>
      </c>
      <c r="H2029" t="s">
        <v>918</v>
      </c>
      <c r="I2029" t="s">
        <v>2001</v>
      </c>
      <c r="J2029" s="4" t="s">
        <v>865</v>
      </c>
      <c r="K2029">
        <v>440</v>
      </c>
      <c r="L2029">
        <v>2000</v>
      </c>
      <c r="M2029" s="1">
        <v>0.18935185185185185</v>
      </c>
      <c r="N2029" s="25">
        <v>3457.4619597143701</v>
      </c>
      <c r="O2029" s="25">
        <v>10891.005173100266</v>
      </c>
      <c r="P2029" s="25">
        <v>10.0241732811026</v>
      </c>
      <c r="Q2029" s="25">
        <v>2.9042675119863599</v>
      </c>
      <c r="R2029" s="25">
        <v>4276.8799328003797</v>
      </c>
      <c r="S2029" s="25">
        <v>214.59262509249399</v>
      </c>
      <c r="T2029" s="25">
        <v>3.6741477254920301</v>
      </c>
      <c r="U2029" s="25">
        <v>0</v>
      </c>
      <c r="V2029" s="25">
        <v>0.53312024563764004</v>
      </c>
      <c r="W2029" s="25">
        <v>0.53312024563764004</v>
      </c>
      <c r="X2029" s="25"/>
      <c r="Y2029" s="25"/>
      <c r="Z2029"/>
    </row>
    <row r="2030" spans="2:26" x14ac:dyDescent="0.25">
      <c r="B2030" t="s">
        <v>105</v>
      </c>
      <c r="C2030" t="s">
        <v>320</v>
      </c>
      <c r="D2030" t="s">
        <v>316</v>
      </c>
      <c r="E2030" t="s">
        <v>321</v>
      </c>
      <c r="F2030" t="s">
        <v>951</v>
      </c>
      <c r="G2030" t="s">
        <v>952</v>
      </c>
      <c r="H2030" t="s">
        <v>918</v>
      </c>
      <c r="I2030" t="s">
        <v>2001</v>
      </c>
      <c r="J2030" s="4" t="s">
        <v>865</v>
      </c>
      <c r="K2030">
        <v>440</v>
      </c>
      <c r="L2030">
        <v>2500</v>
      </c>
      <c r="M2030" s="1">
        <v>0.23476851851851852</v>
      </c>
      <c r="N2030" s="25">
        <v>4237.0679181887499</v>
      </c>
      <c r="O2030" s="25">
        <v>13346.763942294561</v>
      </c>
      <c r="P2030" s="25">
        <v>11.9957312581517</v>
      </c>
      <c r="Q2030" s="25">
        <v>3.5591374955188</v>
      </c>
      <c r="R2030" s="25">
        <v>5241.2531080499102</v>
      </c>
      <c r="S2030" s="25">
        <v>263.17032946186902</v>
      </c>
      <c r="T2030" s="25">
        <v>3.8779889187861798</v>
      </c>
      <c r="U2030" s="25">
        <v>0</v>
      </c>
      <c r="V2030" s="25">
        <v>0.66347231434326603</v>
      </c>
      <c r="W2030" s="25">
        <v>0.66347231434326603</v>
      </c>
      <c r="X2030" s="25"/>
      <c r="Y2030" s="25"/>
      <c r="Z2030"/>
    </row>
    <row r="2031" spans="2:26" x14ac:dyDescent="0.25">
      <c r="B2031" t="s">
        <v>105</v>
      </c>
      <c r="C2031" t="s">
        <v>320</v>
      </c>
      <c r="D2031" t="s">
        <v>316</v>
      </c>
      <c r="E2031" t="s">
        <v>321</v>
      </c>
      <c r="F2031" t="s">
        <v>951</v>
      </c>
      <c r="G2031" t="s">
        <v>952</v>
      </c>
      <c r="H2031" t="s">
        <v>918</v>
      </c>
      <c r="I2031" t="s">
        <v>2001</v>
      </c>
      <c r="J2031" s="4" t="s">
        <v>865</v>
      </c>
      <c r="K2031">
        <v>440</v>
      </c>
      <c r="L2031">
        <v>3000</v>
      </c>
      <c r="M2031" s="1">
        <v>0.28018518518518515</v>
      </c>
      <c r="N2031" s="25">
        <v>5016.7772426762504</v>
      </c>
      <c r="O2031" s="25">
        <v>15802.848314430188</v>
      </c>
      <c r="P2031" s="25">
        <v>13.968081498257501</v>
      </c>
      <c r="Q2031" s="25">
        <v>4.2140924735712799</v>
      </c>
      <c r="R2031" s="25">
        <v>6205.7538084328598</v>
      </c>
      <c r="S2031" s="25">
        <v>311.75057225978702</v>
      </c>
      <c r="T2031" s="25">
        <v>4.0800621487245898</v>
      </c>
      <c r="U2031" s="25">
        <v>0</v>
      </c>
      <c r="V2031" s="25">
        <v>0.79383373132764701</v>
      </c>
      <c r="W2031" s="25">
        <v>0.79383373132764701</v>
      </c>
      <c r="X2031" s="25"/>
      <c r="Y2031" s="25"/>
      <c r="Z2031"/>
    </row>
    <row r="2032" spans="2:26" x14ac:dyDescent="0.25">
      <c r="B2032" t="s">
        <v>105</v>
      </c>
      <c r="C2032" t="s">
        <v>320</v>
      </c>
      <c r="D2032" t="s">
        <v>316</v>
      </c>
      <c r="E2032" t="s">
        <v>321</v>
      </c>
      <c r="F2032" t="s">
        <v>951</v>
      </c>
      <c r="G2032" t="s">
        <v>952</v>
      </c>
      <c r="H2032" t="s">
        <v>918</v>
      </c>
      <c r="I2032" t="s">
        <v>2001</v>
      </c>
      <c r="J2032" s="4" t="s">
        <v>865</v>
      </c>
      <c r="K2032">
        <v>460</v>
      </c>
      <c r="L2032">
        <v>3500</v>
      </c>
      <c r="M2032" s="1">
        <v>0.32560185185185186</v>
      </c>
      <c r="N2032" s="25">
        <v>5708.4650484282201</v>
      </c>
      <c r="O2032" s="25">
        <v>17981.664902548891</v>
      </c>
      <c r="P2032" s="25">
        <v>15.7900670105012</v>
      </c>
      <c r="Q2032" s="25">
        <v>4.7951108528412796</v>
      </c>
      <c r="R2032" s="25">
        <v>7061.3710698571604</v>
      </c>
      <c r="S2032" s="25">
        <v>371.669219047605</v>
      </c>
      <c r="T2032" s="25">
        <v>4.3703090600597303</v>
      </c>
      <c r="U2032" s="25">
        <v>0</v>
      </c>
      <c r="V2032" s="25">
        <v>0.93930331844542903</v>
      </c>
      <c r="W2032" s="25">
        <v>0.93930331844542903</v>
      </c>
      <c r="X2032" s="25"/>
      <c r="Y2032" s="25"/>
      <c r="Z2032"/>
    </row>
    <row r="2033" spans="2:26" x14ac:dyDescent="0.25">
      <c r="B2033" t="s">
        <v>105</v>
      </c>
      <c r="C2033" t="s">
        <v>320</v>
      </c>
      <c r="D2033" t="s">
        <v>316</v>
      </c>
      <c r="E2033" t="s">
        <v>321</v>
      </c>
      <c r="F2033" t="s">
        <v>951</v>
      </c>
      <c r="G2033" t="s">
        <v>952</v>
      </c>
      <c r="H2033" t="s">
        <v>918</v>
      </c>
      <c r="I2033" t="s">
        <v>2001</v>
      </c>
      <c r="J2033" s="4" t="s">
        <v>865</v>
      </c>
      <c r="K2033">
        <v>460</v>
      </c>
      <c r="L2033">
        <v>4000</v>
      </c>
      <c r="M2033" s="1">
        <v>0.37101851851851847</v>
      </c>
      <c r="N2033" s="25">
        <v>6461.8165598456599</v>
      </c>
      <c r="O2033" s="25">
        <v>20354.722163513827</v>
      </c>
      <c r="P2033" s="25">
        <v>17.713840992211001</v>
      </c>
      <c r="Q2033" s="25">
        <v>5.4279261144376303</v>
      </c>
      <c r="R2033" s="25">
        <v>7993.2668755578698</v>
      </c>
      <c r="S2033" s="25">
        <v>423.43619084772502</v>
      </c>
      <c r="T2033" s="25">
        <v>4.5844288179461099</v>
      </c>
      <c r="U2033" s="25">
        <v>0</v>
      </c>
      <c r="V2033" s="25">
        <v>1.07411858428198</v>
      </c>
      <c r="W2033" s="25">
        <v>1.07411858428198</v>
      </c>
      <c r="X2033" s="25"/>
      <c r="Y2033" s="25"/>
      <c r="Z2033"/>
    </row>
    <row r="2034" spans="2:26" x14ac:dyDescent="0.25">
      <c r="B2034" t="s">
        <v>105</v>
      </c>
      <c r="C2034" t="s">
        <v>320</v>
      </c>
      <c r="D2034" t="s">
        <v>316</v>
      </c>
      <c r="E2034" t="s">
        <v>321</v>
      </c>
      <c r="F2034" t="s">
        <v>951</v>
      </c>
      <c r="G2034" t="s">
        <v>952</v>
      </c>
      <c r="H2034" t="s">
        <v>918</v>
      </c>
      <c r="I2034" t="s">
        <v>2001</v>
      </c>
      <c r="J2034" s="4" t="s">
        <v>832</v>
      </c>
      <c r="K2034">
        <v>240</v>
      </c>
      <c r="L2034">
        <v>125</v>
      </c>
      <c r="M2034" s="1">
        <v>2.2847222222222224E-2</v>
      </c>
      <c r="N2034" s="25">
        <v>341.24520000000001</v>
      </c>
      <c r="O2034" s="25">
        <v>1074.92238</v>
      </c>
      <c r="P2034" s="25">
        <v>0.74759083999999998</v>
      </c>
      <c r="Q2034" s="25">
        <v>0.28664597800000002</v>
      </c>
      <c r="R2034" s="25">
        <v>422.12034999999997</v>
      </c>
      <c r="S2034" s="25">
        <v>34.013434400000001</v>
      </c>
      <c r="T2034" s="25">
        <v>3.3434607199999902</v>
      </c>
      <c r="U2034" s="25">
        <v>0</v>
      </c>
      <c r="V2034" s="25">
        <v>4.2087479999999997E-2</v>
      </c>
      <c r="W2034" s="25">
        <v>4.2087479999999997E-2</v>
      </c>
      <c r="X2034" s="25"/>
      <c r="Y2034" s="25"/>
      <c r="Z2034"/>
    </row>
    <row r="2035" spans="2:26" x14ac:dyDescent="0.25">
      <c r="B2035" t="s">
        <v>105</v>
      </c>
      <c r="C2035" t="s">
        <v>320</v>
      </c>
      <c r="D2035" t="s">
        <v>316</v>
      </c>
      <c r="E2035" t="s">
        <v>321</v>
      </c>
      <c r="F2035" t="s">
        <v>951</v>
      </c>
      <c r="G2035" t="s">
        <v>952</v>
      </c>
      <c r="H2035" t="s">
        <v>918</v>
      </c>
      <c r="I2035" t="s">
        <v>2001</v>
      </c>
      <c r="J2035" s="4" t="s">
        <v>864</v>
      </c>
      <c r="K2035">
        <v>240</v>
      </c>
      <c r="L2035">
        <v>125</v>
      </c>
      <c r="M2035" s="1">
        <v>1.9259259259259261E-2</v>
      </c>
      <c r="N2035" s="25">
        <v>305.30999999999898</v>
      </c>
      <c r="O2035" s="25">
        <v>961.7264999999968</v>
      </c>
      <c r="P2035" s="25">
        <v>0.71553683999999995</v>
      </c>
      <c r="Q2035" s="25">
        <v>0.25646040761538402</v>
      </c>
      <c r="R2035" s="25">
        <v>377.66850012820498</v>
      </c>
      <c r="S2035" s="25">
        <v>28.443479194871699</v>
      </c>
      <c r="T2035" s="25">
        <v>2.6966271994871698</v>
      </c>
      <c r="U2035" s="25">
        <v>0</v>
      </c>
      <c r="V2035" s="25">
        <v>3.6333879999999999E-2</v>
      </c>
      <c r="W2035" s="25">
        <v>3.6333879999999999E-2</v>
      </c>
      <c r="X2035" s="25"/>
      <c r="Y2035" s="25"/>
      <c r="Z2035"/>
    </row>
    <row r="2036" spans="2:26" x14ac:dyDescent="0.25">
      <c r="B2036" t="s">
        <v>83</v>
      </c>
      <c r="C2036" t="s">
        <v>278</v>
      </c>
      <c r="D2036" t="s">
        <v>257</v>
      </c>
      <c r="E2036" t="s">
        <v>1548</v>
      </c>
      <c r="F2036" t="s">
        <v>951</v>
      </c>
      <c r="G2036" t="s">
        <v>1907</v>
      </c>
      <c r="H2036" t="s">
        <v>918</v>
      </c>
      <c r="I2036" t="s">
        <v>179</v>
      </c>
      <c r="J2036" s="4" t="s">
        <v>865</v>
      </c>
      <c r="K2036">
        <v>120</v>
      </c>
      <c r="L2036">
        <v>125</v>
      </c>
      <c r="M2036" s="1">
        <v>2.5358796296296296E-2</v>
      </c>
      <c r="N2036" s="25">
        <v>132.710180256748</v>
      </c>
      <c r="O2036" s="25">
        <v>418.03706780875621</v>
      </c>
      <c r="P2036" s="25">
        <v>0.86693298717937195</v>
      </c>
      <c r="Q2036" s="25">
        <v>0.11147655592983501</v>
      </c>
      <c r="R2036" s="25">
        <v>164.162482636052</v>
      </c>
      <c r="S2036" s="25">
        <v>0.23294460421493801</v>
      </c>
      <c r="T2036" s="25">
        <v>2.4154874952002001E-6</v>
      </c>
      <c r="U2036" s="25">
        <v>0</v>
      </c>
      <c r="V2036" s="25">
        <v>0</v>
      </c>
      <c r="W2036" s="25">
        <v>0</v>
      </c>
      <c r="X2036" s="25"/>
      <c r="Y2036" s="25"/>
      <c r="Z2036"/>
    </row>
    <row r="2037" spans="2:26" x14ac:dyDescent="0.25">
      <c r="B2037" t="s">
        <v>83</v>
      </c>
      <c r="C2037" t="s">
        <v>278</v>
      </c>
      <c r="D2037" t="s">
        <v>257</v>
      </c>
      <c r="E2037" t="s">
        <v>1548</v>
      </c>
      <c r="F2037" t="s">
        <v>951</v>
      </c>
      <c r="G2037" t="s">
        <v>1907</v>
      </c>
      <c r="H2037" t="s">
        <v>918</v>
      </c>
      <c r="I2037" t="s">
        <v>179</v>
      </c>
      <c r="J2037" s="4" t="s">
        <v>865</v>
      </c>
      <c r="K2037">
        <v>120</v>
      </c>
      <c r="L2037">
        <v>200</v>
      </c>
      <c r="M2037" s="1">
        <v>4.0821759259259259E-2</v>
      </c>
      <c r="N2037" s="25">
        <v>200.703369210848</v>
      </c>
      <c r="O2037" s="25">
        <v>632.21561301417114</v>
      </c>
      <c r="P2037" s="25">
        <v>1.3028992079161399</v>
      </c>
      <c r="Q2037" s="25">
        <v>0.168590804295188</v>
      </c>
      <c r="R2037" s="25">
        <v>248.26998228863999</v>
      </c>
      <c r="S2037" s="25">
        <v>0.35368134433957199</v>
      </c>
      <c r="T2037" s="25">
        <v>2.3040072244622799E-6</v>
      </c>
      <c r="U2037" s="25">
        <v>0</v>
      </c>
      <c r="V2037" s="25">
        <v>0</v>
      </c>
      <c r="W2037" s="25">
        <v>0</v>
      </c>
      <c r="X2037" s="25"/>
      <c r="Y2037" s="25"/>
      <c r="Z2037"/>
    </row>
    <row r="2038" spans="2:26" x14ac:dyDescent="0.25">
      <c r="B2038" t="s">
        <v>83</v>
      </c>
      <c r="C2038" t="s">
        <v>278</v>
      </c>
      <c r="D2038" t="s">
        <v>257</v>
      </c>
      <c r="E2038" t="s">
        <v>1548</v>
      </c>
      <c r="F2038" t="s">
        <v>951</v>
      </c>
      <c r="G2038" t="s">
        <v>1907</v>
      </c>
      <c r="H2038" t="s">
        <v>918</v>
      </c>
      <c r="I2038" t="s">
        <v>179</v>
      </c>
      <c r="J2038" s="4" t="s">
        <v>865</v>
      </c>
      <c r="K2038">
        <v>180</v>
      </c>
      <c r="L2038">
        <v>250</v>
      </c>
      <c r="M2038" s="1">
        <v>5.019675925925926E-2</v>
      </c>
      <c r="N2038" s="25">
        <v>253.74438585994301</v>
      </c>
      <c r="O2038" s="25">
        <v>799.29481545882049</v>
      </c>
      <c r="P2038" s="25">
        <v>1.6404361755363901</v>
      </c>
      <c r="Q2038" s="25">
        <v>0.21314528897857299</v>
      </c>
      <c r="R2038" s="25">
        <v>313.88179836840101</v>
      </c>
      <c r="S2038" s="25">
        <v>0.42054995864665101</v>
      </c>
      <c r="T2038" s="25">
        <v>-4.0066672995131401E-4</v>
      </c>
      <c r="U2038" s="25">
        <v>0</v>
      </c>
      <c r="V2038" s="25">
        <v>0</v>
      </c>
      <c r="W2038" s="25">
        <v>0</v>
      </c>
      <c r="X2038" s="25"/>
      <c r="Y2038" s="25"/>
      <c r="Z2038"/>
    </row>
    <row r="2039" spans="2:26" x14ac:dyDescent="0.25">
      <c r="B2039" t="s">
        <v>83</v>
      </c>
      <c r="C2039" t="s">
        <v>278</v>
      </c>
      <c r="D2039" t="s">
        <v>257</v>
      </c>
      <c r="E2039" t="s">
        <v>1548</v>
      </c>
      <c r="F2039" t="s">
        <v>951</v>
      </c>
      <c r="G2039" t="s">
        <v>1907</v>
      </c>
      <c r="H2039" t="s">
        <v>918</v>
      </c>
      <c r="I2039" t="s">
        <v>179</v>
      </c>
      <c r="J2039" s="4" t="s">
        <v>865</v>
      </c>
      <c r="K2039">
        <v>200</v>
      </c>
      <c r="L2039">
        <v>500</v>
      </c>
      <c r="M2039" s="1">
        <v>9.7928240740740746E-2</v>
      </c>
      <c r="N2039" s="25">
        <v>459.22772545397299</v>
      </c>
      <c r="O2039" s="25">
        <v>1446.5673351800149</v>
      </c>
      <c r="P2039" s="25">
        <v>2.8749776686796999</v>
      </c>
      <c r="Q2039" s="25">
        <v>0.38575131504836901</v>
      </c>
      <c r="R2039" s="25">
        <v>568.06470323444898</v>
      </c>
      <c r="S2039" s="25">
        <v>0.85681729719882505</v>
      </c>
      <c r="T2039" s="25">
        <v>-6.4020555570764096E-4</v>
      </c>
      <c r="U2039" s="25">
        <v>0</v>
      </c>
      <c r="V2039" s="25">
        <v>0</v>
      </c>
      <c r="W2039" s="25">
        <v>0</v>
      </c>
      <c r="X2039" s="25"/>
      <c r="Y2039" s="25"/>
      <c r="Z2039"/>
    </row>
    <row r="2040" spans="2:26" x14ac:dyDescent="0.25">
      <c r="B2040" t="s">
        <v>83</v>
      </c>
      <c r="C2040" t="s">
        <v>278</v>
      </c>
      <c r="D2040" t="s">
        <v>257</v>
      </c>
      <c r="E2040" t="s">
        <v>1548</v>
      </c>
      <c r="F2040" t="s">
        <v>951</v>
      </c>
      <c r="G2040" t="s">
        <v>1907</v>
      </c>
      <c r="H2040" t="s">
        <v>918</v>
      </c>
      <c r="I2040" t="s">
        <v>179</v>
      </c>
      <c r="J2040" s="4" t="s">
        <v>865</v>
      </c>
      <c r="K2040">
        <v>200</v>
      </c>
      <c r="L2040">
        <v>750</v>
      </c>
      <c r="M2040" s="1">
        <v>0.14503472222222222</v>
      </c>
      <c r="N2040" s="25">
        <v>669.83003864877196</v>
      </c>
      <c r="O2040" s="25">
        <v>2109.9646217436316</v>
      </c>
      <c r="P2040" s="25">
        <v>4.1614067010082101</v>
      </c>
      <c r="Q2040" s="25">
        <v>0.56265725932604505</v>
      </c>
      <c r="R2040" s="25">
        <v>828.57980365277194</v>
      </c>
      <c r="S2040" s="25">
        <v>1.27373248121748</v>
      </c>
      <c r="T2040" s="25">
        <v>-6.4017152115123104E-4</v>
      </c>
      <c r="U2040" s="25">
        <v>0</v>
      </c>
      <c r="V2040" s="25">
        <v>0</v>
      </c>
      <c r="W2040" s="25">
        <v>0</v>
      </c>
      <c r="X2040" s="25"/>
      <c r="Y2040" s="25"/>
      <c r="Z2040"/>
    </row>
    <row r="2041" spans="2:26" x14ac:dyDescent="0.25">
      <c r="B2041" t="s">
        <v>83</v>
      </c>
      <c r="C2041" t="s">
        <v>278</v>
      </c>
      <c r="D2041" t="s">
        <v>257</v>
      </c>
      <c r="E2041" t="s">
        <v>1548</v>
      </c>
      <c r="F2041" t="s">
        <v>951</v>
      </c>
      <c r="G2041" t="s">
        <v>1907</v>
      </c>
      <c r="H2041" t="s">
        <v>918</v>
      </c>
      <c r="I2041" t="s">
        <v>179</v>
      </c>
      <c r="J2041" s="4" t="s">
        <v>865</v>
      </c>
      <c r="K2041">
        <v>200</v>
      </c>
      <c r="L2041">
        <v>1000</v>
      </c>
      <c r="M2041" s="1">
        <v>0.19214120370370369</v>
      </c>
      <c r="N2041" s="25">
        <v>880.40556792058999</v>
      </c>
      <c r="O2041" s="25">
        <v>2773.2775389498584</v>
      </c>
      <c r="P2041" s="25">
        <v>5.4475962209995004</v>
      </c>
      <c r="Q2041" s="25">
        <v>0.73954070711635</v>
      </c>
      <c r="R2041" s="25">
        <v>1089.06172459553</v>
      </c>
      <c r="S2041" s="25">
        <v>1.69064451795582</v>
      </c>
      <c r="T2041" s="25">
        <v>-6.40140334177746E-4</v>
      </c>
      <c r="U2041" s="25">
        <v>0</v>
      </c>
      <c r="V2041" s="25">
        <v>0</v>
      </c>
      <c r="W2041" s="25">
        <v>0</v>
      </c>
      <c r="X2041" s="25"/>
      <c r="Y2041" s="25"/>
      <c r="Z2041"/>
    </row>
    <row r="2042" spans="2:26" x14ac:dyDescent="0.25">
      <c r="B2042" t="s">
        <v>83</v>
      </c>
      <c r="C2042" t="s">
        <v>278</v>
      </c>
      <c r="D2042" t="s">
        <v>257</v>
      </c>
      <c r="E2042" t="s">
        <v>1548</v>
      </c>
      <c r="F2042" t="s">
        <v>951</v>
      </c>
      <c r="G2042" t="s">
        <v>1907</v>
      </c>
      <c r="H2042" t="s">
        <v>918</v>
      </c>
      <c r="I2042" t="s">
        <v>179</v>
      </c>
      <c r="J2042" s="4" t="s">
        <v>832</v>
      </c>
      <c r="K2042">
        <v>120</v>
      </c>
      <c r="L2042">
        <v>125</v>
      </c>
      <c r="M2042" s="1">
        <v>2.2847222222222224E-2</v>
      </c>
      <c r="N2042" s="25">
        <v>50.913637999999999</v>
      </c>
      <c r="O2042" s="25">
        <v>160.37795969999999</v>
      </c>
      <c r="P2042" s="25">
        <v>0.22175117</v>
      </c>
      <c r="Q2042" s="25">
        <v>4.2767452999999997E-2</v>
      </c>
      <c r="R2042" s="25">
        <v>62.980159</v>
      </c>
      <c r="S2042" s="25">
        <v>1.6803641</v>
      </c>
      <c r="T2042" s="25">
        <v>0.15728195364</v>
      </c>
      <c r="U2042" s="25">
        <v>0</v>
      </c>
      <c r="V2042" s="25">
        <v>0</v>
      </c>
      <c r="W2042" s="25">
        <v>0</v>
      </c>
      <c r="X2042" s="25"/>
      <c r="Y2042" s="25"/>
      <c r="Z2042"/>
    </row>
    <row r="2043" spans="2:26" x14ac:dyDescent="0.25">
      <c r="B2043" t="s">
        <v>83</v>
      </c>
      <c r="C2043" t="s">
        <v>278</v>
      </c>
      <c r="D2043" t="s">
        <v>257</v>
      </c>
      <c r="E2043" t="s">
        <v>1548</v>
      </c>
      <c r="F2043" t="s">
        <v>951</v>
      </c>
      <c r="G2043" t="s">
        <v>1907</v>
      </c>
      <c r="H2043" t="s">
        <v>918</v>
      </c>
      <c r="I2043" t="s">
        <v>179</v>
      </c>
      <c r="J2043" s="4" t="s">
        <v>864</v>
      </c>
      <c r="K2043">
        <v>120</v>
      </c>
      <c r="L2043">
        <v>125</v>
      </c>
      <c r="M2043" s="1">
        <v>1.9259259259259261E-2</v>
      </c>
      <c r="N2043" s="25">
        <v>45.637128397435802</v>
      </c>
      <c r="O2043" s="25">
        <v>143.75695445192278</v>
      </c>
      <c r="P2043" s="25">
        <v>0.20792516999999999</v>
      </c>
      <c r="Q2043" s="25">
        <v>3.83351848782051E-2</v>
      </c>
      <c r="R2043" s="25">
        <v>56.453117346153803</v>
      </c>
      <c r="S2043" s="25">
        <v>1.35957743141025</v>
      </c>
      <c r="T2043" s="25">
        <v>0.12665395364000001</v>
      </c>
      <c r="U2043" s="25">
        <v>0</v>
      </c>
      <c r="V2043" s="25">
        <v>0</v>
      </c>
      <c r="W2043" s="25">
        <v>0</v>
      </c>
      <c r="X2043" s="25"/>
      <c r="Y2043" s="25"/>
      <c r="Z2043"/>
    </row>
    <row r="2044" spans="2:26" x14ac:dyDescent="0.25">
      <c r="B2044" t="s">
        <v>102</v>
      </c>
      <c r="C2044" t="s">
        <v>313</v>
      </c>
      <c r="D2044" t="s">
        <v>310</v>
      </c>
      <c r="E2044" t="s">
        <v>1552</v>
      </c>
      <c r="F2044" t="s">
        <v>951</v>
      </c>
      <c r="G2044" t="s">
        <v>1907</v>
      </c>
      <c r="H2044" t="s">
        <v>918</v>
      </c>
      <c r="I2044" t="s">
        <v>179</v>
      </c>
      <c r="J2044" s="4" t="s">
        <v>865</v>
      </c>
      <c r="K2044">
        <v>140</v>
      </c>
      <c r="L2044">
        <v>125</v>
      </c>
      <c r="M2044" s="1">
        <v>2.2233796296296297E-2</v>
      </c>
      <c r="N2044" s="25">
        <v>342.04868622332498</v>
      </c>
      <c r="O2044" s="25">
        <v>1077.4533616034737</v>
      </c>
      <c r="P2044" s="25">
        <v>4.7205463204416196</v>
      </c>
      <c r="Q2044" s="25">
        <v>0.28732089883269801</v>
      </c>
      <c r="R2044" s="25">
        <v>423.11416905981298</v>
      </c>
      <c r="S2044" s="25">
        <v>1.13390958183478</v>
      </c>
      <c r="T2044" s="25">
        <v>4.0216327786011701E-5</v>
      </c>
      <c r="U2044" s="25">
        <v>0</v>
      </c>
      <c r="V2044" s="25">
        <v>0</v>
      </c>
      <c r="W2044" s="25">
        <v>0</v>
      </c>
      <c r="X2044" s="25"/>
      <c r="Y2044" s="25"/>
      <c r="Z2044"/>
    </row>
    <row r="2045" spans="2:26" x14ac:dyDescent="0.25">
      <c r="B2045" t="s">
        <v>102</v>
      </c>
      <c r="C2045" t="s">
        <v>313</v>
      </c>
      <c r="D2045" t="s">
        <v>310</v>
      </c>
      <c r="E2045" t="s">
        <v>1552</v>
      </c>
      <c r="F2045" t="s">
        <v>951</v>
      </c>
      <c r="G2045" t="s">
        <v>1907</v>
      </c>
      <c r="H2045" t="s">
        <v>918</v>
      </c>
      <c r="I2045" t="s">
        <v>179</v>
      </c>
      <c r="J2045" s="4" t="s">
        <v>865</v>
      </c>
      <c r="K2045">
        <v>190</v>
      </c>
      <c r="L2045">
        <v>200</v>
      </c>
      <c r="M2045" s="1">
        <v>3.3969907407407407E-2</v>
      </c>
      <c r="N2045" s="25">
        <v>491.954487231016</v>
      </c>
      <c r="O2045" s="25">
        <v>1549.6566347777004</v>
      </c>
      <c r="P2045" s="25">
        <v>6.5671914182041498</v>
      </c>
      <c r="Q2045" s="25">
        <v>0.41324177639839899</v>
      </c>
      <c r="R2045" s="25">
        <v>608.547735544793</v>
      </c>
      <c r="S2045" s="25">
        <v>1.6561828963398699</v>
      </c>
      <c r="T2045" s="25">
        <v>6.1528583208053693E-5</v>
      </c>
      <c r="U2045" s="25">
        <v>0</v>
      </c>
      <c r="V2045" s="25">
        <v>0</v>
      </c>
      <c r="W2045" s="25">
        <v>0</v>
      </c>
      <c r="X2045" s="25"/>
      <c r="Y2045" s="25"/>
      <c r="Z2045"/>
    </row>
    <row r="2046" spans="2:26" x14ac:dyDescent="0.25">
      <c r="B2046" t="s">
        <v>102</v>
      </c>
      <c r="C2046" t="s">
        <v>313</v>
      </c>
      <c r="D2046" t="s">
        <v>310</v>
      </c>
      <c r="E2046" t="s">
        <v>1552</v>
      </c>
      <c r="F2046" t="s">
        <v>951</v>
      </c>
      <c r="G2046" t="s">
        <v>1907</v>
      </c>
      <c r="H2046" t="s">
        <v>918</v>
      </c>
      <c r="I2046" t="s">
        <v>179</v>
      </c>
      <c r="J2046" s="4" t="s">
        <v>865</v>
      </c>
      <c r="K2046">
        <v>190</v>
      </c>
      <c r="L2046">
        <v>250</v>
      </c>
      <c r="M2046" s="1">
        <v>4.1354166666666664E-2</v>
      </c>
      <c r="N2046" s="25">
        <v>606.06973755199203</v>
      </c>
      <c r="O2046" s="25">
        <v>1909.1196732887749</v>
      </c>
      <c r="P2046" s="25">
        <v>8.1182051379308309</v>
      </c>
      <c r="Q2046" s="25">
        <v>0.50909859938167301</v>
      </c>
      <c r="R2046" s="25">
        <v>749.70826237611402</v>
      </c>
      <c r="S2046" s="25">
        <v>1.9559616045831101</v>
      </c>
      <c r="T2046" s="25">
        <v>7.6767741341367694E-5</v>
      </c>
      <c r="U2046" s="25">
        <v>0</v>
      </c>
      <c r="V2046" s="25">
        <v>0</v>
      </c>
      <c r="W2046" s="25">
        <v>0</v>
      </c>
      <c r="X2046" s="25"/>
      <c r="Y2046" s="25"/>
      <c r="Z2046"/>
    </row>
    <row r="2047" spans="2:26" x14ac:dyDescent="0.25">
      <c r="B2047" t="s">
        <v>102</v>
      </c>
      <c r="C2047" t="s">
        <v>313</v>
      </c>
      <c r="D2047" t="s">
        <v>310</v>
      </c>
      <c r="E2047" t="s">
        <v>1552</v>
      </c>
      <c r="F2047" t="s">
        <v>951</v>
      </c>
      <c r="G2047" t="s">
        <v>1907</v>
      </c>
      <c r="H2047" t="s">
        <v>918</v>
      </c>
      <c r="I2047" t="s">
        <v>179</v>
      </c>
      <c r="J2047" s="4" t="s">
        <v>865</v>
      </c>
      <c r="K2047">
        <v>230</v>
      </c>
      <c r="L2047">
        <v>500</v>
      </c>
      <c r="M2047" s="1">
        <v>7.9571759259259259E-2</v>
      </c>
      <c r="N2047" s="25">
        <v>1079.6798018432901</v>
      </c>
      <c r="O2047" s="25">
        <v>3400.9913758063635</v>
      </c>
      <c r="P2047" s="25">
        <v>13.5344489757804</v>
      </c>
      <c r="Q2047" s="25">
        <v>0.90693094543640096</v>
      </c>
      <c r="R2047" s="25">
        <v>1335.5638604381199</v>
      </c>
      <c r="S2047" s="25">
        <v>3.43195897416089</v>
      </c>
      <c r="T2047" s="25">
        <v>1.47015986797383E-4</v>
      </c>
      <c r="U2047" s="25">
        <v>0</v>
      </c>
      <c r="V2047" s="25">
        <v>0</v>
      </c>
      <c r="W2047" s="25">
        <v>0</v>
      </c>
      <c r="X2047" s="25"/>
      <c r="Y2047" s="25"/>
      <c r="Z2047"/>
    </row>
    <row r="2048" spans="2:26" x14ac:dyDescent="0.25">
      <c r="B2048" t="s">
        <v>102</v>
      </c>
      <c r="C2048" t="s">
        <v>313</v>
      </c>
      <c r="D2048" t="s">
        <v>310</v>
      </c>
      <c r="E2048" t="s">
        <v>1552</v>
      </c>
      <c r="F2048" t="s">
        <v>951</v>
      </c>
      <c r="G2048" t="s">
        <v>1907</v>
      </c>
      <c r="H2048" t="s">
        <v>918</v>
      </c>
      <c r="I2048" t="s">
        <v>179</v>
      </c>
      <c r="J2048" s="4" t="s">
        <v>865</v>
      </c>
      <c r="K2048">
        <v>240</v>
      </c>
      <c r="L2048">
        <v>750</v>
      </c>
      <c r="M2048" s="1">
        <v>0.11730324074074074</v>
      </c>
      <c r="N2048" s="25">
        <v>1559.10800562485</v>
      </c>
      <c r="O2048" s="25">
        <v>4911.1902177182774</v>
      </c>
      <c r="P2048" s="25">
        <v>19.168840767934501</v>
      </c>
      <c r="Q2048" s="25">
        <v>1.3096508081874501</v>
      </c>
      <c r="R2048" s="25">
        <v>1928.6174667656101</v>
      </c>
      <c r="S2048" s="25">
        <v>4.7919427573375897</v>
      </c>
      <c r="T2048" s="25">
        <v>2.1872518032604399E-4</v>
      </c>
      <c r="U2048" s="25">
        <v>0</v>
      </c>
      <c r="V2048" s="25">
        <v>0</v>
      </c>
      <c r="W2048" s="25">
        <v>0</v>
      </c>
      <c r="X2048" s="25"/>
      <c r="Y2048" s="25"/>
      <c r="Z2048"/>
    </row>
    <row r="2049" spans="2:26" x14ac:dyDescent="0.25">
      <c r="B2049" t="s">
        <v>102</v>
      </c>
      <c r="C2049" t="s">
        <v>313</v>
      </c>
      <c r="D2049" t="s">
        <v>310</v>
      </c>
      <c r="E2049" t="s">
        <v>1552</v>
      </c>
      <c r="F2049" t="s">
        <v>951</v>
      </c>
      <c r="G2049" t="s">
        <v>1907</v>
      </c>
      <c r="H2049" t="s">
        <v>918</v>
      </c>
      <c r="I2049" t="s">
        <v>179</v>
      </c>
      <c r="J2049" s="4" t="s">
        <v>865</v>
      </c>
      <c r="K2049">
        <v>240</v>
      </c>
      <c r="L2049">
        <v>1000</v>
      </c>
      <c r="M2049" s="1">
        <v>0.15493055555555554</v>
      </c>
      <c r="N2049" s="25">
        <v>2055.99285268833</v>
      </c>
      <c r="O2049" s="25">
        <v>6476.3774859682389</v>
      </c>
      <c r="P2049" s="25">
        <v>25.188887665175798</v>
      </c>
      <c r="Q2049" s="25">
        <v>1.7270344554711301</v>
      </c>
      <c r="R2049" s="25">
        <v>2543.26293199661</v>
      </c>
      <c r="S2049" s="25">
        <v>6.2233395653238404</v>
      </c>
      <c r="T2049" s="25">
        <v>2.9068136020442899E-4</v>
      </c>
      <c r="U2049" s="25">
        <v>0</v>
      </c>
      <c r="V2049" s="25">
        <v>0</v>
      </c>
      <c r="W2049" s="25">
        <v>0</v>
      </c>
      <c r="X2049" s="25"/>
      <c r="Y2049" s="25"/>
      <c r="Z2049"/>
    </row>
    <row r="2050" spans="2:26" x14ac:dyDescent="0.25">
      <c r="B2050" t="s">
        <v>102</v>
      </c>
      <c r="C2050" t="s">
        <v>313</v>
      </c>
      <c r="D2050" t="s">
        <v>310</v>
      </c>
      <c r="E2050" t="s">
        <v>1552</v>
      </c>
      <c r="F2050" t="s">
        <v>951</v>
      </c>
      <c r="G2050" t="s">
        <v>1907</v>
      </c>
      <c r="H2050" t="s">
        <v>918</v>
      </c>
      <c r="I2050" t="s">
        <v>179</v>
      </c>
      <c r="J2050" s="4" t="s">
        <v>832</v>
      </c>
      <c r="K2050">
        <v>140</v>
      </c>
      <c r="L2050">
        <v>125</v>
      </c>
      <c r="M2050" s="1">
        <v>2.2847222222222224E-2</v>
      </c>
      <c r="N2050" s="25">
        <v>187.04783</v>
      </c>
      <c r="O2050" s="25">
        <v>589.20066450000002</v>
      </c>
      <c r="P2050" s="25">
        <v>1.6689742000000001</v>
      </c>
      <c r="Q2050" s="25">
        <v>0.15712017</v>
      </c>
      <c r="R2050" s="25">
        <v>231.37815599999999</v>
      </c>
      <c r="S2050" s="25">
        <v>2.4226762800000001</v>
      </c>
      <c r="T2050" s="25">
        <v>1.8714000000000001E-5</v>
      </c>
      <c r="U2050" s="25">
        <v>0</v>
      </c>
      <c r="V2050" s="25">
        <v>0</v>
      </c>
      <c r="W2050" s="25">
        <v>0</v>
      </c>
      <c r="X2050" s="25"/>
      <c r="Y2050" s="25"/>
      <c r="Z2050"/>
    </row>
    <row r="2051" spans="2:26" x14ac:dyDescent="0.25">
      <c r="B2051" t="s">
        <v>102</v>
      </c>
      <c r="C2051" t="s">
        <v>313</v>
      </c>
      <c r="D2051" t="s">
        <v>310</v>
      </c>
      <c r="E2051" t="s">
        <v>1552</v>
      </c>
      <c r="F2051" t="s">
        <v>951</v>
      </c>
      <c r="G2051" t="s">
        <v>1907</v>
      </c>
      <c r="H2051" t="s">
        <v>918</v>
      </c>
      <c r="I2051" t="s">
        <v>179</v>
      </c>
      <c r="J2051" s="4" t="s">
        <v>864</v>
      </c>
      <c r="K2051">
        <v>140</v>
      </c>
      <c r="L2051">
        <v>125</v>
      </c>
      <c r="M2051" s="1">
        <v>1.9259259259259261E-2</v>
      </c>
      <c r="N2051" s="25">
        <v>166.712976602564</v>
      </c>
      <c r="O2051" s="25">
        <v>525.14587629807659</v>
      </c>
      <c r="P2051" s="25">
        <v>1.5731259160256399</v>
      </c>
      <c r="Q2051" s="25">
        <v>0.14003889576923001</v>
      </c>
      <c r="R2051" s="25">
        <v>206.22394324358899</v>
      </c>
      <c r="S2051" s="25">
        <v>1.9849494838461501</v>
      </c>
      <c r="T2051" s="25">
        <v>1.6680399999999899E-5</v>
      </c>
      <c r="U2051" s="25">
        <v>0</v>
      </c>
      <c r="V2051" s="25">
        <v>0</v>
      </c>
      <c r="W2051" s="25">
        <v>0</v>
      </c>
      <c r="X2051" s="25"/>
      <c r="Y2051" s="25"/>
      <c r="Z2051"/>
    </row>
    <row r="2052" spans="2:26" x14ac:dyDescent="0.25">
      <c r="B2052" t="s">
        <v>103</v>
      </c>
      <c r="C2052" t="s">
        <v>314</v>
      </c>
      <c r="D2052" t="s">
        <v>310</v>
      </c>
      <c r="E2052" t="s">
        <v>1556</v>
      </c>
      <c r="F2052" t="s">
        <v>951</v>
      </c>
      <c r="G2052" t="s">
        <v>952</v>
      </c>
      <c r="H2052" t="s">
        <v>918</v>
      </c>
      <c r="I2052" t="s">
        <v>852</v>
      </c>
      <c r="J2052" s="4" t="s">
        <v>865</v>
      </c>
      <c r="K2052">
        <v>180</v>
      </c>
      <c r="L2052">
        <v>125</v>
      </c>
      <c r="M2052" s="1">
        <v>1.6469907407407405E-2</v>
      </c>
      <c r="N2052" s="25">
        <v>679.80208671555602</v>
      </c>
      <c r="O2052" s="25">
        <v>2141.3765731540016</v>
      </c>
      <c r="P2052" s="25">
        <v>6.9993586292300796</v>
      </c>
      <c r="Q2052" s="25">
        <v>0.57103375284106705</v>
      </c>
      <c r="R2052" s="25">
        <v>840.91511383414002</v>
      </c>
      <c r="S2052" s="25">
        <v>4.0382611099038197</v>
      </c>
      <c r="T2052" s="25">
        <v>0.83540628709589304</v>
      </c>
      <c r="U2052" s="25">
        <v>0.25980418311269299</v>
      </c>
      <c r="V2052" s="25">
        <v>8.2981038686898795E-2</v>
      </c>
      <c r="W2052" s="25">
        <v>0.34278522179959181</v>
      </c>
      <c r="X2052" s="25"/>
      <c r="Y2052" s="25"/>
      <c r="Z2052"/>
    </row>
    <row r="2053" spans="2:26" x14ac:dyDescent="0.25">
      <c r="B2053" t="s">
        <v>103</v>
      </c>
      <c r="C2053" t="s">
        <v>314</v>
      </c>
      <c r="D2053" t="s">
        <v>310</v>
      </c>
      <c r="E2053" t="s">
        <v>1556</v>
      </c>
      <c r="F2053" t="s">
        <v>951</v>
      </c>
      <c r="G2053" t="s">
        <v>952</v>
      </c>
      <c r="H2053" t="s">
        <v>918</v>
      </c>
      <c r="I2053" t="s">
        <v>852</v>
      </c>
      <c r="J2053" s="4" t="s">
        <v>865</v>
      </c>
      <c r="K2053">
        <v>240</v>
      </c>
      <c r="L2053">
        <v>200</v>
      </c>
      <c r="M2053" s="1">
        <v>2.4085648148148148E-2</v>
      </c>
      <c r="N2053" s="25">
        <v>1026.6575196975</v>
      </c>
      <c r="O2053" s="25">
        <v>3233.9711870471247</v>
      </c>
      <c r="P2053" s="25">
        <v>10.9131118507335</v>
      </c>
      <c r="Q2053" s="25">
        <v>0.86239236398322305</v>
      </c>
      <c r="R2053" s="25">
        <v>1269.9753853684199</v>
      </c>
      <c r="S2053" s="25">
        <v>5.2967891122024797</v>
      </c>
      <c r="T2053" s="25">
        <v>1.2348497311262601</v>
      </c>
      <c r="U2053" s="25">
        <v>0.35714540125142402</v>
      </c>
      <c r="V2053" s="25">
        <v>0.13662606203508501</v>
      </c>
      <c r="W2053" s="25">
        <v>0.493771463286509</v>
      </c>
      <c r="X2053" s="25"/>
      <c r="Y2053" s="25"/>
      <c r="Z2053"/>
    </row>
    <row r="2054" spans="2:26" x14ac:dyDescent="0.25">
      <c r="B2054" t="s">
        <v>103</v>
      </c>
      <c r="C2054" t="s">
        <v>314</v>
      </c>
      <c r="D2054" t="s">
        <v>310</v>
      </c>
      <c r="E2054" t="s">
        <v>1556</v>
      </c>
      <c r="F2054" t="s">
        <v>951</v>
      </c>
      <c r="G2054" t="s">
        <v>952</v>
      </c>
      <c r="H2054" t="s">
        <v>918</v>
      </c>
      <c r="I2054" t="s">
        <v>852</v>
      </c>
      <c r="J2054" s="4" t="s">
        <v>865</v>
      </c>
      <c r="K2054">
        <v>280</v>
      </c>
      <c r="L2054">
        <v>250</v>
      </c>
      <c r="M2054" s="1">
        <v>2.8796296296296296E-2</v>
      </c>
      <c r="N2054" s="25">
        <v>1209.59863257199</v>
      </c>
      <c r="O2054" s="25">
        <v>3810.2356926017687</v>
      </c>
      <c r="P2054" s="25">
        <v>13.056712840468901</v>
      </c>
      <c r="Q2054" s="25">
        <v>1.01606286291912</v>
      </c>
      <c r="R2054" s="25">
        <v>1496.2735943145001</v>
      </c>
      <c r="S2054" s="25">
        <v>5.8988792963206604</v>
      </c>
      <c r="T2054" s="25">
        <v>1.46282672283203</v>
      </c>
      <c r="U2054" s="25">
        <v>0.39806261819173999</v>
      </c>
      <c r="V2054" s="25">
        <v>0.169552959387549</v>
      </c>
      <c r="W2054" s="25">
        <v>0.56761557757928904</v>
      </c>
      <c r="X2054" s="25"/>
      <c r="Y2054" s="25"/>
      <c r="Z2054"/>
    </row>
    <row r="2055" spans="2:26" x14ac:dyDescent="0.25">
      <c r="B2055" t="s">
        <v>103</v>
      </c>
      <c r="C2055" t="s">
        <v>314</v>
      </c>
      <c r="D2055" t="s">
        <v>310</v>
      </c>
      <c r="E2055" t="s">
        <v>1556</v>
      </c>
      <c r="F2055" t="s">
        <v>951</v>
      </c>
      <c r="G2055" t="s">
        <v>952</v>
      </c>
      <c r="H2055" t="s">
        <v>918</v>
      </c>
      <c r="I2055" t="s">
        <v>852</v>
      </c>
      <c r="J2055" s="4" t="s">
        <v>865</v>
      </c>
      <c r="K2055">
        <v>280</v>
      </c>
      <c r="L2055">
        <v>500</v>
      </c>
      <c r="M2055" s="1">
        <v>5.3842592592592588E-2</v>
      </c>
      <c r="N2055" s="25">
        <v>2359.06445199892</v>
      </c>
      <c r="O2055" s="25">
        <v>7431.0530237965977</v>
      </c>
      <c r="P2055" s="25">
        <v>23.292405265163801</v>
      </c>
      <c r="Q2055" s="25">
        <v>1.98161370132988</v>
      </c>
      <c r="R2055" s="25">
        <v>2918.1631311013198</v>
      </c>
      <c r="S2055" s="25">
        <v>7.7993925117521403</v>
      </c>
      <c r="T2055" s="25">
        <v>2.4581004902019301</v>
      </c>
      <c r="U2055" s="25">
        <v>0.734380790692714</v>
      </c>
      <c r="V2055" s="25">
        <v>0.35825560007058199</v>
      </c>
      <c r="W2055" s="25">
        <v>1.0926363907632961</v>
      </c>
      <c r="X2055" s="25"/>
      <c r="Y2055" s="25"/>
      <c r="Z2055"/>
    </row>
    <row r="2056" spans="2:26" x14ac:dyDescent="0.25">
      <c r="B2056" t="s">
        <v>103</v>
      </c>
      <c r="C2056" t="s">
        <v>314</v>
      </c>
      <c r="D2056" t="s">
        <v>310</v>
      </c>
      <c r="E2056" t="s">
        <v>1556</v>
      </c>
      <c r="F2056" t="s">
        <v>951</v>
      </c>
      <c r="G2056" t="s">
        <v>952</v>
      </c>
      <c r="H2056" t="s">
        <v>918</v>
      </c>
      <c r="I2056" t="s">
        <v>852</v>
      </c>
      <c r="J2056" s="4" t="s">
        <v>865</v>
      </c>
      <c r="K2056">
        <v>340</v>
      </c>
      <c r="L2056">
        <v>750</v>
      </c>
      <c r="M2056" s="1">
        <v>8.0486111111111105E-2</v>
      </c>
      <c r="N2056" s="25">
        <v>3199.6523900218799</v>
      </c>
      <c r="O2056" s="25">
        <v>10078.905028568921</v>
      </c>
      <c r="P2056" s="25">
        <v>29.152254193347801</v>
      </c>
      <c r="Q2056" s="25">
        <v>2.6877086589400601</v>
      </c>
      <c r="R2056" s="25">
        <v>3957.9697328420302</v>
      </c>
      <c r="S2056" s="25">
        <v>11.1070454564389</v>
      </c>
      <c r="T2056" s="25">
        <v>3.4666531194422201</v>
      </c>
      <c r="U2056" s="25">
        <v>0.89974440219489005</v>
      </c>
      <c r="V2056" s="25">
        <v>0.53341397468192697</v>
      </c>
      <c r="W2056" s="25">
        <v>1.433158376876817</v>
      </c>
      <c r="X2056" s="25"/>
      <c r="Y2056" s="25"/>
      <c r="Z2056"/>
    </row>
    <row r="2057" spans="2:26" x14ac:dyDescent="0.25">
      <c r="B2057" t="s">
        <v>103</v>
      </c>
      <c r="C2057" t="s">
        <v>314</v>
      </c>
      <c r="D2057" t="s">
        <v>310</v>
      </c>
      <c r="E2057" t="s">
        <v>1556</v>
      </c>
      <c r="F2057" t="s">
        <v>951</v>
      </c>
      <c r="G2057" t="s">
        <v>952</v>
      </c>
      <c r="H2057" t="s">
        <v>918</v>
      </c>
      <c r="I2057" t="s">
        <v>852</v>
      </c>
      <c r="J2057" s="4" t="s">
        <v>865</v>
      </c>
      <c r="K2057">
        <v>340</v>
      </c>
      <c r="L2057">
        <v>1000</v>
      </c>
      <c r="M2057" s="1">
        <v>0.10619212962962964</v>
      </c>
      <c r="N2057" s="25">
        <v>4158.5568633549901</v>
      </c>
      <c r="O2057" s="25">
        <v>13099.454119568218</v>
      </c>
      <c r="P2057" s="25">
        <v>36.377810149494998</v>
      </c>
      <c r="Q2057" s="25">
        <v>3.49318741735352</v>
      </c>
      <c r="R2057" s="25">
        <v>5144.1355357994198</v>
      </c>
      <c r="S2057" s="25">
        <v>13.261106925483899</v>
      </c>
      <c r="T2057" s="25">
        <v>4.3799182453656504</v>
      </c>
      <c r="U2057" s="25">
        <v>1.14204237211963</v>
      </c>
      <c r="V2057" s="25">
        <v>0.710083380581785</v>
      </c>
      <c r="W2057" s="25">
        <v>1.852125752701415</v>
      </c>
      <c r="X2057" s="25"/>
      <c r="Y2057" s="25"/>
      <c r="Z2057"/>
    </row>
    <row r="2058" spans="2:26" x14ac:dyDescent="0.25">
      <c r="B2058" t="s">
        <v>103</v>
      </c>
      <c r="C2058" t="s">
        <v>314</v>
      </c>
      <c r="D2058" t="s">
        <v>310</v>
      </c>
      <c r="E2058" t="s">
        <v>1556</v>
      </c>
      <c r="F2058" t="s">
        <v>951</v>
      </c>
      <c r="G2058" t="s">
        <v>952</v>
      </c>
      <c r="H2058" t="s">
        <v>918</v>
      </c>
      <c r="I2058" t="s">
        <v>852</v>
      </c>
      <c r="J2058" s="4" t="s">
        <v>865</v>
      </c>
      <c r="K2058">
        <v>340</v>
      </c>
      <c r="L2058">
        <v>1500</v>
      </c>
      <c r="M2058" s="1">
        <v>0.15769675925925927</v>
      </c>
      <c r="N2058" s="25">
        <v>6151.2329289331801</v>
      </c>
      <c r="O2058" s="25">
        <v>19376.383726139517</v>
      </c>
      <c r="P2058" s="25">
        <v>52.277115460414102</v>
      </c>
      <c r="Q2058" s="25">
        <v>5.1670357123404802</v>
      </c>
      <c r="R2058" s="25">
        <v>7609.0758196734496</v>
      </c>
      <c r="S2058" s="25">
        <v>17.555438638621901</v>
      </c>
      <c r="T2058" s="25">
        <v>6.2508800442307999</v>
      </c>
      <c r="U2058" s="25">
        <v>1.6585829286575799</v>
      </c>
      <c r="V2058" s="25">
        <v>1.0719934481819</v>
      </c>
      <c r="W2058" s="25">
        <v>2.7305763768394797</v>
      </c>
      <c r="X2058" s="25"/>
      <c r="Y2058" s="25"/>
      <c r="Z2058"/>
    </row>
    <row r="2059" spans="2:26" x14ac:dyDescent="0.25">
      <c r="B2059" t="s">
        <v>103</v>
      </c>
      <c r="C2059" t="s">
        <v>314</v>
      </c>
      <c r="D2059" t="s">
        <v>310</v>
      </c>
      <c r="E2059" t="s">
        <v>1556</v>
      </c>
      <c r="F2059" t="s">
        <v>951</v>
      </c>
      <c r="G2059" t="s">
        <v>952</v>
      </c>
      <c r="H2059" t="s">
        <v>918</v>
      </c>
      <c r="I2059" t="s">
        <v>852</v>
      </c>
      <c r="J2059" s="4" t="s">
        <v>832</v>
      </c>
      <c r="K2059">
        <v>180</v>
      </c>
      <c r="L2059">
        <v>125</v>
      </c>
      <c r="M2059" s="1">
        <v>2.2847222222222224E-2</v>
      </c>
      <c r="N2059" s="25">
        <v>683.76</v>
      </c>
      <c r="O2059" s="25">
        <v>2153.8440000000001</v>
      </c>
      <c r="P2059" s="25">
        <v>5.6284799999999997</v>
      </c>
      <c r="Q2059" s="25">
        <v>0.57435840000000005</v>
      </c>
      <c r="R2059" s="25">
        <v>845.81107999999995</v>
      </c>
      <c r="S2059" s="25">
        <v>8.8794240000000002</v>
      </c>
      <c r="T2059" s="25">
        <v>1.367208</v>
      </c>
      <c r="U2059" s="25">
        <v>0.24546621999999901</v>
      </c>
      <c r="V2059" s="25">
        <v>5.5937375999999997E-2</v>
      </c>
      <c r="W2059" s="25">
        <v>0.301403595999999</v>
      </c>
      <c r="X2059" s="25"/>
      <c r="Y2059" s="25"/>
      <c r="Z2059"/>
    </row>
    <row r="2060" spans="2:26" x14ac:dyDescent="0.25">
      <c r="B2060" t="s">
        <v>103</v>
      </c>
      <c r="C2060" t="s">
        <v>314</v>
      </c>
      <c r="D2060" t="s">
        <v>310</v>
      </c>
      <c r="E2060" t="s">
        <v>1556</v>
      </c>
      <c r="F2060" t="s">
        <v>951</v>
      </c>
      <c r="G2060" t="s">
        <v>952</v>
      </c>
      <c r="H2060" t="s">
        <v>918</v>
      </c>
      <c r="I2060" t="s">
        <v>852</v>
      </c>
      <c r="J2060" s="4" t="s">
        <v>864</v>
      </c>
      <c r="K2060">
        <v>180</v>
      </c>
      <c r="L2060">
        <v>125</v>
      </c>
      <c r="M2060" s="1">
        <v>1.9259259259259261E-2</v>
      </c>
      <c r="N2060" s="25">
        <v>615.55999999999995</v>
      </c>
      <c r="O2060" s="25">
        <v>1939.0139999999997</v>
      </c>
      <c r="P2060" s="25">
        <v>5.4579800000000001</v>
      </c>
      <c r="Q2060" s="25">
        <v>0.51707040000000004</v>
      </c>
      <c r="R2060" s="25">
        <v>761.44767999999999</v>
      </c>
      <c r="S2060" s="25">
        <v>7.2358039999999999</v>
      </c>
      <c r="T2060" s="25">
        <v>1.1353279999999999</v>
      </c>
      <c r="U2060" s="25">
        <v>0.23238422</v>
      </c>
      <c r="V2060" s="25">
        <v>5.1163376000000003E-2</v>
      </c>
      <c r="W2060" s="25">
        <v>0.28354759600000001</v>
      </c>
      <c r="X2060" s="25"/>
      <c r="Y2060" s="25"/>
      <c r="Z2060"/>
    </row>
    <row r="2061" spans="2:26" x14ac:dyDescent="0.25">
      <c r="B2061" t="s">
        <v>108</v>
      </c>
      <c r="C2061" t="s">
        <v>325</v>
      </c>
      <c r="D2061" t="s">
        <v>316</v>
      </c>
      <c r="E2061" t="s">
        <v>1557</v>
      </c>
      <c r="F2061" t="s">
        <v>951</v>
      </c>
      <c r="G2061" t="s">
        <v>952</v>
      </c>
      <c r="H2061" t="s">
        <v>920</v>
      </c>
      <c r="I2061" t="s">
        <v>329</v>
      </c>
      <c r="J2061" s="4" t="s">
        <v>865</v>
      </c>
      <c r="K2061">
        <v>200</v>
      </c>
      <c r="L2061">
        <v>125</v>
      </c>
      <c r="M2061" s="1">
        <v>1.6574074074074074E-2</v>
      </c>
      <c r="N2061" s="25">
        <v>397.97696462085298</v>
      </c>
      <c r="O2061" s="25">
        <v>1253.6274385556869</v>
      </c>
      <c r="P2061" s="25">
        <v>5.9196792746812701</v>
      </c>
      <c r="Q2061" s="25">
        <v>0.334300662992848</v>
      </c>
      <c r="R2061" s="25">
        <v>492.29738610698797</v>
      </c>
      <c r="S2061" s="25">
        <v>3.5728471616701598</v>
      </c>
      <c r="T2061" s="25">
        <v>0.50999988114905204</v>
      </c>
      <c r="U2061" s="25">
        <v>2.9437628818418299E-2</v>
      </c>
      <c r="V2061" s="25">
        <v>3.2175235457152597E-2</v>
      </c>
      <c r="W2061" s="25">
        <v>6.1612864275570896E-2</v>
      </c>
      <c r="X2061" s="25"/>
      <c r="Y2061" s="25"/>
      <c r="Z2061"/>
    </row>
    <row r="2062" spans="2:26" x14ac:dyDescent="0.25">
      <c r="B2062" t="s">
        <v>108</v>
      </c>
      <c r="C2062" t="s">
        <v>325</v>
      </c>
      <c r="D2062" t="s">
        <v>316</v>
      </c>
      <c r="E2062" t="s">
        <v>1557</v>
      </c>
      <c r="F2062" t="s">
        <v>951</v>
      </c>
      <c r="G2062" t="s">
        <v>952</v>
      </c>
      <c r="H2062" t="s">
        <v>920</v>
      </c>
      <c r="I2062" t="s">
        <v>329</v>
      </c>
      <c r="J2062" s="4" t="s">
        <v>865</v>
      </c>
      <c r="K2062">
        <v>240</v>
      </c>
      <c r="L2062">
        <v>200</v>
      </c>
      <c r="M2062" s="1">
        <v>2.388888888888889E-2</v>
      </c>
      <c r="N2062" s="25">
        <v>565.22831154240396</v>
      </c>
      <c r="O2062" s="25">
        <v>1780.4691813585723</v>
      </c>
      <c r="P2062" s="25">
        <v>8.1711452545549008</v>
      </c>
      <c r="Q2062" s="25">
        <v>0.474791737670619</v>
      </c>
      <c r="R2062" s="25">
        <v>699.187279985592</v>
      </c>
      <c r="S2062" s="25">
        <v>4.2999530322506203</v>
      </c>
      <c r="T2062" s="25">
        <v>0.57206776618441602</v>
      </c>
      <c r="U2062" s="25">
        <v>3.7952551685481201E-2</v>
      </c>
      <c r="V2062" s="25">
        <v>4.7405133963119503E-2</v>
      </c>
      <c r="W2062" s="25">
        <v>8.5357685648600704E-2</v>
      </c>
      <c r="X2062" s="25"/>
      <c r="Y2062" s="25"/>
      <c r="Z2062"/>
    </row>
    <row r="2063" spans="2:26" x14ac:dyDescent="0.25">
      <c r="B2063" t="s">
        <v>108</v>
      </c>
      <c r="C2063" t="s">
        <v>325</v>
      </c>
      <c r="D2063" t="s">
        <v>316</v>
      </c>
      <c r="E2063" t="s">
        <v>1557</v>
      </c>
      <c r="F2063" t="s">
        <v>951</v>
      </c>
      <c r="G2063" t="s">
        <v>952</v>
      </c>
      <c r="H2063" t="s">
        <v>920</v>
      </c>
      <c r="I2063" t="s">
        <v>329</v>
      </c>
      <c r="J2063" s="4" t="s">
        <v>865</v>
      </c>
      <c r="K2063">
        <v>300</v>
      </c>
      <c r="L2063">
        <v>250</v>
      </c>
      <c r="M2063" s="1">
        <v>2.7986111111111111E-2</v>
      </c>
      <c r="N2063" s="25">
        <v>682.28648877404805</v>
      </c>
      <c r="O2063" s="25">
        <v>2149.2024396382512</v>
      </c>
      <c r="P2063" s="25">
        <v>10.0716469773641</v>
      </c>
      <c r="Q2063" s="25">
        <v>0.57312066229110403</v>
      </c>
      <c r="R2063" s="25">
        <v>843.98832883920602</v>
      </c>
      <c r="S2063" s="25">
        <v>5.0489591549809303</v>
      </c>
      <c r="T2063" s="25">
        <v>0.66779599337842299</v>
      </c>
      <c r="U2063" s="25">
        <v>4.1673967324939602E-2</v>
      </c>
      <c r="V2063" s="25">
        <v>5.9868556621854398E-2</v>
      </c>
      <c r="W2063" s="25">
        <v>0.101542523946794</v>
      </c>
      <c r="X2063" s="25"/>
      <c r="Y2063" s="25"/>
      <c r="Z2063"/>
    </row>
    <row r="2064" spans="2:26" x14ac:dyDescent="0.25">
      <c r="B2064" t="s">
        <v>108</v>
      </c>
      <c r="C2064" t="s">
        <v>325</v>
      </c>
      <c r="D2064" t="s">
        <v>316</v>
      </c>
      <c r="E2064" t="s">
        <v>1557</v>
      </c>
      <c r="F2064" t="s">
        <v>951</v>
      </c>
      <c r="G2064" t="s">
        <v>952</v>
      </c>
      <c r="H2064" t="s">
        <v>920</v>
      </c>
      <c r="I2064" t="s">
        <v>329</v>
      </c>
      <c r="J2064" s="4" t="s">
        <v>865</v>
      </c>
      <c r="K2064">
        <v>400</v>
      </c>
      <c r="L2064">
        <v>500</v>
      </c>
      <c r="M2064" s="1">
        <v>5.1203703703703703E-2</v>
      </c>
      <c r="N2064" s="25">
        <v>1138.8333217015399</v>
      </c>
      <c r="O2064" s="25">
        <v>3587.3249633598507</v>
      </c>
      <c r="P2064" s="25">
        <v>15.2168049257987</v>
      </c>
      <c r="Q2064" s="25">
        <v>0.95661994845631304</v>
      </c>
      <c r="R2064" s="25">
        <v>1408.7367343047799</v>
      </c>
      <c r="S2064" s="25">
        <v>7.7273074250715199</v>
      </c>
      <c r="T2064" s="25">
        <v>0.88092270437231501</v>
      </c>
      <c r="U2064" s="25">
        <v>5.1391198048119403E-2</v>
      </c>
      <c r="V2064" s="25">
        <v>0.12257787377077101</v>
      </c>
      <c r="W2064" s="25">
        <v>0.1739690718188904</v>
      </c>
      <c r="X2064" s="25"/>
      <c r="Y2064" s="25"/>
      <c r="Z2064"/>
    </row>
    <row r="2065" spans="2:26" x14ac:dyDescent="0.25">
      <c r="B2065" t="s">
        <v>108</v>
      </c>
      <c r="C2065" t="s">
        <v>325</v>
      </c>
      <c r="D2065" t="s">
        <v>316</v>
      </c>
      <c r="E2065" t="s">
        <v>1557</v>
      </c>
      <c r="F2065" t="s">
        <v>951</v>
      </c>
      <c r="G2065" t="s">
        <v>952</v>
      </c>
      <c r="H2065" t="s">
        <v>920</v>
      </c>
      <c r="I2065" t="s">
        <v>329</v>
      </c>
      <c r="J2065" s="4" t="s">
        <v>865</v>
      </c>
      <c r="K2065">
        <v>400</v>
      </c>
      <c r="L2065">
        <v>750</v>
      </c>
      <c r="M2065" s="1">
        <v>7.3900462962962959E-2</v>
      </c>
      <c r="N2065" s="25">
        <v>1623.87537814286</v>
      </c>
      <c r="O2065" s="25">
        <v>5115.2074411500089</v>
      </c>
      <c r="P2065" s="25">
        <v>20.659143155266499</v>
      </c>
      <c r="Q2065" s="25">
        <v>1.36405498666113</v>
      </c>
      <c r="R2065" s="25">
        <v>2008.7333282500799</v>
      </c>
      <c r="S2065" s="25">
        <v>9.6032432197352193</v>
      </c>
      <c r="T2065" s="25">
        <v>0.978895317406967</v>
      </c>
      <c r="U2065" s="25">
        <v>6.4849941295712296E-2</v>
      </c>
      <c r="V2065" s="25">
        <v>0.18300194099969699</v>
      </c>
      <c r="W2065" s="25">
        <v>0.24785188229540928</v>
      </c>
      <c r="X2065" s="25"/>
      <c r="Y2065" s="25"/>
      <c r="Z2065"/>
    </row>
    <row r="2066" spans="2:26" x14ac:dyDescent="0.25">
      <c r="B2066" t="s">
        <v>108</v>
      </c>
      <c r="C2066" t="s">
        <v>325</v>
      </c>
      <c r="D2066" t="s">
        <v>316</v>
      </c>
      <c r="E2066" t="s">
        <v>1557</v>
      </c>
      <c r="F2066" t="s">
        <v>951</v>
      </c>
      <c r="G2066" t="s">
        <v>952</v>
      </c>
      <c r="H2066" t="s">
        <v>920</v>
      </c>
      <c r="I2066" t="s">
        <v>329</v>
      </c>
      <c r="J2066" s="4" t="s">
        <v>865</v>
      </c>
      <c r="K2066">
        <v>400</v>
      </c>
      <c r="L2066">
        <v>1000</v>
      </c>
      <c r="M2066" s="1">
        <v>9.6608796296296304E-2</v>
      </c>
      <c r="N2066" s="25">
        <v>2109.0293357870401</v>
      </c>
      <c r="O2066" s="25">
        <v>6643.442407729176</v>
      </c>
      <c r="P2066" s="25">
        <v>26.101275177843998</v>
      </c>
      <c r="Q2066" s="25">
        <v>1.7715852608718701</v>
      </c>
      <c r="R2066" s="25">
        <v>2608.8699346265798</v>
      </c>
      <c r="S2066" s="25">
        <v>11.475974200641501</v>
      </c>
      <c r="T2066" s="25">
        <v>1.07652522766958</v>
      </c>
      <c r="U2066" s="25">
        <v>7.8289825439123703E-2</v>
      </c>
      <c r="V2066" s="25">
        <v>0.243454184097189</v>
      </c>
      <c r="W2066" s="25">
        <v>0.32174400953631271</v>
      </c>
      <c r="X2066" s="25"/>
      <c r="Y2066" s="25"/>
      <c r="Z2066"/>
    </row>
    <row r="2067" spans="2:26" x14ac:dyDescent="0.25">
      <c r="B2067" t="s">
        <v>108</v>
      </c>
      <c r="C2067" t="s">
        <v>325</v>
      </c>
      <c r="D2067" t="s">
        <v>316</v>
      </c>
      <c r="E2067" t="s">
        <v>1557</v>
      </c>
      <c r="F2067" t="s">
        <v>951</v>
      </c>
      <c r="G2067" t="s">
        <v>952</v>
      </c>
      <c r="H2067" t="s">
        <v>920</v>
      </c>
      <c r="I2067" t="s">
        <v>329</v>
      </c>
      <c r="J2067" s="4" t="s">
        <v>865</v>
      </c>
      <c r="K2067">
        <v>400</v>
      </c>
      <c r="L2067">
        <v>1500</v>
      </c>
      <c r="M2067" s="1">
        <v>0.14201388888888888</v>
      </c>
      <c r="N2067" s="25">
        <v>3078.6948608827502</v>
      </c>
      <c r="O2067" s="25">
        <v>9697.8888117806619</v>
      </c>
      <c r="P2067" s="25">
        <v>36.9737631717338</v>
      </c>
      <c r="Q2067" s="25">
        <v>2.5861040388663699</v>
      </c>
      <c r="R2067" s="25">
        <v>3808.34560716227</v>
      </c>
      <c r="S2067" s="25">
        <v>15.2147481414751</v>
      </c>
      <c r="T2067" s="25">
        <v>1.2704926281597999</v>
      </c>
      <c r="U2067" s="25">
        <v>0.105124087003996</v>
      </c>
      <c r="V2067" s="25">
        <v>0.36431591918065898</v>
      </c>
      <c r="W2067" s="25">
        <v>0.46944000618465498</v>
      </c>
      <c r="X2067" s="25"/>
      <c r="Y2067" s="25"/>
      <c r="Z2067"/>
    </row>
    <row r="2068" spans="2:26" x14ac:dyDescent="0.25">
      <c r="B2068" t="s">
        <v>108</v>
      </c>
      <c r="C2068" t="s">
        <v>325</v>
      </c>
      <c r="D2068" t="s">
        <v>316</v>
      </c>
      <c r="E2068" t="s">
        <v>1557</v>
      </c>
      <c r="F2068" t="s">
        <v>951</v>
      </c>
      <c r="G2068" t="s">
        <v>952</v>
      </c>
      <c r="H2068" t="s">
        <v>920</v>
      </c>
      <c r="I2068" t="s">
        <v>329</v>
      </c>
      <c r="J2068" s="4" t="s">
        <v>865</v>
      </c>
      <c r="K2068">
        <v>400</v>
      </c>
      <c r="L2068">
        <v>2000</v>
      </c>
      <c r="M2068" s="1">
        <v>0.18743055555555554</v>
      </c>
      <c r="N2068" s="25">
        <v>4048.4042544929898</v>
      </c>
      <c r="O2068" s="25">
        <v>12752.473401652918</v>
      </c>
      <c r="P2068" s="25">
        <v>47.844520326396399</v>
      </c>
      <c r="Q2068" s="25">
        <v>3.40066001567943</v>
      </c>
      <c r="R2068" s="25">
        <v>5007.87626986347</v>
      </c>
      <c r="S2068" s="25">
        <v>18.951896905477899</v>
      </c>
      <c r="T2068" s="25">
        <v>1.46429352802219</v>
      </c>
      <c r="U2068" s="25">
        <v>0.131950954066998</v>
      </c>
      <c r="V2068" s="25">
        <v>0.48518506912301601</v>
      </c>
      <c r="W2068" s="25">
        <v>0.61713602319001404</v>
      </c>
      <c r="X2068" s="25"/>
      <c r="Y2068" s="25"/>
      <c r="Z2068"/>
    </row>
    <row r="2069" spans="2:26" x14ac:dyDescent="0.25">
      <c r="B2069" t="s">
        <v>108</v>
      </c>
      <c r="C2069" t="s">
        <v>325</v>
      </c>
      <c r="D2069" t="s">
        <v>316</v>
      </c>
      <c r="E2069" t="s">
        <v>1557</v>
      </c>
      <c r="F2069" t="s">
        <v>951</v>
      </c>
      <c r="G2069" t="s">
        <v>952</v>
      </c>
      <c r="H2069" t="s">
        <v>920</v>
      </c>
      <c r="I2069" t="s">
        <v>329</v>
      </c>
      <c r="J2069" s="4" t="s">
        <v>865</v>
      </c>
      <c r="K2069">
        <v>400</v>
      </c>
      <c r="L2069">
        <v>2500</v>
      </c>
      <c r="M2069" s="1">
        <v>0.23283564814814817</v>
      </c>
      <c r="N2069" s="25">
        <v>5018.0238371690903</v>
      </c>
      <c r="O2069" s="25">
        <v>15806.775087082633</v>
      </c>
      <c r="P2069" s="25">
        <v>58.715845217466999</v>
      </c>
      <c r="Q2069" s="25">
        <v>4.2151397691942796</v>
      </c>
      <c r="R2069" s="25">
        <v>6207.29466928888</v>
      </c>
      <c r="S2069" s="25">
        <v>22.684123822190401</v>
      </c>
      <c r="T2069" s="25">
        <v>1.65717693254571</v>
      </c>
      <c r="U2069" s="25">
        <v>0.15876607776555299</v>
      </c>
      <c r="V2069" s="25">
        <v>0.60604926206365695</v>
      </c>
      <c r="W2069" s="25">
        <v>0.76481533982920991</v>
      </c>
      <c r="X2069" s="25"/>
      <c r="Y2069" s="25"/>
      <c r="Z2069"/>
    </row>
    <row r="2070" spans="2:26" x14ac:dyDescent="0.25">
      <c r="B2070" t="s">
        <v>108</v>
      </c>
      <c r="C2070" t="s">
        <v>325</v>
      </c>
      <c r="D2070" t="s">
        <v>316</v>
      </c>
      <c r="E2070" t="s">
        <v>1557</v>
      </c>
      <c r="F2070" t="s">
        <v>951</v>
      </c>
      <c r="G2070" t="s">
        <v>952</v>
      </c>
      <c r="H2070" t="s">
        <v>920</v>
      </c>
      <c r="I2070" t="s">
        <v>329</v>
      </c>
      <c r="J2070" s="4" t="s">
        <v>865</v>
      </c>
      <c r="K2070">
        <v>400</v>
      </c>
      <c r="L2070">
        <v>3000</v>
      </c>
      <c r="M2070" s="1">
        <v>0.27825231481481483</v>
      </c>
      <c r="N2070" s="25">
        <v>5987.5967397047898</v>
      </c>
      <c r="O2070" s="25">
        <v>18860.929730070089</v>
      </c>
      <c r="P2070" s="25">
        <v>69.584882532489601</v>
      </c>
      <c r="Q2070" s="25">
        <v>5.0295810812953201</v>
      </c>
      <c r="R2070" s="25">
        <v>7406.6574601071397</v>
      </c>
      <c r="S2070" s="25">
        <v>26.4194260604629</v>
      </c>
      <c r="T2070" s="25">
        <v>1.8505461928685201</v>
      </c>
      <c r="U2070" s="25">
        <v>0.18557996974124999</v>
      </c>
      <c r="V2070" s="25">
        <v>0.72691574357119604</v>
      </c>
      <c r="W2070" s="25">
        <v>0.91249571331244606</v>
      </c>
      <c r="X2070" s="25"/>
      <c r="Y2070" s="25"/>
      <c r="Z2070"/>
    </row>
    <row r="2071" spans="2:26" x14ac:dyDescent="0.25">
      <c r="B2071" t="s">
        <v>108</v>
      </c>
      <c r="C2071" t="s">
        <v>325</v>
      </c>
      <c r="D2071" t="s">
        <v>316</v>
      </c>
      <c r="E2071" t="s">
        <v>1557</v>
      </c>
      <c r="F2071" t="s">
        <v>951</v>
      </c>
      <c r="G2071" t="s">
        <v>952</v>
      </c>
      <c r="H2071" t="s">
        <v>920</v>
      </c>
      <c r="I2071" t="s">
        <v>329</v>
      </c>
      <c r="J2071" s="4" t="s">
        <v>865</v>
      </c>
      <c r="K2071">
        <v>420</v>
      </c>
      <c r="L2071">
        <v>3500</v>
      </c>
      <c r="M2071" s="1">
        <v>0.32384259259259257</v>
      </c>
      <c r="N2071" s="25">
        <v>6746.1896169136198</v>
      </c>
      <c r="O2071" s="25">
        <v>21250.497293277902</v>
      </c>
      <c r="P2071" s="25">
        <v>78.538323062811997</v>
      </c>
      <c r="Q2071" s="25">
        <v>5.6667997644278403</v>
      </c>
      <c r="R2071" s="25">
        <v>8345.0368670630996</v>
      </c>
      <c r="S2071" s="25">
        <v>28.091583786511698</v>
      </c>
      <c r="T2071" s="25">
        <v>1.9007396866108399</v>
      </c>
      <c r="U2071" s="25">
        <v>0.18468299495734899</v>
      </c>
      <c r="V2071" s="25">
        <v>0.88185693371670704</v>
      </c>
      <c r="W2071" s="25">
        <v>1.066539928674056</v>
      </c>
      <c r="X2071" s="25"/>
      <c r="Y2071" s="25"/>
      <c r="Z2071"/>
    </row>
    <row r="2072" spans="2:26" x14ac:dyDescent="0.25">
      <c r="B2072" t="s">
        <v>108</v>
      </c>
      <c r="C2072" t="s">
        <v>325</v>
      </c>
      <c r="D2072" t="s">
        <v>316</v>
      </c>
      <c r="E2072" t="s">
        <v>1557</v>
      </c>
      <c r="F2072" t="s">
        <v>951</v>
      </c>
      <c r="G2072" t="s">
        <v>952</v>
      </c>
      <c r="H2072" t="s">
        <v>920</v>
      </c>
      <c r="I2072" t="s">
        <v>329</v>
      </c>
      <c r="J2072" s="4" t="s">
        <v>865</v>
      </c>
      <c r="K2072">
        <v>420</v>
      </c>
      <c r="L2072">
        <v>4000</v>
      </c>
      <c r="M2072" s="1">
        <v>0.36925925925925923</v>
      </c>
      <c r="N2072" s="25">
        <v>7683.02552768639</v>
      </c>
      <c r="O2072" s="25">
        <v>24201.530412212127</v>
      </c>
      <c r="P2072" s="25">
        <v>89.103379265453498</v>
      </c>
      <c r="Q2072" s="25">
        <v>6.4537415253016501</v>
      </c>
      <c r="R2072" s="25">
        <v>9503.9032197008601</v>
      </c>
      <c r="S2072" s="25">
        <v>31.482703815734499</v>
      </c>
      <c r="T2072" s="25">
        <v>2.0688047342253602</v>
      </c>
      <c r="U2072" s="25">
        <v>0.20723225374895499</v>
      </c>
      <c r="V2072" s="25">
        <v>1.0078346444022199</v>
      </c>
      <c r="W2072" s="25">
        <v>1.215066898151175</v>
      </c>
      <c r="X2072" s="25"/>
      <c r="Y2072" s="25"/>
      <c r="Z2072"/>
    </row>
    <row r="2073" spans="2:26" x14ac:dyDescent="0.25">
      <c r="B2073" t="s">
        <v>108</v>
      </c>
      <c r="C2073" t="s">
        <v>325</v>
      </c>
      <c r="D2073" t="s">
        <v>316</v>
      </c>
      <c r="E2073" t="s">
        <v>1557</v>
      </c>
      <c r="F2073" t="s">
        <v>951</v>
      </c>
      <c r="G2073" t="s">
        <v>952</v>
      </c>
      <c r="H2073" t="s">
        <v>920</v>
      </c>
      <c r="I2073" t="s">
        <v>329</v>
      </c>
      <c r="J2073" s="4" t="s">
        <v>865</v>
      </c>
      <c r="K2073">
        <v>460</v>
      </c>
      <c r="L2073">
        <v>4500</v>
      </c>
      <c r="M2073" s="1">
        <v>0.41482638888888884</v>
      </c>
      <c r="N2073" s="25">
        <v>8384.3506934873603</v>
      </c>
      <c r="O2073" s="25">
        <v>26410.704684485183</v>
      </c>
      <c r="P2073" s="25">
        <v>98.9081570911857</v>
      </c>
      <c r="Q2073" s="25">
        <v>7.0428545625170198</v>
      </c>
      <c r="R2073" s="25">
        <v>10371.4419809508</v>
      </c>
      <c r="S2073" s="25">
        <v>35.0476537784931</v>
      </c>
      <c r="T2073" s="25">
        <v>2.2254895253917599</v>
      </c>
      <c r="U2073" s="25">
        <v>0.19550411074676299</v>
      </c>
      <c r="V2073" s="25">
        <v>1.22263338381033</v>
      </c>
      <c r="W2073" s="25">
        <v>1.418137494557093</v>
      </c>
      <c r="X2073" s="25"/>
      <c r="Y2073" s="25"/>
      <c r="Z2073"/>
    </row>
    <row r="2074" spans="2:26" x14ac:dyDescent="0.25">
      <c r="B2074" t="s">
        <v>108</v>
      </c>
      <c r="C2074" t="s">
        <v>325</v>
      </c>
      <c r="D2074" t="s">
        <v>316</v>
      </c>
      <c r="E2074" t="s">
        <v>1557</v>
      </c>
      <c r="F2074" t="s">
        <v>951</v>
      </c>
      <c r="G2074" t="s">
        <v>952</v>
      </c>
      <c r="H2074" t="s">
        <v>920</v>
      </c>
      <c r="I2074" t="s">
        <v>329</v>
      </c>
      <c r="J2074" s="4" t="s">
        <v>832</v>
      </c>
      <c r="K2074">
        <v>200</v>
      </c>
      <c r="L2074">
        <v>125</v>
      </c>
      <c r="M2074" s="1">
        <v>2.2847222222222224E-2</v>
      </c>
      <c r="N2074" s="25">
        <v>275.52600000000001</v>
      </c>
      <c r="O2074" s="25">
        <v>867.90690000000006</v>
      </c>
      <c r="P2074" s="25">
        <v>2.5342538999999999</v>
      </c>
      <c r="Q2074" s="25">
        <v>0.23144183999999901</v>
      </c>
      <c r="R2074" s="25">
        <v>340.82562000000001</v>
      </c>
      <c r="S2074" s="25">
        <v>6.7621245999999902</v>
      </c>
      <c r="T2074" s="25">
        <v>1.1801457</v>
      </c>
      <c r="U2074" s="25">
        <v>2.4642000000000001E-2</v>
      </c>
      <c r="V2074" s="25">
        <v>2.4983496000000001E-2</v>
      </c>
      <c r="W2074" s="25">
        <v>4.9625496000000005E-2</v>
      </c>
      <c r="X2074" s="25"/>
      <c r="Y2074" s="25"/>
      <c r="Z2074"/>
    </row>
    <row r="2075" spans="2:26" x14ac:dyDescent="0.25">
      <c r="B2075" t="s">
        <v>108</v>
      </c>
      <c r="C2075" t="s">
        <v>325</v>
      </c>
      <c r="D2075" t="s">
        <v>316</v>
      </c>
      <c r="E2075" t="s">
        <v>1557</v>
      </c>
      <c r="F2075" t="s">
        <v>951</v>
      </c>
      <c r="G2075" t="s">
        <v>952</v>
      </c>
      <c r="H2075" t="s">
        <v>920</v>
      </c>
      <c r="I2075" t="s">
        <v>329</v>
      </c>
      <c r="J2075" s="4" t="s">
        <v>864</v>
      </c>
      <c r="K2075">
        <v>200</v>
      </c>
      <c r="L2075">
        <v>125</v>
      </c>
      <c r="M2075" s="1">
        <v>1.9259259259259261E-2</v>
      </c>
      <c r="N2075" s="25">
        <v>251.346</v>
      </c>
      <c r="O2075" s="25">
        <v>791.73990000000003</v>
      </c>
      <c r="P2075" s="25">
        <v>2.4443043000000002</v>
      </c>
      <c r="Q2075" s="25">
        <v>0.21113064000000001</v>
      </c>
      <c r="R2075" s="25">
        <v>310.91496794871699</v>
      </c>
      <c r="S2075" s="25">
        <v>5.6087385999999997</v>
      </c>
      <c r="T2075" s="25">
        <v>0.96155849999999998</v>
      </c>
      <c r="U2075" s="25">
        <v>2.2493699999999998E-2</v>
      </c>
      <c r="V2075" s="25">
        <v>2.2453896000000001E-2</v>
      </c>
      <c r="W2075" s="25">
        <v>4.4947595999999999E-2</v>
      </c>
      <c r="X2075" s="25"/>
      <c r="Y2075" s="25"/>
      <c r="Z2075"/>
    </row>
    <row r="2076" spans="2:26" x14ac:dyDescent="0.25">
      <c r="B2076" t="s">
        <v>104</v>
      </c>
      <c r="C2076" t="s">
        <v>315</v>
      </c>
      <c r="D2076" t="s">
        <v>316</v>
      </c>
      <c r="E2076" t="s">
        <v>317</v>
      </c>
      <c r="F2076" t="s">
        <v>951</v>
      </c>
      <c r="G2076" t="s">
        <v>952</v>
      </c>
      <c r="H2076" t="s">
        <v>918</v>
      </c>
      <c r="I2076" t="s">
        <v>351</v>
      </c>
      <c r="J2076" s="4" t="s">
        <v>865</v>
      </c>
      <c r="K2076">
        <v>200</v>
      </c>
      <c r="L2076">
        <v>125</v>
      </c>
      <c r="M2076" s="1">
        <v>1.554398148148148E-2</v>
      </c>
      <c r="N2076" s="25">
        <v>287.56076680778102</v>
      </c>
      <c r="O2076" s="25">
        <v>905.8164154445102</v>
      </c>
      <c r="P2076" s="25">
        <v>3.01229020943236</v>
      </c>
      <c r="Q2076" s="25">
        <v>0.24155095578080599</v>
      </c>
      <c r="R2076" s="25">
        <v>355.71265850375102</v>
      </c>
      <c r="S2076" s="25">
        <v>1.42059483857449</v>
      </c>
      <c r="T2076" s="25">
        <v>0.14764089637041999</v>
      </c>
      <c r="U2076" s="25">
        <v>2.0548583427313499E-2</v>
      </c>
      <c r="V2076" s="25">
        <v>2.8331937199291599E-2</v>
      </c>
      <c r="W2076" s="25">
        <v>4.8880520626605098E-2</v>
      </c>
      <c r="X2076" s="25"/>
      <c r="Y2076" s="25"/>
      <c r="Z2076"/>
    </row>
    <row r="2077" spans="2:26" x14ac:dyDescent="0.25">
      <c r="B2077" t="s">
        <v>104</v>
      </c>
      <c r="C2077" t="s">
        <v>315</v>
      </c>
      <c r="D2077" t="s">
        <v>316</v>
      </c>
      <c r="E2077" t="s">
        <v>317</v>
      </c>
      <c r="F2077" t="s">
        <v>951</v>
      </c>
      <c r="G2077" t="s">
        <v>952</v>
      </c>
      <c r="H2077" t="s">
        <v>918</v>
      </c>
      <c r="I2077" t="s">
        <v>351</v>
      </c>
      <c r="J2077" s="4" t="s">
        <v>865</v>
      </c>
      <c r="K2077">
        <v>260</v>
      </c>
      <c r="L2077">
        <v>200</v>
      </c>
      <c r="M2077" s="1">
        <v>2.2534722222222223E-2</v>
      </c>
      <c r="N2077" s="25">
        <v>380.52620292539899</v>
      </c>
      <c r="O2077" s="25">
        <v>1198.6575392150069</v>
      </c>
      <c r="P2077" s="25">
        <v>3.9662694497709898</v>
      </c>
      <c r="Q2077" s="25">
        <v>0.31964202553000798</v>
      </c>
      <c r="R2077" s="25">
        <v>470.710808263643</v>
      </c>
      <c r="S2077" s="25">
        <v>1.8752096779521401</v>
      </c>
      <c r="T2077" s="25">
        <v>0.191335597490567</v>
      </c>
      <c r="U2077" s="25">
        <v>2.5020173241626299E-2</v>
      </c>
      <c r="V2077" s="25">
        <v>3.8955049469948398E-2</v>
      </c>
      <c r="W2077" s="25">
        <v>6.39752227115747E-2</v>
      </c>
      <c r="X2077" s="25"/>
      <c r="Y2077" s="25"/>
      <c r="Z2077"/>
    </row>
    <row r="2078" spans="2:26" x14ac:dyDescent="0.25">
      <c r="B2078" t="s">
        <v>104</v>
      </c>
      <c r="C2078" t="s">
        <v>315</v>
      </c>
      <c r="D2078" t="s">
        <v>316</v>
      </c>
      <c r="E2078" t="s">
        <v>317</v>
      </c>
      <c r="F2078" t="s">
        <v>951</v>
      </c>
      <c r="G2078" t="s">
        <v>952</v>
      </c>
      <c r="H2078" t="s">
        <v>918</v>
      </c>
      <c r="I2078" t="s">
        <v>351</v>
      </c>
      <c r="J2078" s="4" t="s">
        <v>865</v>
      </c>
      <c r="K2078">
        <v>280</v>
      </c>
      <c r="L2078">
        <v>250</v>
      </c>
      <c r="M2078" s="1">
        <v>2.7175925925925926E-2</v>
      </c>
      <c r="N2078" s="25">
        <v>461.29899015324497</v>
      </c>
      <c r="O2078" s="25">
        <v>1453.0918189827216</v>
      </c>
      <c r="P2078" s="25">
        <v>4.7596030552443898</v>
      </c>
      <c r="Q2078" s="25">
        <v>0.38749108958516998</v>
      </c>
      <c r="R2078" s="25">
        <v>570.62688461012203</v>
      </c>
      <c r="S2078" s="25">
        <v>2.30876921068969</v>
      </c>
      <c r="T2078" s="25">
        <v>0.23379482315598701</v>
      </c>
      <c r="U2078" s="25">
        <v>2.8929269805613202E-2</v>
      </c>
      <c r="V2078" s="25">
        <v>4.8489439316453199E-2</v>
      </c>
      <c r="W2078" s="25">
        <v>7.7418709122066401E-2</v>
      </c>
      <c r="X2078" s="25"/>
      <c r="Y2078" s="25"/>
      <c r="Z2078"/>
    </row>
    <row r="2079" spans="2:26" x14ac:dyDescent="0.25">
      <c r="B2079" t="s">
        <v>104</v>
      </c>
      <c r="C2079" t="s">
        <v>315</v>
      </c>
      <c r="D2079" t="s">
        <v>316</v>
      </c>
      <c r="E2079" t="s">
        <v>317</v>
      </c>
      <c r="F2079" t="s">
        <v>951</v>
      </c>
      <c r="G2079" t="s">
        <v>952</v>
      </c>
      <c r="H2079" t="s">
        <v>918</v>
      </c>
      <c r="I2079" t="s">
        <v>351</v>
      </c>
      <c r="J2079" s="4" t="s">
        <v>865</v>
      </c>
      <c r="K2079">
        <v>340</v>
      </c>
      <c r="L2079">
        <v>500</v>
      </c>
      <c r="M2079" s="1">
        <v>5.1307870370370372E-2</v>
      </c>
      <c r="N2079" s="25">
        <v>762.08546609434097</v>
      </c>
      <c r="O2079" s="25">
        <v>2400.569218197174</v>
      </c>
      <c r="P2079" s="25">
        <v>7.1684535791313904</v>
      </c>
      <c r="Q2079" s="25">
        <v>0.64015176366467097</v>
      </c>
      <c r="R2079" s="25">
        <v>942.69980571931001</v>
      </c>
      <c r="S2079" s="25">
        <v>5.0543179640573497</v>
      </c>
      <c r="T2079" s="25">
        <v>0.53875628425335498</v>
      </c>
      <c r="U2079" s="25">
        <v>3.9784874139846903E-2</v>
      </c>
      <c r="V2079" s="25">
        <v>9.7224288573003595E-2</v>
      </c>
      <c r="W2079" s="25">
        <v>0.13700916271285049</v>
      </c>
      <c r="X2079" s="25"/>
      <c r="Y2079" s="25"/>
      <c r="Z2079"/>
    </row>
    <row r="2080" spans="2:26" x14ac:dyDescent="0.25">
      <c r="B2080" t="s">
        <v>104</v>
      </c>
      <c r="C2080" t="s">
        <v>315</v>
      </c>
      <c r="D2080" t="s">
        <v>316</v>
      </c>
      <c r="E2080" t="s">
        <v>317</v>
      </c>
      <c r="F2080" t="s">
        <v>951</v>
      </c>
      <c r="G2080" t="s">
        <v>952</v>
      </c>
      <c r="H2080" t="s">
        <v>918</v>
      </c>
      <c r="I2080" t="s">
        <v>351</v>
      </c>
      <c r="J2080" s="4" t="s">
        <v>865</v>
      </c>
      <c r="K2080">
        <v>340</v>
      </c>
      <c r="L2080">
        <v>750</v>
      </c>
      <c r="M2080" s="1">
        <v>7.5289351851851857E-2</v>
      </c>
      <c r="N2080" s="25">
        <v>1064.93933774214</v>
      </c>
      <c r="O2080" s="25">
        <v>3354.5589138877408</v>
      </c>
      <c r="P2080" s="25">
        <v>9.6380506458884199</v>
      </c>
      <c r="Q2080" s="25">
        <v>0.89454901977394097</v>
      </c>
      <c r="R2080" s="25">
        <v>1317.32993266991</v>
      </c>
      <c r="S2080" s="25">
        <v>7.5627548691884501</v>
      </c>
      <c r="T2080" s="25">
        <v>0.802187057322439</v>
      </c>
      <c r="U2080" s="25">
        <v>5.1434626362500499E-2</v>
      </c>
      <c r="V2080" s="25">
        <v>0.14308157655003501</v>
      </c>
      <c r="W2080" s="25">
        <v>0.19451620291253552</v>
      </c>
      <c r="X2080" s="25"/>
      <c r="Y2080" s="25"/>
      <c r="Z2080"/>
    </row>
    <row r="2081" spans="2:26" x14ac:dyDescent="0.25">
      <c r="B2081" t="s">
        <v>104</v>
      </c>
      <c r="C2081" t="s">
        <v>315</v>
      </c>
      <c r="D2081" t="s">
        <v>316</v>
      </c>
      <c r="E2081" t="s">
        <v>317</v>
      </c>
      <c r="F2081" t="s">
        <v>951</v>
      </c>
      <c r="G2081" t="s">
        <v>952</v>
      </c>
      <c r="H2081" t="s">
        <v>918</v>
      </c>
      <c r="I2081" t="s">
        <v>351</v>
      </c>
      <c r="J2081" s="4" t="s">
        <v>865</v>
      </c>
      <c r="K2081">
        <v>340</v>
      </c>
      <c r="L2081">
        <v>1000</v>
      </c>
      <c r="M2081" s="1">
        <v>9.9282407407407403E-2</v>
      </c>
      <c r="N2081" s="25">
        <v>1367.8624099629601</v>
      </c>
      <c r="O2081" s="25">
        <v>4308.7665913833243</v>
      </c>
      <c r="P2081" s="25">
        <v>12.1077941502747</v>
      </c>
      <c r="Q2081" s="25">
        <v>1.1490043724632899</v>
      </c>
      <c r="R2081" s="25">
        <v>1692.04587988093</v>
      </c>
      <c r="S2081" s="25">
        <v>10.0714914102791</v>
      </c>
      <c r="T2081" s="25">
        <v>1.0655924234507399</v>
      </c>
      <c r="U2081" s="25">
        <v>6.3080310521937702E-2</v>
      </c>
      <c r="V2081" s="25">
        <v>0.18894831478190099</v>
      </c>
      <c r="W2081" s="25">
        <v>0.25202862530383868</v>
      </c>
      <c r="X2081" s="25"/>
      <c r="Y2081" s="25"/>
      <c r="Z2081"/>
    </row>
    <row r="2082" spans="2:26" x14ac:dyDescent="0.25">
      <c r="B2082" t="s">
        <v>104</v>
      </c>
      <c r="C2082" t="s">
        <v>315</v>
      </c>
      <c r="D2082" t="s">
        <v>316</v>
      </c>
      <c r="E2082" t="s">
        <v>317</v>
      </c>
      <c r="F2082" t="s">
        <v>951</v>
      </c>
      <c r="G2082" t="s">
        <v>952</v>
      </c>
      <c r="H2082" t="s">
        <v>918</v>
      </c>
      <c r="I2082" t="s">
        <v>351</v>
      </c>
      <c r="J2082" s="4" t="s">
        <v>865</v>
      </c>
      <c r="K2082">
        <v>340</v>
      </c>
      <c r="L2082">
        <v>1500</v>
      </c>
      <c r="M2082" s="1">
        <v>0.14726851851851852</v>
      </c>
      <c r="N2082" s="25">
        <v>1973.42364680112</v>
      </c>
      <c r="O2082" s="25">
        <v>6216.2844874235279</v>
      </c>
      <c r="P2082" s="25">
        <v>17.0432970206062</v>
      </c>
      <c r="Q2082" s="25">
        <v>1.65767548358057</v>
      </c>
      <c r="R2082" s="25">
        <v>2441.1250146186899</v>
      </c>
      <c r="S2082" s="25">
        <v>15.0906826076236</v>
      </c>
      <c r="T2082" s="25">
        <v>1.5927647921166299</v>
      </c>
      <c r="U2082" s="25">
        <v>8.6351954833049194E-2</v>
      </c>
      <c r="V2082" s="25">
        <v>0.28068531623460002</v>
      </c>
      <c r="W2082" s="25">
        <v>0.36703727106764922</v>
      </c>
      <c r="X2082" s="25"/>
      <c r="Y2082" s="25"/>
      <c r="Z2082"/>
    </row>
    <row r="2083" spans="2:26" x14ac:dyDescent="0.25">
      <c r="B2083" t="s">
        <v>104</v>
      </c>
      <c r="C2083" t="s">
        <v>315</v>
      </c>
      <c r="D2083" t="s">
        <v>316</v>
      </c>
      <c r="E2083" t="s">
        <v>317</v>
      </c>
      <c r="F2083" t="s">
        <v>951</v>
      </c>
      <c r="G2083" t="s">
        <v>952</v>
      </c>
      <c r="H2083" t="s">
        <v>918</v>
      </c>
      <c r="I2083" t="s">
        <v>351</v>
      </c>
      <c r="J2083" s="4" t="s">
        <v>832</v>
      </c>
      <c r="K2083">
        <v>200</v>
      </c>
      <c r="L2083">
        <v>125</v>
      </c>
      <c r="M2083" s="1">
        <v>2.2847222222222224E-2</v>
      </c>
      <c r="N2083" s="25">
        <v>169.93199999999999</v>
      </c>
      <c r="O2083" s="25">
        <v>535.28579999999999</v>
      </c>
      <c r="P2083" s="25">
        <v>1.2609627999999999</v>
      </c>
      <c r="Q2083" s="25">
        <v>0.14274287999999999</v>
      </c>
      <c r="R2083" s="25">
        <v>210.20588000000001</v>
      </c>
      <c r="S2083" s="25">
        <v>5.22442764</v>
      </c>
      <c r="T2083" s="25">
        <v>1.645397</v>
      </c>
      <c r="U2083" s="25">
        <v>1.5178799999999999E-2</v>
      </c>
      <c r="V2083" s="25">
        <v>2.5995959999999999E-2</v>
      </c>
      <c r="W2083" s="25">
        <v>4.1174759999999998E-2</v>
      </c>
      <c r="X2083" s="25"/>
      <c r="Y2083" s="25"/>
      <c r="Z2083"/>
    </row>
    <row r="2084" spans="2:26" x14ac:dyDescent="0.25">
      <c r="B2084" t="s">
        <v>104</v>
      </c>
      <c r="C2084" t="s">
        <v>315</v>
      </c>
      <c r="D2084" t="s">
        <v>316</v>
      </c>
      <c r="E2084" t="s">
        <v>317</v>
      </c>
      <c r="F2084" t="s">
        <v>951</v>
      </c>
      <c r="G2084" t="s">
        <v>952</v>
      </c>
      <c r="H2084" t="s">
        <v>918</v>
      </c>
      <c r="I2084" t="s">
        <v>351</v>
      </c>
      <c r="J2084" s="4" t="s">
        <v>864</v>
      </c>
      <c r="K2084">
        <v>200</v>
      </c>
      <c r="L2084">
        <v>125</v>
      </c>
      <c r="M2084" s="1">
        <v>1.9259259259259261E-2</v>
      </c>
      <c r="N2084" s="25">
        <v>155.05199999999999</v>
      </c>
      <c r="O2084" s="25">
        <v>488.41379999999998</v>
      </c>
      <c r="P2084" s="25">
        <v>1.2189888</v>
      </c>
      <c r="Q2084" s="25">
        <v>0.13024368</v>
      </c>
      <c r="R2084" s="25">
        <v>191.79931999999999</v>
      </c>
      <c r="S2084" s="25">
        <v>4.3524596400000002</v>
      </c>
      <c r="T2084" s="25">
        <v>1.3472017602564099</v>
      </c>
      <c r="U2084" s="25">
        <v>1.3858199999999999E-2</v>
      </c>
      <c r="V2084" s="25">
        <v>2.342296E-2</v>
      </c>
      <c r="W2084" s="25">
        <v>3.7281160000000001E-2</v>
      </c>
      <c r="X2084" s="25"/>
      <c r="Y2084" s="25"/>
      <c r="Z2084"/>
    </row>
    <row r="2085" spans="2:26" x14ac:dyDescent="0.25">
      <c r="B2085" t="s">
        <v>2002</v>
      </c>
      <c r="C2085" t="s">
        <v>318</v>
      </c>
      <c r="D2085" t="s">
        <v>316</v>
      </c>
      <c r="E2085" t="s">
        <v>319</v>
      </c>
      <c r="F2085" t="s">
        <v>951</v>
      </c>
      <c r="G2085" t="s">
        <v>952</v>
      </c>
      <c r="H2085" t="s">
        <v>918</v>
      </c>
      <c r="I2085" t="s">
        <v>329</v>
      </c>
      <c r="J2085" s="4" t="s">
        <v>865</v>
      </c>
      <c r="K2085">
        <v>180</v>
      </c>
      <c r="L2085">
        <v>125</v>
      </c>
      <c r="M2085" s="1">
        <v>1.6064814814814813E-2</v>
      </c>
      <c r="N2085" s="25">
        <v>480.14181709043601</v>
      </c>
      <c r="O2085" s="25">
        <v>1512.4467238348734</v>
      </c>
      <c r="P2085" s="25">
        <v>8.2257861213984604</v>
      </c>
      <c r="Q2085" s="25">
        <v>0.40331910990279701</v>
      </c>
      <c r="R2085" s="25">
        <v>593.93543800403597</v>
      </c>
      <c r="S2085" s="25">
        <v>1.62458935798569</v>
      </c>
      <c r="T2085" s="25">
        <v>0.11921906355702799</v>
      </c>
      <c r="U2085" s="25">
        <v>3.6383007872921799E-2</v>
      </c>
      <c r="V2085" s="25">
        <v>3.7116429970435197E-2</v>
      </c>
      <c r="W2085" s="25">
        <v>7.3499437843356996E-2</v>
      </c>
      <c r="X2085" s="25"/>
      <c r="Y2085" s="25"/>
      <c r="Z2085"/>
    </row>
    <row r="2086" spans="2:26" x14ac:dyDescent="0.25">
      <c r="B2086" t="s">
        <v>2002</v>
      </c>
      <c r="C2086" t="s">
        <v>318</v>
      </c>
      <c r="D2086" t="s">
        <v>316</v>
      </c>
      <c r="E2086" t="s">
        <v>319</v>
      </c>
      <c r="F2086" t="s">
        <v>951</v>
      </c>
      <c r="G2086" t="s">
        <v>952</v>
      </c>
      <c r="H2086" t="s">
        <v>918</v>
      </c>
      <c r="I2086" t="s">
        <v>329</v>
      </c>
      <c r="J2086" s="4" t="s">
        <v>865</v>
      </c>
      <c r="K2086">
        <v>260</v>
      </c>
      <c r="L2086">
        <v>200</v>
      </c>
      <c r="M2086" s="1">
        <v>2.3761574074074074E-2</v>
      </c>
      <c r="N2086" s="25">
        <v>682.60068530799197</v>
      </c>
      <c r="O2086" s="25">
        <v>2150.1921587201746</v>
      </c>
      <c r="P2086" s="25">
        <v>11.457999926212</v>
      </c>
      <c r="Q2086" s="25">
        <v>0.57338457565871304</v>
      </c>
      <c r="R2086" s="25">
        <v>844.37705267355204</v>
      </c>
      <c r="S2086" s="25">
        <v>2.25886289829152</v>
      </c>
      <c r="T2086" s="25">
        <v>0.16124206004272701</v>
      </c>
      <c r="U2086" s="25">
        <v>4.6192571505411298E-2</v>
      </c>
      <c r="V2086" s="25">
        <v>5.59395702049389E-2</v>
      </c>
      <c r="W2086" s="25">
        <v>0.1021321417103502</v>
      </c>
      <c r="X2086" s="25"/>
      <c r="Y2086" s="25"/>
      <c r="Z2086"/>
    </row>
    <row r="2087" spans="2:26" x14ac:dyDescent="0.25">
      <c r="B2087" t="s">
        <v>2002</v>
      </c>
      <c r="C2087" t="s">
        <v>318</v>
      </c>
      <c r="D2087" t="s">
        <v>316</v>
      </c>
      <c r="E2087" t="s">
        <v>319</v>
      </c>
      <c r="F2087" t="s">
        <v>951</v>
      </c>
      <c r="G2087" t="s">
        <v>952</v>
      </c>
      <c r="H2087" t="s">
        <v>918</v>
      </c>
      <c r="I2087" t="s">
        <v>329</v>
      </c>
      <c r="J2087" s="4" t="s">
        <v>865</v>
      </c>
      <c r="K2087">
        <v>300</v>
      </c>
      <c r="L2087">
        <v>250</v>
      </c>
      <c r="M2087" s="1">
        <v>2.8935185185185185E-2</v>
      </c>
      <c r="N2087" s="25">
        <v>770.38099888997795</v>
      </c>
      <c r="O2087" s="25">
        <v>2426.7001465034305</v>
      </c>
      <c r="P2087" s="25">
        <v>12.7811209395762</v>
      </c>
      <c r="Q2087" s="25">
        <v>0.64712001238290795</v>
      </c>
      <c r="R2087" s="25">
        <v>952.96125235961097</v>
      </c>
      <c r="S2087" s="25">
        <v>2.5327066038742201</v>
      </c>
      <c r="T2087" s="25">
        <v>0.17770329581336</v>
      </c>
      <c r="U2087" s="25">
        <v>4.9027082709801398E-2</v>
      </c>
      <c r="V2087" s="25">
        <v>6.5123789590830303E-2</v>
      </c>
      <c r="W2087" s="25">
        <v>0.1141508723006317</v>
      </c>
      <c r="X2087" s="25"/>
      <c r="Y2087" s="25"/>
      <c r="Z2087"/>
    </row>
    <row r="2088" spans="2:26" x14ac:dyDescent="0.25">
      <c r="B2088" t="s">
        <v>2002</v>
      </c>
      <c r="C2088" t="s">
        <v>318</v>
      </c>
      <c r="D2088" t="s">
        <v>316</v>
      </c>
      <c r="E2088" t="s">
        <v>319</v>
      </c>
      <c r="F2088" t="s">
        <v>951</v>
      </c>
      <c r="G2088" t="s">
        <v>952</v>
      </c>
      <c r="H2088" t="s">
        <v>918</v>
      </c>
      <c r="I2088" t="s">
        <v>329</v>
      </c>
      <c r="J2088" s="4" t="s">
        <v>865</v>
      </c>
      <c r="K2088">
        <v>360</v>
      </c>
      <c r="L2088">
        <v>500</v>
      </c>
      <c r="M2088" s="1">
        <v>5.3506944444444447E-2</v>
      </c>
      <c r="N2088" s="25">
        <v>1320.09715195081</v>
      </c>
      <c r="O2088" s="25">
        <v>4158.3060286450518</v>
      </c>
      <c r="P2088" s="25">
        <v>20.808899459631299</v>
      </c>
      <c r="Q2088" s="25">
        <v>1.10888163156068</v>
      </c>
      <c r="R2088" s="25">
        <v>1632.9602449415099</v>
      </c>
      <c r="S2088" s="25">
        <v>4.0788207845755604</v>
      </c>
      <c r="T2088" s="25">
        <v>0.26313102707713898</v>
      </c>
      <c r="U2088" s="25">
        <v>7.0000055040537301E-2</v>
      </c>
      <c r="V2088" s="25">
        <v>0.119676016884443</v>
      </c>
      <c r="W2088" s="25">
        <v>0.18967607192498032</v>
      </c>
      <c r="X2088" s="25"/>
      <c r="Y2088" s="25"/>
      <c r="Z2088"/>
    </row>
    <row r="2089" spans="2:26" x14ac:dyDescent="0.25">
      <c r="B2089" t="s">
        <v>2002</v>
      </c>
      <c r="C2089" t="s">
        <v>318</v>
      </c>
      <c r="D2089" t="s">
        <v>316</v>
      </c>
      <c r="E2089" t="s">
        <v>319</v>
      </c>
      <c r="F2089" t="s">
        <v>951</v>
      </c>
      <c r="G2089" t="s">
        <v>952</v>
      </c>
      <c r="H2089" t="s">
        <v>918</v>
      </c>
      <c r="I2089" t="s">
        <v>329</v>
      </c>
      <c r="J2089" s="4" t="s">
        <v>865</v>
      </c>
      <c r="K2089">
        <v>380</v>
      </c>
      <c r="L2089">
        <v>750</v>
      </c>
      <c r="M2089" s="1">
        <v>7.7291666666666661E-2</v>
      </c>
      <c r="N2089" s="25">
        <v>1821.5405103118701</v>
      </c>
      <c r="O2089" s="25">
        <v>5737.8526074823903</v>
      </c>
      <c r="P2089" s="25">
        <v>28.164233394255401</v>
      </c>
      <c r="Q2089" s="25">
        <v>1.5300940646029899</v>
      </c>
      <c r="R2089" s="25">
        <v>2253.2457957530301</v>
      </c>
      <c r="S2089" s="25">
        <v>5.2953365222178004</v>
      </c>
      <c r="T2089" s="25">
        <v>0.32250558864920498</v>
      </c>
      <c r="U2089" s="25">
        <v>8.8457242495696295E-2</v>
      </c>
      <c r="V2089" s="25">
        <v>0.16853631430139299</v>
      </c>
      <c r="W2089" s="25">
        <v>0.2569935567970893</v>
      </c>
      <c r="X2089" s="25"/>
      <c r="Y2089" s="25"/>
      <c r="Z2089"/>
    </row>
    <row r="2090" spans="2:26" x14ac:dyDescent="0.25">
      <c r="B2090" t="s">
        <v>2002</v>
      </c>
      <c r="C2090" t="s">
        <v>318</v>
      </c>
      <c r="D2090" t="s">
        <v>316</v>
      </c>
      <c r="E2090" t="s">
        <v>319</v>
      </c>
      <c r="F2090" t="s">
        <v>951</v>
      </c>
      <c r="G2090" t="s">
        <v>952</v>
      </c>
      <c r="H2090" t="s">
        <v>918</v>
      </c>
      <c r="I2090" t="s">
        <v>329</v>
      </c>
      <c r="J2090" s="4" t="s">
        <v>865</v>
      </c>
      <c r="K2090">
        <v>400</v>
      </c>
      <c r="L2090">
        <v>1000</v>
      </c>
      <c r="M2090" s="1">
        <v>0.10106481481481482</v>
      </c>
      <c r="N2090" s="25">
        <v>2322.89716048421</v>
      </c>
      <c r="O2090" s="25">
        <v>7317.1260555252611</v>
      </c>
      <c r="P2090" s="25">
        <v>35.5189304096711</v>
      </c>
      <c r="Q2090" s="25">
        <v>1.9512328634368801</v>
      </c>
      <c r="R2090" s="25">
        <v>2873.4236515330099</v>
      </c>
      <c r="S2090" s="25">
        <v>6.5082747182585798</v>
      </c>
      <c r="T2090" s="25">
        <v>0.381533400146366</v>
      </c>
      <c r="U2090" s="25">
        <v>0.10690970625047801</v>
      </c>
      <c r="V2090" s="25">
        <v>0.217386021300288</v>
      </c>
      <c r="W2090" s="25">
        <v>0.32429572755076602</v>
      </c>
      <c r="X2090" s="25"/>
      <c r="Y2090" s="25"/>
      <c r="Z2090"/>
    </row>
    <row r="2091" spans="2:26" x14ac:dyDescent="0.25">
      <c r="B2091" t="s">
        <v>2002</v>
      </c>
      <c r="C2091" t="s">
        <v>318</v>
      </c>
      <c r="D2091" t="s">
        <v>316</v>
      </c>
      <c r="E2091" t="s">
        <v>319</v>
      </c>
      <c r="F2091" t="s">
        <v>951</v>
      </c>
      <c r="G2091" t="s">
        <v>952</v>
      </c>
      <c r="H2091" t="s">
        <v>918</v>
      </c>
      <c r="I2091" t="s">
        <v>329</v>
      </c>
      <c r="J2091" s="4" t="s">
        <v>865</v>
      </c>
      <c r="K2091">
        <v>400</v>
      </c>
      <c r="L2091">
        <v>1500</v>
      </c>
      <c r="M2091" s="1">
        <v>0.14862268518518518</v>
      </c>
      <c r="N2091" s="25">
        <v>3324.74164348568</v>
      </c>
      <c r="O2091" s="25">
        <v>10472.936176979892</v>
      </c>
      <c r="P2091" s="25">
        <v>50.212362126556002</v>
      </c>
      <c r="Q2091" s="25">
        <v>2.7927830645236602</v>
      </c>
      <c r="R2091" s="25">
        <v>4112.7044742400003</v>
      </c>
      <c r="S2091" s="25">
        <v>8.9331891973582795</v>
      </c>
      <c r="T2091" s="25">
        <v>0.49956989242337102</v>
      </c>
      <c r="U2091" s="25">
        <v>0.14407712629484401</v>
      </c>
      <c r="V2091" s="25">
        <v>0.315016810946601</v>
      </c>
      <c r="W2091" s="25">
        <v>0.45909393724144498</v>
      </c>
      <c r="X2091" s="25"/>
      <c r="Y2091" s="25"/>
      <c r="Z2091"/>
    </row>
    <row r="2092" spans="2:26" x14ac:dyDescent="0.25">
      <c r="B2092" t="s">
        <v>2002</v>
      </c>
      <c r="C2092" t="s">
        <v>318</v>
      </c>
      <c r="D2092" t="s">
        <v>316</v>
      </c>
      <c r="E2092" t="s">
        <v>319</v>
      </c>
      <c r="F2092" t="s">
        <v>951</v>
      </c>
      <c r="G2092" t="s">
        <v>952</v>
      </c>
      <c r="H2092" t="s">
        <v>918</v>
      </c>
      <c r="I2092" t="s">
        <v>329</v>
      </c>
      <c r="J2092" s="4" t="s">
        <v>832</v>
      </c>
      <c r="K2092">
        <v>180</v>
      </c>
      <c r="L2092">
        <v>125</v>
      </c>
      <c r="M2092" s="1">
        <v>2.2847222222222224E-2</v>
      </c>
      <c r="N2092" s="25">
        <v>183.684</v>
      </c>
      <c r="O2092" s="25">
        <v>578.6046</v>
      </c>
      <c r="P2092" s="25">
        <v>1.68950269999999</v>
      </c>
      <c r="Q2092" s="25">
        <v>0.154294559999999</v>
      </c>
      <c r="R2092" s="25">
        <v>227.21710999999999</v>
      </c>
      <c r="S2092" s="25">
        <v>4.5080830799999996</v>
      </c>
      <c r="T2092" s="25">
        <v>0.78676379999999901</v>
      </c>
      <c r="U2092" s="25">
        <v>1.6428000000000002E-2</v>
      </c>
      <c r="V2092" s="25">
        <v>1.6655664000000001E-2</v>
      </c>
      <c r="W2092" s="25">
        <v>3.3083663999999999E-2</v>
      </c>
      <c r="X2092" s="25"/>
      <c r="Y2092" s="25"/>
      <c r="Z2092"/>
    </row>
    <row r="2093" spans="2:26" x14ac:dyDescent="0.25">
      <c r="B2093" t="s">
        <v>2002</v>
      </c>
      <c r="C2093" t="s">
        <v>318</v>
      </c>
      <c r="D2093" t="s">
        <v>316</v>
      </c>
      <c r="E2093" t="s">
        <v>319</v>
      </c>
      <c r="F2093" t="s">
        <v>951</v>
      </c>
      <c r="G2093" t="s">
        <v>952</v>
      </c>
      <c r="H2093" t="s">
        <v>918</v>
      </c>
      <c r="I2093" t="s">
        <v>329</v>
      </c>
      <c r="J2093" s="4" t="s">
        <v>864</v>
      </c>
      <c r="K2093">
        <v>180</v>
      </c>
      <c r="L2093">
        <v>125</v>
      </c>
      <c r="M2093" s="1">
        <v>1.9259259259259261E-2</v>
      </c>
      <c r="N2093" s="25">
        <v>167.56399999999999</v>
      </c>
      <c r="O2093" s="25">
        <v>527.82659999999998</v>
      </c>
      <c r="P2093" s="25">
        <v>1.6295362999999901</v>
      </c>
      <c r="Q2093" s="25">
        <v>0.14075376000000001</v>
      </c>
      <c r="R2093" s="25">
        <v>207.276669999999</v>
      </c>
      <c r="S2093" s="25">
        <v>3.7391590799999999</v>
      </c>
      <c r="T2093" s="25">
        <v>0.64103900000000003</v>
      </c>
      <c r="U2093" s="25">
        <v>1.49958E-2</v>
      </c>
      <c r="V2093" s="25">
        <v>1.4969263999999999E-2</v>
      </c>
      <c r="W2093" s="25">
        <v>2.9965064E-2</v>
      </c>
      <c r="X2093" s="25"/>
      <c r="Y2093" s="25"/>
      <c r="Z2093"/>
    </row>
    <row r="2094" spans="2:26" x14ac:dyDescent="0.25">
      <c r="B2094" t="s">
        <v>106</v>
      </c>
      <c r="C2094" t="s">
        <v>322</v>
      </c>
      <c r="D2094" t="s">
        <v>316</v>
      </c>
      <c r="E2094" t="s">
        <v>1563</v>
      </c>
      <c r="F2094" t="s">
        <v>951</v>
      </c>
      <c r="G2094" t="s">
        <v>952</v>
      </c>
      <c r="H2094" t="s">
        <v>920</v>
      </c>
      <c r="I2094" t="s">
        <v>329</v>
      </c>
      <c r="J2094" s="4" t="s">
        <v>865</v>
      </c>
      <c r="K2094">
        <v>200</v>
      </c>
      <c r="L2094">
        <v>125</v>
      </c>
      <c r="M2094" s="1">
        <v>1.5868055555555555E-2</v>
      </c>
      <c r="N2094" s="25">
        <v>380.821969042278</v>
      </c>
      <c r="O2094" s="25">
        <v>1199.5892024831758</v>
      </c>
      <c r="P2094" s="25">
        <v>5.7751428205331203</v>
      </c>
      <c r="Q2094" s="25">
        <v>0.31989049532908498</v>
      </c>
      <c r="R2094" s="25">
        <v>471.07696347207701</v>
      </c>
      <c r="S2094" s="25">
        <v>3.23213885062412</v>
      </c>
      <c r="T2094" s="25">
        <v>0.50904876161608803</v>
      </c>
      <c r="U2094" s="25">
        <v>2.8342862661261601E-2</v>
      </c>
      <c r="V2094" s="25">
        <v>2.97383081270109E-2</v>
      </c>
      <c r="W2094" s="25">
        <v>5.8081170788272504E-2</v>
      </c>
      <c r="X2094" s="25"/>
      <c r="Y2094" s="25"/>
      <c r="Z2094"/>
    </row>
    <row r="2095" spans="2:26" x14ac:dyDescent="0.25">
      <c r="B2095" t="s">
        <v>106</v>
      </c>
      <c r="C2095" t="s">
        <v>322</v>
      </c>
      <c r="D2095" t="s">
        <v>316</v>
      </c>
      <c r="E2095" t="s">
        <v>1563</v>
      </c>
      <c r="F2095" t="s">
        <v>951</v>
      </c>
      <c r="G2095" t="s">
        <v>952</v>
      </c>
      <c r="H2095" t="s">
        <v>920</v>
      </c>
      <c r="I2095" t="s">
        <v>329</v>
      </c>
      <c r="J2095" s="4" t="s">
        <v>865</v>
      </c>
      <c r="K2095">
        <v>280</v>
      </c>
      <c r="L2095">
        <v>200</v>
      </c>
      <c r="M2095" s="1">
        <v>2.2754629629629628E-2</v>
      </c>
      <c r="N2095" s="25">
        <v>542.31029600177396</v>
      </c>
      <c r="O2095" s="25">
        <v>1708.2774324055879</v>
      </c>
      <c r="P2095" s="25">
        <v>8.1763479156920802</v>
      </c>
      <c r="Q2095" s="25">
        <v>0.45554060549872399</v>
      </c>
      <c r="R2095" s="25">
        <v>670.83780030413902</v>
      </c>
      <c r="S2095" s="25">
        <v>4.27806417004527</v>
      </c>
      <c r="T2095" s="25">
        <v>0.64204940447323999</v>
      </c>
      <c r="U2095" s="25">
        <v>3.5019404572142601E-2</v>
      </c>
      <c r="V2095" s="25">
        <v>4.5569712666161402E-2</v>
      </c>
      <c r="W2095" s="25">
        <v>8.0589117238304003E-2</v>
      </c>
      <c r="X2095" s="25"/>
      <c r="Y2095" s="25"/>
      <c r="Z2095"/>
    </row>
    <row r="2096" spans="2:26" x14ac:dyDescent="0.25">
      <c r="B2096" t="s">
        <v>106</v>
      </c>
      <c r="C2096" t="s">
        <v>322</v>
      </c>
      <c r="D2096" t="s">
        <v>316</v>
      </c>
      <c r="E2096" t="s">
        <v>1563</v>
      </c>
      <c r="F2096" t="s">
        <v>951</v>
      </c>
      <c r="G2096" t="s">
        <v>952</v>
      </c>
      <c r="H2096" t="s">
        <v>920</v>
      </c>
      <c r="I2096" t="s">
        <v>329</v>
      </c>
      <c r="J2096" s="4" t="s">
        <v>865</v>
      </c>
      <c r="K2096">
        <v>280</v>
      </c>
      <c r="L2096">
        <v>250</v>
      </c>
      <c r="M2096" s="1">
        <v>2.736111111111111E-2</v>
      </c>
      <c r="N2096" s="25">
        <v>647.746130127642</v>
      </c>
      <c r="O2096" s="25">
        <v>2040.4003099020722</v>
      </c>
      <c r="P2096" s="25">
        <v>9.5186680906319996</v>
      </c>
      <c r="Q2096" s="25">
        <v>0.54410674625754296</v>
      </c>
      <c r="R2096" s="25">
        <v>801.261961290572</v>
      </c>
      <c r="S2096" s="25">
        <v>4.4747665418901503</v>
      </c>
      <c r="T2096" s="25">
        <v>0.63662373898144098</v>
      </c>
      <c r="U2096" s="25">
        <v>4.00099159865836E-2</v>
      </c>
      <c r="V2096" s="25">
        <v>5.5074569291070199E-2</v>
      </c>
      <c r="W2096" s="25">
        <v>9.5084485277653799E-2</v>
      </c>
      <c r="X2096" s="25"/>
      <c r="Y2096" s="25"/>
      <c r="Z2096"/>
    </row>
    <row r="2097" spans="2:26" x14ac:dyDescent="0.25">
      <c r="B2097" t="s">
        <v>106</v>
      </c>
      <c r="C2097" t="s">
        <v>322</v>
      </c>
      <c r="D2097" t="s">
        <v>316</v>
      </c>
      <c r="E2097" t="s">
        <v>1563</v>
      </c>
      <c r="F2097" t="s">
        <v>951</v>
      </c>
      <c r="G2097" t="s">
        <v>952</v>
      </c>
      <c r="H2097" t="s">
        <v>920</v>
      </c>
      <c r="I2097" t="s">
        <v>329</v>
      </c>
      <c r="J2097" s="4" t="s">
        <v>865</v>
      </c>
      <c r="K2097">
        <v>340</v>
      </c>
      <c r="L2097">
        <v>500</v>
      </c>
      <c r="M2097" s="1">
        <v>4.9756944444444444E-2</v>
      </c>
      <c r="N2097" s="25">
        <v>1183.0188132762901</v>
      </c>
      <c r="O2097" s="25">
        <v>3726.5092618203134</v>
      </c>
      <c r="P2097" s="25">
        <v>15.7920512640826</v>
      </c>
      <c r="Q2097" s="25">
        <v>0.99373589046739297</v>
      </c>
      <c r="R2097" s="25">
        <v>1463.3943437190001</v>
      </c>
      <c r="S2097" s="25">
        <v>7.1404161874383796</v>
      </c>
      <c r="T2097" s="25">
        <v>0.84606646460456703</v>
      </c>
      <c r="U2097" s="25">
        <v>5.87467719776412E-2</v>
      </c>
      <c r="V2097" s="25">
        <v>0.113180617484937</v>
      </c>
      <c r="W2097" s="25">
        <v>0.17192738946257821</v>
      </c>
      <c r="X2097" s="25"/>
      <c r="Y2097" s="25"/>
      <c r="Z2097"/>
    </row>
    <row r="2098" spans="2:26" x14ac:dyDescent="0.25">
      <c r="B2098" t="s">
        <v>106</v>
      </c>
      <c r="C2098" t="s">
        <v>322</v>
      </c>
      <c r="D2098" t="s">
        <v>316</v>
      </c>
      <c r="E2098" t="s">
        <v>1563</v>
      </c>
      <c r="F2098" t="s">
        <v>951</v>
      </c>
      <c r="G2098" t="s">
        <v>952</v>
      </c>
      <c r="H2098" t="s">
        <v>920</v>
      </c>
      <c r="I2098" t="s">
        <v>329</v>
      </c>
      <c r="J2098" s="4" t="s">
        <v>865</v>
      </c>
      <c r="K2098">
        <v>360</v>
      </c>
      <c r="L2098">
        <v>750</v>
      </c>
      <c r="M2098" s="1">
        <v>7.2789351851851855E-2</v>
      </c>
      <c r="N2098" s="25">
        <v>1658.7524802599701</v>
      </c>
      <c r="O2098" s="25">
        <v>5225.0703128189052</v>
      </c>
      <c r="P2098" s="25">
        <v>20.6278463642074</v>
      </c>
      <c r="Q2098" s="25">
        <v>1.39335156466962</v>
      </c>
      <c r="R2098" s="25">
        <v>2051.8766261165902</v>
      </c>
      <c r="S2098" s="25">
        <v>9.7353354260965101</v>
      </c>
      <c r="T2098" s="25">
        <v>1.0077954499161399</v>
      </c>
      <c r="U2098" s="25">
        <v>7.3576924621158196E-2</v>
      </c>
      <c r="V2098" s="25">
        <v>0.16930391169862699</v>
      </c>
      <c r="W2098" s="25">
        <v>0.24288083631978519</v>
      </c>
      <c r="X2098" s="25"/>
      <c r="Y2098" s="25"/>
      <c r="Z2098"/>
    </row>
    <row r="2099" spans="2:26" x14ac:dyDescent="0.25">
      <c r="B2099" t="s">
        <v>106</v>
      </c>
      <c r="C2099" t="s">
        <v>322</v>
      </c>
      <c r="D2099" t="s">
        <v>316</v>
      </c>
      <c r="E2099" t="s">
        <v>1563</v>
      </c>
      <c r="F2099" t="s">
        <v>951</v>
      </c>
      <c r="G2099" t="s">
        <v>952</v>
      </c>
      <c r="H2099" t="s">
        <v>920</v>
      </c>
      <c r="I2099" t="s">
        <v>329</v>
      </c>
      <c r="J2099" s="4" t="s">
        <v>865</v>
      </c>
      <c r="K2099">
        <v>380</v>
      </c>
      <c r="L2099">
        <v>1000</v>
      </c>
      <c r="M2099" s="1">
        <v>9.5578703703703694E-2</v>
      </c>
      <c r="N2099" s="25">
        <v>2065.83833749317</v>
      </c>
      <c r="O2099" s="25">
        <v>6507.3907631034854</v>
      </c>
      <c r="P2099" s="25">
        <v>24.732198196802599</v>
      </c>
      <c r="Q2099" s="25">
        <v>1.73530415593415</v>
      </c>
      <c r="R2099" s="25">
        <v>2555.4418327090402</v>
      </c>
      <c r="S2099" s="25">
        <v>11.8282475273027</v>
      </c>
      <c r="T2099" s="25">
        <v>1.1304970782763499</v>
      </c>
      <c r="U2099" s="25">
        <v>8.0897835574034793E-2</v>
      </c>
      <c r="V2099" s="25">
        <v>0.228683954085594</v>
      </c>
      <c r="W2099" s="25">
        <v>0.30958178965962879</v>
      </c>
      <c r="X2099" s="25"/>
      <c r="Y2099" s="25"/>
      <c r="Z2099"/>
    </row>
    <row r="2100" spans="2:26" x14ac:dyDescent="0.25">
      <c r="B2100" t="s">
        <v>106</v>
      </c>
      <c r="C2100" t="s">
        <v>322</v>
      </c>
      <c r="D2100" t="s">
        <v>316</v>
      </c>
      <c r="E2100" t="s">
        <v>1563</v>
      </c>
      <c r="F2100" t="s">
        <v>951</v>
      </c>
      <c r="G2100" t="s">
        <v>952</v>
      </c>
      <c r="H2100" t="s">
        <v>920</v>
      </c>
      <c r="I2100" t="s">
        <v>329</v>
      </c>
      <c r="J2100" s="4" t="s">
        <v>865</v>
      </c>
      <c r="K2100">
        <v>400</v>
      </c>
      <c r="L2100">
        <v>1500</v>
      </c>
      <c r="M2100" s="1">
        <v>0.14107638888888888</v>
      </c>
      <c r="N2100" s="25">
        <v>2892.99147595779</v>
      </c>
      <c r="O2100" s="25">
        <v>9112.9231492670388</v>
      </c>
      <c r="P2100" s="25">
        <v>33.312845352262698</v>
      </c>
      <c r="Q2100" s="25">
        <v>2.4301126794127801</v>
      </c>
      <c r="R2100" s="25">
        <v>3578.6310015117601</v>
      </c>
      <c r="S2100" s="25">
        <v>15.641693242635</v>
      </c>
      <c r="T2100" s="25">
        <v>1.33622974124049</v>
      </c>
      <c r="U2100" s="25">
        <v>9.7221659695558002E-2</v>
      </c>
      <c r="V2100" s="25">
        <v>0.35022358451669899</v>
      </c>
      <c r="W2100" s="25">
        <v>0.44744524421225701</v>
      </c>
      <c r="X2100" s="25"/>
      <c r="Y2100" s="25"/>
      <c r="Z2100"/>
    </row>
    <row r="2101" spans="2:26" x14ac:dyDescent="0.25">
      <c r="B2101" t="s">
        <v>106</v>
      </c>
      <c r="C2101" t="s">
        <v>322</v>
      </c>
      <c r="D2101" t="s">
        <v>316</v>
      </c>
      <c r="E2101" t="s">
        <v>1563</v>
      </c>
      <c r="F2101" t="s">
        <v>951</v>
      </c>
      <c r="G2101" t="s">
        <v>952</v>
      </c>
      <c r="H2101" t="s">
        <v>920</v>
      </c>
      <c r="I2101" t="s">
        <v>329</v>
      </c>
      <c r="J2101" s="4" t="s">
        <v>865</v>
      </c>
      <c r="K2101">
        <v>400</v>
      </c>
      <c r="L2101">
        <v>2000</v>
      </c>
      <c r="M2101" s="1">
        <v>0.18648148148148147</v>
      </c>
      <c r="N2101" s="25">
        <v>3816.9805368145999</v>
      </c>
      <c r="O2101" s="25">
        <v>12023.488690965989</v>
      </c>
      <c r="P2101" s="25">
        <v>43.235199396938597</v>
      </c>
      <c r="Q2101" s="25">
        <v>3.2062636361194099</v>
      </c>
      <c r="R2101" s="25">
        <v>4721.6051049588696</v>
      </c>
      <c r="S2101" s="25">
        <v>19.667786764947099</v>
      </c>
      <c r="T2101" s="25">
        <v>1.5505003565191899</v>
      </c>
      <c r="U2101" s="25">
        <v>0.122775852150288</v>
      </c>
      <c r="V2101" s="25">
        <v>0.46769824097276103</v>
      </c>
      <c r="W2101" s="25">
        <v>0.59047409312304899</v>
      </c>
      <c r="X2101" s="25"/>
      <c r="Y2101" s="25"/>
      <c r="Z2101"/>
    </row>
    <row r="2102" spans="2:26" x14ac:dyDescent="0.25">
      <c r="B2102" t="s">
        <v>106</v>
      </c>
      <c r="C2102" t="s">
        <v>322</v>
      </c>
      <c r="D2102" t="s">
        <v>316</v>
      </c>
      <c r="E2102" t="s">
        <v>1563</v>
      </c>
      <c r="F2102" t="s">
        <v>951</v>
      </c>
      <c r="G2102" t="s">
        <v>952</v>
      </c>
      <c r="H2102" t="s">
        <v>920</v>
      </c>
      <c r="I2102" t="s">
        <v>329</v>
      </c>
      <c r="J2102" s="4" t="s">
        <v>865</v>
      </c>
      <c r="K2102">
        <v>420</v>
      </c>
      <c r="L2102">
        <v>2500</v>
      </c>
      <c r="M2102" s="1">
        <v>0.23201388888888888</v>
      </c>
      <c r="N2102" s="25">
        <v>4499.7862798541701</v>
      </c>
      <c r="O2102" s="25">
        <v>14174.326781540636</v>
      </c>
      <c r="P2102" s="25">
        <v>49.920615552953002</v>
      </c>
      <c r="Q2102" s="25">
        <v>3.77981977909992</v>
      </c>
      <c r="R2102" s="25">
        <v>5566.23495148249</v>
      </c>
      <c r="S2102" s="25">
        <v>22.799653294628001</v>
      </c>
      <c r="T2102" s="25">
        <v>1.70349603772381</v>
      </c>
      <c r="U2102" s="25">
        <v>0.127325988927835</v>
      </c>
      <c r="V2102" s="25">
        <v>0.59863155103946997</v>
      </c>
      <c r="W2102" s="25">
        <v>0.72595753996730494</v>
      </c>
      <c r="X2102" s="25"/>
      <c r="Y2102" s="25"/>
      <c r="Z2102"/>
    </row>
    <row r="2103" spans="2:26" x14ac:dyDescent="0.25">
      <c r="B2103" t="s">
        <v>106</v>
      </c>
      <c r="C2103" t="s">
        <v>322</v>
      </c>
      <c r="D2103" t="s">
        <v>316</v>
      </c>
      <c r="E2103" t="s">
        <v>1563</v>
      </c>
      <c r="F2103" t="s">
        <v>951</v>
      </c>
      <c r="G2103" t="s">
        <v>952</v>
      </c>
      <c r="H2103" t="s">
        <v>920</v>
      </c>
      <c r="I2103" t="s">
        <v>329</v>
      </c>
      <c r="J2103" s="4" t="s">
        <v>865</v>
      </c>
      <c r="K2103">
        <v>440</v>
      </c>
      <c r="L2103">
        <v>3000</v>
      </c>
      <c r="M2103" s="1">
        <v>0.27759259259259261</v>
      </c>
      <c r="N2103" s="25">
        <v>5116.57305221756</v>
      </c>
      <c r="O2103" s="25">
        <v>16117.205114485314</v>
      </c>
      <c r="P2103" s="25">
        <v>55.883616065624103</v>
      </c>
      <c r="Q2103" s="25">
        <v>4.2979213118275803</v>
      </c>
      <c r="R2103" s="25">
        <v>6329.2009765681496</v>
      </c>
      <c r="S2103" s="25">
        <v>25.4269084358335</v>
      </c>
      <c r="T2103" s="25">
        <v>1.8191395601512601</v>
      </c>
      <c r="U2103" s="25">
        <v>0.127861044787666</v>
      </c>
      <c r="V2103" s="25">
        <v>0.73857678652192005</v>
      </c>
      <c r="W2103" s="25">
        <v>0.86643783130958607</v>
      </c>
      <c r="X2103" s="25"/>
      <c r="Y2103" s="25"/>
      <c r="Z2103"/>
    </row>
    <row r="2104" spans="2:26" x14ac:dyDescent="0.25">
      <c r="B2104" t="s">
        <v>106</v>
      </c>
      <c r="C2104" t="s">
        <v>322</v>
      </c>
      <c r="D2104" t="s">
        <v>316</v>
      </c>
      <c r="E2104" t="s">
        <v>1563</v>
      </c>
      <c r="F2104" t="s">
        <v>951</v>
      </c>
      <c r="G2104" t="s">
        <v>952</v>
      </c>
      <c r="H2104" t="s">
        <v>920</v>
      </c>
      <c r="I2104" t="s">
        <v>329</v>
      </c>
      <c r="J2104" s="4" t="s">
        <v>832</v>
      </c>
      <c r="K2104">
        <v>200</v>
      </c>
      <c r="L2104">
        <v>125</v>
      </c>
      <c r="M2104" s="1">
        <v>2.2847222222222224E-2</v>
      </c>
      <c r="N2104" s="25">
        <v>275.52600000000001</v>
      </c>
      <c r="O2104" s="25">
        <v>867.90690000000006</v>
      </c>
      <c r="P2104" s="25">
        <v>2.5342538999999999</v>
      </c>
      <c r="Q2104" s="25">
        <v>0.23144183999999901</v>
      </c>
      <c r="R2104" s="25">
        <v>340.82562000000001</v>
      </c>
      <c r="S2104" s="25">
        <v>6.7621245999999902</v>
      </c>
      <c r="T2104" s="25">
        <v>1.1801457</v>
      </c>
      <c r="U2104" s="25">
        <v>2.4642000000000001E-2</v>
      </c>
      <c r="V2104" s="25">
        <v>2.4983496000000001E-2</v>
      </c>
      <c r="W2104" s="25">
        <v>4.9625496000000005E-2</v>
      </c>
      <c r="X2104" s="25"/>
      <c r="Y2104" s="25"/>
      <c r="Z2104"/>
    </row>
    <row r="2105" spans="2:26" x14ac:dyDescent="0.25">
      <c r="B2105" t="s">
        <v>106</v>
      </c>
      <c r="C2105" t="s">
        <v>322</v>
      </c>
      <c r="D2105" t="s">
        <v>316</v>
      </c>
      <c r="E2105" t="s">
        <v>1563</v>
      </c>
      <c r="F2105" t="s">
        <v>951</v>
      </c>
      <c r="G2105" t="s">
        <v>952</v>
      </c>
      <c r="H2105" t="s">
        <v>920</v>
      </c>
      <c r="I2105" t="s">
        <v>329</v>
      </c>
      <c r="J2105" s="4" t="s">
        <v>864</v>
      </c>
      <c r="K2105">
        <v>200</v>
      </c>
      <c r="L2105">
        <v>125</v>
      </c>
      <c r="M2105" s="1">
        <v>1.9259259259259261E-2</v>
      </c>
      <c r="N2105" s="25">
        <v>251.346</v>
      </c>
      <c r="O2105" s="25">
        <v>791.73990000000003</v>
      </c>
      <c r="P2105" s="25">
        <v>2.4443043000000002</v>
      </c>
      <c r="Q2105" s="25">
        <v>0.21113064000000001</v>
      </c>
      <c r="R2105" s="25">
        <v>310.91496794871699</v>
      </c>
      <c r="S2105" s="25">
        <v>5.6087385999999997</v>
      </c>
      <c r="T2105" s="25">
        <v>0.96155849999999998</v>
      </c>
      <c r="U2105" s="25">
        <v>2.2493699999999998E-2</v>
      </c>
      <c r="V2105" s="25">
        <v>2.2453896000000001E-2</v>
      </c>
      <c r="W2105" s="25">
        <v>4.4947595999999999E-2</v>
      </c>
      <c r="X2105" s="25"/>
      <c r="Y2105" s="25"/>
      <c r="Z2105"/>
    </row>
    <row r="2106" spans="2:26" x14ac:dyDescent="0.25">
      <c r="B2106" t="s">
        <v>107</v>
      </c>
      <c r="C2106" t="s">
        <v>323</v>
      </c>
      <c r="D2106" t="s">
        <v>316</v>
      </c>
      <c r="E2106" t="s">
        <v>324</v>
      </c>
      <c r="F2106" t="s">
        <v>951</v>
      </c>
      <c r="G2106" t="s">
        <v>952</v>
      </c>
      <c r="H2106" t="s">
        <v>920</v>
      </c>
      <c r="I2106" t="s">
        <v>2003</v>
      </c>
      <c r="J2106" s="4" t="s">
        <v>865</v>
      </c>
      <c r="K2106">
        <v>180</v>
      </c>
      <c r="L2106">
        <v>125</v>
      </c>
      <c r="M2106" s="1">
        <v>1.5520833333333333E-2</v>
      </c>
      <c r="N2106" s="25">
        <v>495.36420309489699</v>
      </c>
      <c r="O2106" s="25">
        <v>1560.3972397489256</v>
      </c>
      <c r="P2106" s="25">
        <v>6.9044356444949804</v>
      </c>
      <c r="Q2106" s="25">
        <v>0.416105881627862</v>
      </c>
      <c r="R2106" s="25">
        <v>612.76545536261801</v>
      </c>
      <c r="S2106" s="25">
        <v>3.0248191429042</v>
      </c>
      <c r="T2106" s="25">
        <v>0.16889109839743299</v>
      </c>
      <c r="U2106" s="25">
        <v>2.64119533944033E-2</v>
      </c>
      <c r="V2106" s="25">
        <v>3.0498043314485801E-2</v>
      </c>
      <c r="W2106" s="25">
        <v>5.6909996708889105E-2</v>
      </c>
      <c r="X2106" s="25"/>
      <c r="Y2106" s="25"/>
      <c r="Z2106"/>
    </row>
    <row r="2107" spans="2:26" x14ac:dyDescent="0.25">
      <c r="B2107" t="s">
        <v>107</v>
      </c>
      <c r="C2107" t="s">
        <v>323</v>
      </c>
      <c r="D2107" t="s">
        <v>316</v>
      </c>
      <c r="E2107" t="s">
        <v>324</v>
      </c>
      <c r="F2107" t="s">
        <v>951</v>
      </c>
      <c r="G2107" t="s">
        <v>952</v>
      </c>
      <c r="H2107" t="s">
        <v>920</v>
      </c>
      <c r="I2107" t="s">
        <v>2003</v>
      </c>
      <c r="J2107" s="4" t="s">
        <v>865</v>
      </c>
      <c r="K2107">
        <v>240</v>
      </c>
      <c r="L2107">
        <v>200</v>
      </c>
      <c r="M2107" s="1">
        <v>2.3078703703703702E-2</v>
      </c>
      <c r="N2107" s="25">
        <v>725.36867845678398</v>
      </c>
      <c r="O2107" s="25">
        <v>2284.9113371388694</v>
      </c>
      <c r="P2107" s="25">
        <v>10.007903031467</v>
      </c>
      <c r="Q2107" s="25">
        <v>0.60930977048431501</v>
      </c>
      <c r="R2107" s="25">
        <v>897.28111562811296</v>
      </c>
      <c r="S2107" s="25">
        <v>4.0061606800248697</v>
      </c>
      <c r="T2107" s="25">
        <v>0.22285798165741799</v>
      </c>
      <c r="U2107" s="25">
        <v>3.2244444295004802E-2</v>
      </c>
      <c r="V2107" s="25">
        <v>4.8012406030034302E-2</v>
      </c>
      <c r="W2107" s="25">
        <v>8.0256850325039097E-2</v>
      </c>
      <c r="X2107" s="25"/>
      <c r="Y2107" s="25"/>
      <c r="Z2107"/>
    </row>
    <row r="2108" spans="2:26" x14ac:dyDescent="0.25">
      <c r="B2108" t="s">
        <v>107</v>
      </c>
      <c r="C2108" t="s">
        <v>323</v>
      </c>
      <c r="D2108" t="s">
        <v>316</v>
      </c>
      <c r="E2108" t="s">
        <v>324</v>
      </c>
      <c r="F2108" t="s">
        <v>951</v>
      </c>
      <c r="G2108" t="s">
        <v>952</v>
      </c>
      <c r="H2108" t="s">
        <v>920</v>
      </c>
      <c r="I2108" t="s">
        <v>2003</v>
      </c>
      <c r="J2108" s="4" t="s">
        <v>865</v>
      </c>
      <c r="K2108">
        <v>340</v>
      </c>
      <c r="L2108">
        <v>250</v>
      </c>
      <c r="M2108" s="1">
        <v>2.7118055555555552E-2</v>
      </c>
      <c r="N2108" s="25">
        <v>882.18209300836202</v>
      </c>
      <c r="O2108" s="25">
        <v>2778.8735929763402</v>
      </c>
      <c r="P2108" s="25">
        <v>12.5303217053</v>
      </c>
      <c r="Q2108" s="25">
        <v>0.741032975992309</v>
      </c>
      <c r="R2108" s="25">
        <v>1091.25922016913</v>
      </c>
      <c r="S2108" s="25">
        <v>5.0132086584204698</v>
      </c>
      <c r="T2108" s="25">
        <v>0.247738272634699</v>
      </c>
      <c r="U2108" s="25">
        <v>3.5358526504997601E-2</v>
      </c>
      <c r="V2108" s="25">
        <v>6.3646939318262402E-2</v>
      </c>
      <c r="W2108" s="25">
        <v>9.9005465823260003E-2</v>
      </c>
      <c r="X2108" s="25"/>
      <c r="Y2108" s="25"/>
      <c r="Z2108"/>
    </row>
    <row r="2109" spans="2:26" x14ac:dyDescent="0.25">
      <c r="B2109" t="s">
        <v>107</v>
      </c>
      <c r="C2109" t="s">
        <v>323</v>
      </c>
      <c r="D2109" t="s">
        <v>316</v>
      </c>
      <c r="E2109" t="s">
        <v>324</v>
      </c>
      <c r="F2109" t="s">
        <v>951</v>
      </c>
      <c r="G2109" t="s">
        <v>952</v>
      </c>
      <c r="H2109" t="s">
        <v>920</v>
      </c>
      <c r="I2109" t="s">
        <v>2003</v>
      </c>
      <c r="J2109" s="4" t="s">
        <v>865</v>
      </c>
      <c r="K2109">
        <v>420</v>
      </c>
      <c r="L2109">
        <v>500</v>
      </c>
      <c r="M2109" s="1">
        <v>5.0057870370370371E-2</v>
      </c>
      <c r="N2109" s="25">
        <v>1500.6768528013699</v>
      </c>
      <c r="O2109" s="25">
        <v>4727.1320863243154</v>
      </c>
      <c r="P2109" s="25">
        <v>19.300592247150501</v>
      </c>
      <c r="Q2109" s="25">
        <v>1.26056861631123</v>
      </c>
      <c r="R2109" s="25">
        <v>1856.3375047490199</v>
      </c>
      <c r="S2109" s="25">
        <v>5.9446896723350298</v>
      </c>
      <c r="T2109" s="25">
        <v>0.25344035908991402</v>
      </c>
      <c r="U2109" s="25">
        <v>4.1525783660230499E-2</v>
      </c>
      <c r="V2109" s="25">
        <v>0.13711118236862699</v>
      </c>
      <c r="W2109" s="25">
        <v>0.17863696602885748</v>
      </c>
      <c r="X2109" s="25"/>
      <c r="Y2109" s="25"/>
      <c r="Z2109"/>
    </row>
    <row r="2110" spans="2:26" x14ac:dyDescent="0.25">
      <c r="B2110" t="s">
        <v>107</v>
      </c>
      <c r="C2110" t="s">
        <v>323</v>
      </c>
      <c r="D2110" t="s">
        <v>316</v>
      </c>
      <c r="E2110" t="s">
        <v>324</v>
      </c>
      <c r="F2110" t="s">
        <v>951</v>
      </c>
      <c r="G2110" t="s">
        <v>952</v>
      </c>
      <c r="H2110" t="s">
        <v>920</v>
      </c>
      <c r="I2110" t="s">
        <v>2003</v>
      </c>
      <c r="J2110" s="4" t="s">
        <v>865</v>
      </c>
      <c r="K2110">
        <v>420</v>
      </c>
      <c r="L2110">
        <v>750</v>
      </c>
      <c r="M2110" s="1">
        <v>7.289351851851851E-2</v>
      </c>
      <c r="N2110" s="25">
        <v>2138.2382016018701</v>
      </c>
      <c r="O2110" s="25">
        <v>6735.4503350458908</v>
      </c>
      <c r="P2110" s="25">
        <v>26.1631486421307</v>
      </c>
      <c r="Q2110" s="25">
        <v>1.7961200413249501</v>
      </c>
      <c r="R2110" s="25">
        <v>2645.0010866667799</v>
      </c>
      <c r="S2110" s="25">
        <v>6.3590847084273499</v>
      </c>
      <c r="T2110" s="25">
        <v>0.25414678219175801</v>
      </c>
      <c r="U2110" s="25">
        <v>4.7011847409172997E-2</v>
      </c>
      <c r="V2110" s="25">
        <v>0.20281017043681199</v>
      </c>
      <c r="W2110" s="25">
        <v>0.24982201784598498</v>
      </c>
      <c r="X2110" s="25"/>
      <c r="Y2110" s="25"/>
      <c r="Z2110"/>
    </row>
    <row r="2111" spans="2:26" x14ac:dyDescent="0.25">
      <c r="B2111" t="s">
        <v>107</v>
      </c>
      <c r="C2111" t="s">
        <v>323</v>
      </c>
      <c r="D2111" t="s">
        <v>316</v>
      </c>
      <c r="E2111" t="s">
        <v>324</v>
      </c>
      <c r="F2111" t="s">
        <v>951</v>
      </c>
      <c r="G2111" t="s">
        <v>952</v>
      </c>
      <c r="H2111" t="s">
        <v>920</v>
      </c>
      <c r="I2111" t="s">
        <v>2003</v>
      </c>
      <c r="J2111" s="4" t="s">
        <v>865</v>
      </c>
      <c r="K2111">
        <v>440</v>
      </c>
      <c r="L2111">
        <v>1000</v>
      </c>
      <c r="M2111" s="1">
        <v>9.5590277777777774E-2</v>
      </c>
      <c r="N2111" s="25">
        <v>2727.9335610755902</v>
      </c>
      <c r="O2111" s="25">
        <v>8592.9907173881093</v>
      </c>
      <c r="P2111" s="25">
        <v>32.126429931544202</v>
      </c>
      <c r="Q2111" s="25">
        <v>2.29146422332636</v>
      </c>
      <c r="R2111" s="25">
        <v>3374.4534223700398</v>
      </c>
      <c r="S2111" s="25">
        <v>6.7660050567276402</v>
      </c>
      <c r="T2111" s="25">
        <v>0.25390160352668001</v>
      </c>
      <c r="U2111" s="25">
        <v>5.0853300749581103E-2</v>
      </c>
      <c r="V2111" s="25">
        <v>0.26887581438740599</v>
      </c>
      <c r="W2111" s="25">
        <v>0.3197291151369871</v>
      </c>
      <c r="X2111" s="25"/>
      <c r="Y2111" s="25"/>
      <c r="Z2111"/>
    </row>
    <row r="2112" spans="2:26" x14ac:dyDescent="0.25">
      <c r="B2112" t="s">
        <v>107</v>
      </c>
      <c r="C2112" t="s">
        <v>323</v>
      </c>
      <c r="D2112" t="s">
        <v>316</v>
      </c>
      <c r="E2112" t="s">
        <v>324</v>
      </c>
      <c r="F2112" t="s">
        <v>951</v>
      </c>
      <c r="G2112" t="s">
        <v>952</v>
      </c>
      <c r="H2112" t="s">
        <v>920</v>
      </c>
      <c r="I2112" t="s">
        <v>2003</v>
      </c>
      <c r="J2112" s="4" t="s">
        <v>865</v>
      </c>
      <c r="K2112">
        <v>440</v>
      </c>
      <c r="L2112">
        <v>1500</v>
      </c>
      <c r="M2112" s="1">
        <v>0.14118055555555556</v>
      </c>
      <c r="N2112" s="25">
        <v>4006.6414952349101</v>
      </c>
      <c r="O2112" s="25">
        <v>12620.920709989967</v>
      </c>
      <c r="P2112" s="25">
        <v>45.868796620219101</v>
      </c>
      <c r="Q2112" s="25">
        <v>3.36557886801172</v>
      </c>
      <c r="R2112" s="25">
        <v>4956.2157840104101</v>
      </c>
      <c r="S2112" s="25">
        <v>7.7266030879349197</v>
      </c>
      <c r="T2112" s="25">
        <v>0.25473355131870301</v>
      </c>
      <c r="U2112" s="25">
        <v>6.2335911470926299E-2</v>
      </c>
      <c r="V2112" s="25">
        <v>0.40061898373542199</v>
      </c>
      <c r="W2112" s="25">
        <v>0.4629548952063483</v>
      </c>
      <c r="X2112" s="25"/>
      <c r="Y2112" s="25"/>
      <c r="Z2112"/>
    </row>
    <row r="2113" spans="2:26" x14ac:dyDescent="0.25">
      <c r="B2113" t="s">
        <v>107</v>
      </c>
      <c r="C2113" t="s">
        <v>323</v>
      </c>
      <c r="D2113" t="s">
        <v>316</v>
      </c>
      <c r="E2113" t="s">
        <v>324</v>
      </c>
      <c r="F2113" t="s">
        <v>951</v>
      </c>
      <c r="G2113" t="s">
        <v>952</v>
      </c>
      <c r="H2113" t="s">
        <v>920</v>
      </c>
      <c r="I2113" t="s">
        <v>2003</v>
      </c>
      <c r="J2113" s="4" t="s">
        <v>865</v>
      </c>
      <c r="K2113">
        <v>440</v>
      </c>
      <c r="L2113">
        <v>2000</v>
      </c>
      <c r="M2113" s="1">
        <v>0.18685185185185185</v>
      </c>
      <c r="N2113" s="25">
        <v>5321.68859646704</v>
      </c>
      <c r="O2113" s="25">
        <v>16763.319078871176</v>
      </c>
      <c r="P2113" s="25">
        <v>60.138600673191903</v>
      </c>
      <c r="Q2113" s="25">
        <v>4.4702182607963401</v>
      </c>
      <c r="R2113" s="25">
        <v>6582.9281874367198</v>
      </c>
      <c r="S2113" s="25">
        <v>8.6875463976409595</v>
      </c>
      <c r="T2113" s="25">
        <v>0.255467219465557</v>
      </c>
      <c r="U2113" s="25">
        <v>7.4821898039407503E-2</v>
      </c>
      <c r="V2113" s="25">
        <v>0.525145216090525</v>
      </c>
      <c r="W2113" s="25">
        <v>0.59996711412993253</v>
      </c>
      <c r="X2113" s="25"/>
      <c r="Y2113" s="25"/>
      <c r="Z2113"/>
    </row>
    <row r="2114" spans="2:26" x14ac:dyDescent="0.25">
      <c r="B2114" t="s">
        <v>107</v>
      </c>
      <c r="C2114" t="s">
        <v>323</v>
      </c>
      <c r="D2114" t="s">
        <v>316</v>
      </c>
      <c r="E2114" t="s">
        <v>324</v>
      </c>
      <c r="F2114" t="s">
        <v>951</v>
      </c>
      <c r="G2114" t="s">
        <v>952</v>
      </c>
      <c r="H2114" t="s">
        <v>920</v>
      </c>
      <c r="I2114" t="s">
        <v>2003</v>
      </c>
      <c r="J2114" s="4" t="s">
        <v>865</v>
      </c>
      <c r="K2114">
        <v>440</v>
      </c>
      <c r="L2114">
        <v>2500</v>
      </c>
      <c r="M2114" s="1">
        <v>0.23225694444444445</v>
      </c>
      <c r="N2114" s="25">
        <v>6500.5687609111401</v>
      </c>
      <c r="O2114" s="25">
        <v>20476.791596870091</v>
      </c>
      <c r="P2114" s="25">
        <v>72.051384205125004</v>
      </c>
      <c r="Q2114" s="25">
        <v>5.46047777118289</v>
      </c>
      <c r="R2114" s="25">
        <v>8041.2031457467901</v>
      </c>
      <c r="S2114" s="25">
        <v>9.4986901347623007</v>
      </c>
      <c r="T2114" s="25">
        <v>0.25473609864343399</v>
      </c>
      <c r="U2114" s="25">
        <v>8.2926102997097406E-2</v>
      </c>
      <c r="V2114" s="25">
        <v>0.65724451041656895</v>
      </c>
      <c r="W2114" s="25">
        <v>0.7401706134136663</v>
      </c>
      <c r="X2114" s="25"/>
      <c r="Y2114" s="25"/>
      <c r="Z2114"/>
    </row>
    <row r="2115" spans="2:26" x14ac:dyDescent="0.25">
      <c r="B2115" t="s">
        <v>107</v>
      </c>
      <c r="C2115" t="s">
        <v>323</v>
      </c>
      <c r="D2115" t="s">
        <v>316</v>
      </c>
      <c r="E2115" t="s">
        <v>324</v>
      </c>
      <c r="F2115" t="s">
        <v>951</v>
      </c>
      <c r="G2115" t="s">
        <v>952</v>
      </c>
      <c r="H2115" t="s">
        <v>920</v>
      </c>
      <c r="I2115" t="s">
        <v>2003</v>
      </c>
      <c r="J2115" s="4" t="s">
        <v>865</v>
      </c>
      <c r="K2115">
        <v>440</v>
      </c>
      <c r="L2115">
        <v>3000</v>
      </c>
      <c r="M2115" s="1">
        <v>0.27778935185185188</v>
      </c>
      <c r="N2115" s="25">
        <v>7783.8000715262797</v>
      </c>
      <c r="O2115" s="25">
        <v>24518.970225307781</v>
      </c>
      <c r="P2115" s="25">
        <v>85.791463581156194</v>
      </c>
      <c r="Q2115" s="25">
        <v>6.5383912508864102</v>
      </c>
      <c r="R2115" s="25">
        <v>9628.5611973298892</v>
      </c>
      <c r="S2115" s="25">
        <v>10.4680926921449</v>
      </c>
      <c r="T2115" s="25">
        <v>0.25487276673465997</v>
      </c>
      <c r="U2115" s="25">
        <v>9.4568244384652903E-2</v>
      </c>
      <c r="V2115" s="25">
        <v>0.78707676239005497</v>
      </c>
      <c r="W2115" s="25">
        <v>0.88164500677470792</v>
      </c>
      <c r="X2115" s="25"/>
      <c r="Y2115" s="25"/>
      <c r="Z2115"/>
    </row>
    <row r="2116" spans="2:26" x14ac:dyDescent="0.25">
      <c r="B2116" t="s">
        <v>107</v>
      </c>
      <c r="C2116" t="s">
        <v>323</v>
      </c>
      <c r="D2116" t="s">
        <v>316</v>
      </c>
      <c r="E2116" t="s">
        <v>324</v>
      </c>
      <c r="F2116" t="s">
        <v>951</v>
      </c>
      <c r="G2116" t="s">
        <v>952</v>
      </c>
      <c r="H2116" t="s">
        <v>920</v>
      </c>
      <c r="I2116" t="s">
        <v>2003</v>
      </c>
      <c r="J2116" s="4" t="s">
        <v>865</v>
      </c>
      <c r="K2116">
        <v>440</v>
      </c>
      <c r="L2116">
        <v>3500</v>
      </c>
      <c r="M2116" s="1">
        <v>0.32319444444444445</v>
      </c>
      <c r="N2116" s="25">
        <v>8946.4526319303495</v>
      </c>
      <c r="O2116" s="25">
        <v>28181.325790580599</v>
      </c>
      <c r="P2116" s="25">
        <v>97.490714193279601</v>
      </c>
      <c r="Q2116" s="25">
        <v>7.5150208517507497</v>
      </c>
      <c r="R2116" s="25">
        <v>11066.761790030099</v>
      </c>
      <c r="S2116" s="25">
        <v>11.2176456509789</v>
      </c>
      <c r="T2116" s="25">
        <v>0.25415156268343397</v>
      </c>
      <c r="U2116" s="25">
        <v>0.102003431015073</v>
      </c>
      <c r="V2116" s="25">
        <v>0.923915019173431</v>
      </c>
      <c r="W2116" s="25">
        <v>1.0259184501885039</v>
      </c>
      <c r="X2116" s="25"/>
      <c r="Y2116" s="25"/>
      <c r="Z2116"/>
    </row>
    <row r="2117" spans="2:26" x14ac:dyDescent="0.25">
      <c r="B2117" t="s">
        <v>107</v>
      </c>
      <c r="C2117" t="s">
        <v>323</v>
      </c>
      <c r="D2117" t="s">
        <v>316</v>
      </c>
      <c r="E2117" t="s">
        <v>324</v>
      </c>
      <c r="F2117" t="s">
        <v>951</v>
      </c>
      <c r="G2117" t="s">
        <v>952</v>
      </c>
      <c r="H2117" t="s">
        <v>920</v>
      </c>
      <c r="I2117" t="s">
        <v>2003</v>
      </c>
      <c r="J2117" s="4" t="s">
        <v>865</v>
      </c>
      <c r="K2117">
        <v>440</v>
      </c>
      <c r="L2117">
        <v>4000</v>
      </c>
      <c r="M2117" s="1">
        <v>0.36861111111111106</v>
      </c>
      <c r="N2117" s="25">
        <v>10099.593608589001</v>
      </c>
      <c r="O2117" s="25">
        <v>31813.719867055352</v>
      </c>
      <c r="P2117" s="25">
        <v>109.180074754608</v>
      </c>
      <c r="Q2117" s="25">
        <v>8.4836584549642104</v>
      </c>
      <c r="R2117" s="25">
        <v>12493.1942627156</v>
      </c>
      <c r="S2117" s="25">
        <v>12.042027000028201</v>
      </c>
      <c r="T2117" s="25">
        <v>0.25368862135764297</v>
      </c>
      <c r="U2117" s="25">
        <v>0.10936107365594901</v>
      </c>
      <c r="V2117" s="25">
        <v>1.0699929295689301</v>
      </c>
      <c r="W2117" s="25">
        <v>1.179354003224879</v>
      </c>
      <c r="X2117" s="25"/>
      <c r="Y2117" s="25"/>
      <c r="Z2117"/>
    </row>
    <row r="2118" spans="2:26" x14ac:dyDescent="0.25">
      <c r="B2118" t="s">
        <v>107</v>
      </c>
      <c r="C2118" t="s">
        <v>323</v>
      </c>
      <c r="D2118" t="s">
        <v>316</v>
      </c>
      <c r="E2118" t="s">
        <v>324</v>
      </c>
      <c r="F2118" t="s">
        <v>951</v>
      </c>
      <c r="G2118" t="s">
        <v>952</v>
      </c>
      <c r="H2118" t="s">
        <v>920</v>
      </c>
      <c r="I2118" t="s">
        <v>2003</v>
      </c>
      <c r="J2118" s="4" t="s">
        <v>865</v>
      </c>
      <c r="K2118">
        <v>440</v>
      </c>
      <c r="L2118">
        <v>4500</v>
      </c>
      <c r="M2118" s="1">
        <v>0.41402777777777783</v>
      </c>
      <c r="N2118" s="25">
        <v>11236.500303914299</v>
      </c>
      <c r="O2118" s="25">
        <v>35394.97595733004</v>
      </c>
      <c r="P2118" s="25">
        <v>120.558755431271</v>
      </c>
      <c r="Q2118" s="25">
        <v>9.4386598106687192</v>
      </c>
      <c r="R2118" s="25">
        <v>13899.5476347273</v>
      </c>
      <c r="S2118" s="25">
        <v>12.7761813095058</v>
      </c>
      <c r="T2118" s="25">
        <v>0.25299197287665898</v>
      </c>
      <c r="U2118" s="25">
        <v>0.115680179714108</v>
      </c>
      <c r="V2118" s="25">
        <v>1.2175808743929799</v>
      </c>
      <c r="W2118" s="25">
        <v>1.333261054107088</v>
      </c>
      <c r="X2118" s="25"/>
      <c r="Y2118" s="25"/>
      <c r="Z2118"/>
    </row>
    <row r="2119" spans="2:26" x14ac:dyDescent="0.25">
      <c r="B2119" t="s">
        <v>107</v>
      </c>
      <c r="C2119" t="s">
        <v>323</v>
      </c>
      <c r="D2119" t="s">
        <v>316</v>
      </c>
      <c r="E2119" t="s">
        <v>324</v>
      </c>
      <c r="F2119" t="s">
        <v>951</v>
      </c>
      <c r="G2119" t="s">
        <v>952</v>
      </c>
      <c r="H2119" t="s">
        <v>920</v>
      </c>
      <c r="I2119" t="s">
        <v>2003</v>
      </c>
      <c r="J2119" s="4" t="s">
        <v>865</v>
      </c>
      <c r="K2119">
        <v>440</v>
      </c>
      <c r="L2119">
        <v>5000</v>
      </c>
      <c r="M2119" s="1">
        <v>0.45945601851851853</v>
      </c>
      <c r="N2119" s="25">
        <v>12373.437609620099</v>
      </c>
      <c r="O2119" s="25">
        <v>38976.328470303313</v>
      </c>
      <c r="P2119" s="25">
        <v>131.93684469261501</v>
      </c>
      <c r="Q2119" s="25">
        <v>10.3936886214849</v>
      </c>
      <c r="R2119" s="25">
        <v>15305.9413121211</v>
      </c>
      <c r="S2119" s="25">
        <v>13.518298848602299</v>
      </c>
      <c r="T2119" s="25">
        <v>0.25300196224080701</v>
      </c>
      <c r="U2119" s="25">
        <v>0.122023124025725</v>
      </c>
      <c r="V2119" s="25">
        <v>1.3651633222762001</v>
      </c>
      <c r="W2119" s="25">
        <v>1.4871864463019251</v>
      </c>
      <c r="X2119" s="25"/>
      <c r="Y2119" s="25"/>
      <c r="Z2119"/>
    </row>
    <row r="2120" spans="2:26" x14ac:dyDescent="0.25">
      <c r="B2120" t="s">
        <v>107</v>
      </c>
      <c r="C2120" t="s">
        <v>323</v>
      </c>
      <c r="D2120" t="s">
        <v>316</v>
      </c>
      <c r="E2120" t="s">
        <v>324</v>
      </c>
      <c r="F2120" t="s">
        <v>951</v>
      </c>
      <c r="G2120" t="s">
        <v>952</v>
      </c>
      <c r="H2120" t="s">
        <v>920</v>
      </c>
      <c r="I2120" t="s">
        <v>2003</v>
      </c>
      <c r="J2120" s="4" t="s">
        <v>865</v>
      </c>
      <c r="K2120">
        <v>460</v>
      </c>
      <c r="L2120">
        <v>5500</v>
      </c>
      <c r="M2120" s="1">
        <v>0.50488425925925928</v>
      </c>
      <c r="N2120" s="25">
        <v>13497.486452295199</v>
      </c>
      <c r="O2120" s="25">
        <v>42517.082324729876</v>
      </c>
      <c r="P2120" s="25">
        <v>143.21743625647699</v>
      </c>
      <c r="Q2120" s="25">
        <v>11.3378883555751</v>
      </c>
      <c r="R2120" s="25">
        <v>16696.3889438896</v>
      </c>
      <c r="S2120" s="25">
        <v>14.372570941483</v>
      </c>
      <c r="T2120" s="25">
        <v>0.252862000430008</v>
      </c>
      <c r="U2120" s="25">
        <v>0.127945625682793</v>
      </c>
      <c r="V2120" s="25">
        <v>1.52215767918165</v>
      </c>
      <c r="W2120" s="25">
        <v>1.6501033048644431</v>
      </c>
      <c r="X2120" s="25"/>
      <c r="Y2120" s="25"/>
      <c r="Z2120"/>
    </row>
    <row r="2121" spans="2:26" x14ac:dyDescent="0.25">
      <c r="B2121" t="s">
        <v>107</v>
      </c>
      <c r="C2121" t="s">
        <v>323</v>
      </c>
      <c r="D2121" t="s">
        <v>316</v>
      </c>
      <c r="E2121" t="s">
        <v>324</v>
      </c>
      <c r="F2121" t="s">
        <v>951</v>
      </c>
      <c r="G2121" t="s">
        <v>952</v>
      </c>
      <c r="H2121" t="s">
        <v>920</v>
      </c>
      <c r="I2121" t="s">
        <v>2003</v>
      </c>
      <c r="J2121" s="4" t="s">
        <v>865</v>
      </c>
      <c r="K2121">
        <v>460</v>
      </c>
      <c r="L2121">
        <v>6000</v>
      </c>
      <c r="M2121" s="1">
        <v>0.55031249999999998</v>
      </c>
      <c r="N2121" s="25">
        <v>14618.3353528855</v>
      </c>
      <c r="O2121" s="25">
        <v>46047.756361589323</v>
      </c>
      <c r="P2121" s="25">
        <v>154.42747514625799</v>
      </c>
      <c r="Q2121" s="25">
        <v>12.279397122452201</v>
      </c>
      <c r="R2121" s="25">
        <v>18082.878531115999</v>
      </c>
      <c r="S2121" s="25">
        <v>15.1772614659521</v>
      </c>
      <c r="T2121" s="25">
        <v>0.25254589859682702</v>
      </c>
      <c r="U2121" s="25">
        <v>0.133368510948803</v>
      </c>
      <c r="V2121" s="25">
        <v>1.6826471748126</v>
      </c>
      <c r="W2121" s="25">
        <v>1.8160156857614029</v>
      </c>
      <c r="X2121" s="25"/>
      <c r="Y2121" s="25"/>
      <c r="Z2121"/>
    </row>
    <row r="2122" spans="2:26" x14ac:dyDescent="0.25">
      <c r="B2122" t="s">
        <v>107</v>
      </c>
      <c r="C2122" t="s">
        <v>323</v>
      </c>
      <c r="D2122" t="s">
        <v>316</v>
      </c>
      <c r="E2122" t="s">
        <v>324</v>
      </c>
      <c r="F2122" t="s">
        <v>951</v>
      </c>
      <c r="G2122" t="s">
        <v>952</v>
      </c>
      <c r="H2122" t="s">
        <v>920</v>
      </c>
      <c r="I2122" t="s">
        <v>2003</v>
      </c>
      <c r="J2122" s="4" t="s">
        <v>832</v>
      </c>
      <c r="K2122">
        <v>180</v>
      </c>
      <c r="L2122">
        <v>125</v>
      </c>
      <c r="M2122" s="1">
        <v>2.2847222222222224E-2</v>
      </c>
      <c r="N2122" s="25">
        <v>428.274</v>
      </c>
      <c r="O2122" s="25">
        <v>1349.0631000000001</v>
      </c>
      <c r="P2122" s="25">
        <v>3.66432559999999</v>
      </c>
      <c r="Q2122" s="25">
        <v>0.35975015999999999</v>
      </c>
      <c r="R2122" s="25">
        <v>529.77493000000004</v>
      </c>
      <c r="S2122" s="25">
        <v>7.8756765</v>
      </c>
      <c r="T2122" s="25">
        <v>0.41005633139999997</v>
      </c>
      <c r="U2122" s="25">
        <v>7.7639399999999997E-2</v>
      </c>
      <c r="V2122" s="25">
        <v>2.3470226279999999E-2</v>
      </c>
      <c r="W2122" s="25">
        <v>0.10110962628</v>
      </c>
      <c r="X2122" s="25"/>
      <c r="Y2122" s="25"/>
      <c r="Z2122"/>
    </row>
    <row r="2123" spans="2:26" x14ac:dyDescent="0.25">
      <c r="B2123" t="s">
        <v>107</v>
      </c>
      <c r="C2123" t="s">
        <v>323</v>
      </c>
      <c r="D2123" t="s">
        <v>316</v>
      </c>
      <c r="E2123" t="s">
        <v>324</v>
      </c>
      <c r="F2123" t="s">
        <v>951</v>
      </c>
      <c r="G2123" t="s">
        <v>952</v>
      </c>
      <c r="H2123" t="s">
        <v>920</v>
      </c>
      <c r="I2123" t="s">
        <v>2003</v>
      </c>
      <c r="J2123" s="4" t="s">
        <v>864</v>
      </c>
      <c r="K2123">
        <v>180</v>
      </c>
      <c r="L2123">
        <v>125</v>
      </c>
      <c r="M2123" s="1">
        <v>1.9259259259259261E-2</v>
      </c>
      <c r="N2123" s="25">
        <v>387.35399999999902</v>
      </c>
      <c r="O2123" s="25">
        <v>1220.165099999997</v>
      </c>
      <c r="P2123" s="25">
        <v>3.5472944000000002</v>
      </c>
      <c r="Q2123" s="25">
        <v>0.32537735999999901</v>
      </c>
      <c r="R2123" s="25">
        <v>479.15688205128203</v>
      </c>
      <c r="S2123" s="25">
        <v>6.3649099807692302</v>
      </c>
      <c r="T2123" s="25">
        <v>0.32858833139999999</v>
      </c>
      <c r="U2123" s="25">
        <v>6.3968399999999995E-2</v>
      </c>
      <c r="V2123" s="25">
        <v>2.096852628E-2</v>
      </c>
      <c r="W2123" s="25">
        <v>8.4936926279999991E-2</v>
      </c>
      <c r="X2123" s="25"/>
      <c r="Y2123" s="25"/>
      <c r="Z2123"/>
    </row>
    <row r="2124" spans="2:26" x14ac:dyDescent="0.25">
      <c r="B2124" t="s">
        <v>935</v>
      </c>
      <c r="C2124" t="s">
        <v>686</v>
      </c>
      <c r="D2124" t="s">
        <v>316</v>
      </c>
      <c r="E2124" t="s">
        <v>1564</v>
      </c>
      <c r="F2124" t="s">
        <v>951</v>
      </c>
      <c r="G2124" t="s">
        <v>952</v>
      </c>
      <c r="H2124" t="s">
        <v>920</v>
      </c>
      <c r="I2124" t="s">
        <v>2004</v>
      </c>
      <c r="J2124" s="4" t="s">
        <v>865</v>
      </c>
      <c r="K2124">
        <v>180</v>
      </c>
      <c r="L2124">
        <v>125</v>
      </c>
      <c r="M2124" s="1">
        <v>1.6030092592592592E-2</v>
      </c>
      <c r="N2124" s="25">
        <v>489.33241124608298</v>
      </c>
      <c r="O2124" s="25">
        <v>1541.3970954251613</v>
      </c>
      <c r="P2124" s="25">
        <v>7.0262813332977601</v>
      </c>
      <c r="Q2124" s="25">
        <v>0.411039278830514</v>
      </c>
      <c r="R2124" s="25">
        <v>605.30422825117898</v>
      </c>
      <c r="S2124" s="25">
        <v>2.01260623446279</v>
      </c>
      <c r="T2124" s="25">
        <v>5.4614124165968003E-2</v>
      </c>
      <c r="U2124" s="25">
        <v>2.6145385508296402E-2</v>
      </c>
      <c r="V2124" s="25">
        <v>2.9564989965465999E-2</v>
      </c>
      <c r="W2124" s="25">
        <v>5.5710375473762397E-2</v>
      </c>
      <c r="X2124" s="25"/>
      <c r="Y2124" s="25"/>
      <c r="Z2124"/>
    </row>
    <row r="2125" spans="2:26" x14ac:dyDescent="0.25">
      <c r="B2125" t="s">
        <v>935</v>
      </c>
      <c r="C2125" t="s">
        <v>686</v>
      </c>
      <c r="D2125" t="s">
        <v>316</v>
      </c>
      <c r="E2125" t="s">
        <v>1564</v>
      </c>
      <c r="F2125" t="s">
        <v>951</v>
      </c>
      <c r="G2125" t="s">
        <v>952</v>
      </c>
      <c r="H2125" t="s">
        <v>920</v>
      </c>
      <c r="I2125" t="s">
        <v>2004</v>
      </c>
      <c r="J2125" s="4" t="s">
        <v>865</v>
      </c>
      <c r="K2125">
        <v>180</v>
      </c>
      <c r="L2125">
        <v>200</v>
      </c>
      <c r="M2125" s="1">
        <v>2.4085648148148148E-2</v>
      </c>
      <c r="N2125" s="25">
        <v>728.96286876034401</v>
      </c>
      <c r="O2125" s="25">
        <v>2296.2330365950834</v>
      </c>
      <c r="P2125" s="25">
        <v>9.3834714891310291</v>
      </c>
      <c r="Q2125" s="25">
        <v>0.61232880087333696</v>
      </c>
      <c r="R2125" s="25">
        <v>901.72703914172405</v>
      </c>
      <c r="S2125" s="25">
        <v>2.0584523520623299</v>
      </c>
      <c r="T2125" s="25">
        <v>5.3388242266505702E-2</v>
      </c>
      <c r="U2125" s="25">
        <v>3.37358278753528E-2</v>
      </c>
      <c r="V2125" s="25">
        <v>4.5036645569202699E-2</v>
      </c>
      <c r="W2125" s="25">
        <v>7.8772473444555499E-2</v>
      </c>
      <c r="X2125" s="25"/>
      <c r="Y2125" s="25"/>
      <c r="Z2125"/>
    </row>
    <row r="2126" spans="2:26" x14ac:dyDescent="0.25">
      <c r="B2126" t="s">
        <v>935</v>
      </c>
      <c r="C2126" t="s">
        <v>686</v>
      </c>
      <c r="D2126" t="s">
        <v>316</v>
      </c>
      <c r="E2126" t="s">
        <v>1564</v>
      </c>
      <c r="F2126" t="s">
        <v>951</v>
      </c>
      <c r="G2126" t="s">
        <v>952</v>
      </c>
      <c r="H2126" t="s">
        <v>920</v>
      </c>
      <c r="I2126" t="s">
        <v>2004</v>
      </c>
      <c r="J2126" s="4" t="s">
        <v>865</v>
      </c>
      <c r="K2126">
        <v>300</v>
      </c>
      <c r="L2126">
        <v>250</v>
      </c>
      <c r="M2126" s="1">
        <v>2.7303240740740743E-2</v>
      </c>
      <c r="N2126" s="25">
        <v>874.11602376128099</v>
      </c>
      <c r="O2126" s="25">
        <v>2753.4654748480352</v>
      </c>
      <c r="P2126" s="25">
        <v>12.530582365638301</v>
      </c>
      <c r="Q2126" s="25">
        <v>0.73425741269920797</v>
      </c>
      <c r="R2126" s="25">
        <v>1081.2814582313199</v>
      </c>
      <c r="S2126" s="25">
        <v>3.2804155920288798</v>
      </c>
      <c r="T2126" s="25">
        <v>9.4720772207181503E-2</v>
      </c>
      <c r="U2126" s="25">
        <v>3.4389196972231501E-2</v>
      </c>
      <c r="V2126" s="25">
        <v>6.1077455014870698E-2</v>
      </c>
      <c r="W2126" s="25">
        <v>9.5466651987102191E-2</v>
      </c>
      <c r="X2126" s="25"/>
      <c r="Y2126" s="25"/>
      <c r="Z2126"/>
    </row>
    <row r="2127" spans="2:26" x14ac:dyDescent="0.25">
      <c r="B2127" t="s">
        <v>935</v>
      </c>
      <c r="C2127" t="s">
        <v>686</v>
      </c>
      <c r="D2127" t="s">
        <v>316</v>
      </c>
      <c r="E2127" t="s">
        <v>1564</v>
      </c>
      <c r="F2127" t="s">
        <v>951</v>
      </c>
      <c r="G2127" t="s">
        <v>952</v>
      </c>
      <c r="H2127" t="s">
        <v>920</v>
      </c>
      <c r="I2127" t="s">
        <v>2004</v>
      </c>
      <c r="J2127" s="4" t="s">
        <v>865</v>
      </c>
      <c r="K2127">
        <v>420</v>
      </c>
      <c r="L2127">
        <v>500</v>
      </c>
      <c r="M2127" s="1">
        <v>5.0381944444444444E-2</v>
      </c>
      <c r="N2127" s="25">
        <v>1454.08189631445</v>
      </c>
      <c r="O2127" s="25">
        <v>4580.3579733905171</v>
      </c>
      <c r="P2127" s="25">
        <v>18.742493684703199</v>
      </c>
      <c r="Q2127" s="25">
        <v>1.2214288723470801</v>
      </c>
      <c r="R2127" s="25">
        <v>1798.6993196434901</v>
      </c>
      <c r="S2127" s="25">
        <v>4.1680475869099203</v>
      </c>
      <c r="T2127" s="25">
        <v>0.105686496369016</v>
      </c>
      <c r="U2127" s="25">
        <v>3.9283367824942898E-2</v>
      </c>
      <c r="V2127" s="25">
        <v>0.13392891471003401</v>
      </c>
      <c r="W2127" s="25">
        <v>0.17321228253497692</v>
      </c>
      <c r="X2127" s="25"/>
      <c r="Y2127" s="25"/>
      <c r="Z2127"/>
    </row>
    <row r="2128" spans="2:26" x14ac:dyDescent="0.25">
      <c r="B2128" t="s">
        <v>935</v>
      </c>
      <c r="C2128" t="s">
        <v>686</v>
      </c>
      <c r="D2128" t="s">
        <v>316</v>
      </c>
      <c r="E2128" t="s">
        <v>1564</v>
      </c>
      <c r="F2128" t="s">
        <v>951</v>
      </c>
      <c r="G2128" t="s">
        <v>952</v>
      </c>
      <c r="H2128" t="s">
        <v>920</v>
      </c>
      <c r="I2128" t="s">
        <v>2004</v>
      </c>
      <c r="J2128" s="4" t="s">
        <v>865</v>
      </c>
      <c r="K2128">
        <v>440</v>
      </c>
      <c r="L2128">
        <v>750</v>
      </c>
      <c r="M2128" s="1">
        <v>7.3124999999999996E-2</v>
      </c>
      <c r="N2128" s="25">
        <v>2026.4680342491099</v>
      </c>
      <c r="O2128" s="25">
        <v>6383.3743078846965</v>
      </c>
      <c r="P2128" s="25">
        <v>24.299021729564799</v>
      </c>
      <c r="Q2128" s="25">
        <v>1.7022335033008</v>
      </c>
      <c r="R2128" s="25">
        <v>2506.7413575128999</v>
      </c>
      <c r="S2128" s="25">
        <v>4.2539374870546096</v>
      </c>
      <c r="T2128" s="25">
        <v>0.10606804017178501</v>
      </c>
      <c r="U2128" s="25">
        <v>4.2654888815482697E-2</v>
      </c>
      <c r="V2128" s="25">
        <v>0.20792896039975001</v>
      </c>
      <c r="W2128" s="25">
        <v>0.25058384921523269</v>
      </c>
      <c r="X2128" s="25"/>
      <c r="Y2128" s="25"/>
      <c r="Z2128"/>
    </row>
    <row r="2129" spans="2:26" x14ac:dyDescent="0.25">
      <c r="B2129" t="s">
        <v>935</v>
      </c>
      <c r="C2129" t="s">
        <v>686</v>
      </c>
      <c r="D2129" t="s">
        <v>316</v>
      </c>
      <c r="E2129" t="s">
        <v>1564</v>
      </c>
      <c r="F2129" t="s">
        <v>951</v>
      </c>
      <c r="G2129" t="s">
        <v>952</v>
      </c>
      <c r="H2129" t="s">
        <v>920</v>
      </c>
      <c r="I2129" t="s">
        <v>2004</v>
      </c>
      <c r="J2129" s="4" t="s">
        <v>865</v>
      </c>
      <c r="K2129">
        <v>420</v>
      </c>
      <c r="L2129">
        <v>1000</v>
      </c>
      <c r="M2129" s="1">
        <v>9.5775462962962965E-2</v>
      </c>
      <c r="N2129" s="25">
        <v>2618.4411561936799</v>
      </c>
      <c r="O2129" s="25">
        <v>8248.0896420100908</v>
      </c>
      <c r="P2129" s="25">
        <v>29.866319325229799</v>
      </c>
      <c r="Q2129" s="25">
        <v>2.1994912613294</v>
      </c>
      <c r="R2129" s="25">
        <v>3239.0120673421802</v>
      </c>
      <c r="S2129" s="25">
        <v>4.27730896555234</v>
      </c>
      <c r="T2129" s="25">
        <v>0.1059910568674</v>
      </c>
      <c r="U2129" s="25">
        <v>4.6818824141012801E-2</v>
      </c>
      <c r="V2129" s="25">
        <v>0.27123393569274401</v>
      </c>
      <c r="W2129" s="25">
        <v>0.3180527598337568</v>
      </c>
      <c r="X2129" s="25"/>
      <c r="Y2129" s="25"/>
      <c r="Z2129"/>
    </row>
    <row r="2130" spans="2:26" x14ac:dyDescent="0.25">
      <c r="B2130" t="s">
        <v>935</v>
      </c>
      <c r="C2130" t="s">
        <v>686</v>
      </c>
      <c r="D2130" t="s">
        <v>316</v>
      </c>
      <c r="E2130" t="s">
        <v>1564</v>
      </c>
      <c r="F2130" t="s">
        <v>951</v>
      </c>
      <c r="G2130" t="s">
        <v>952</v>
      </c>
      <c r="H2130" t="s">
        <v>920</v>
      </c>
      <c r="I2130" t="s">
        <v>2004</v>
      </c>
      <c r="J2130" s="4" t="s">
        <v>865</v>
      </c>
      <c r="K2130">
        <v>440</v>
      </c>
      <c r="L2130">
        <v>1500</v>
      </c>
      <c r="M2130" s="1">
        <v>0.14122685185185185</v>
      </c>
      <c r="N2130" s="25">
        <v>3747.7690319066301</v>
      </c>
      <c r="O2130" s="25">
        <v>11805.472450505884</v>
      </c>
      <c r="P2130" s="25">
        <v>40.741771144978301</v>
      </c>
      <c r="Q2130" s="25">
        <v>3.1481262824167202</v>
      </c>
      <c r="R2130" s="25">
        <v>4635.9909918579997</v>
      </c>
      <c r="S2130" s="25">
        <v>4.3790670307147703</v>
      </c>
      <c r="T2130" s="25">
        <v>0.10633691739161499</v>
      </c>
      <c r="U2130" s="25">
        <v>5.2954181105089301E-2</v>
      </c>
      <c r="V2130" s="25">
        <v>0.42124595585074598</v>
      </c>
      <c r="W2130" s="25">
        <v>0.47420013695583529</v>
      </c>
      <c r="X2130" s="25"/>
      <c r="Y2130" s="25"/>
      <c r="Z2130"/>
    </row>
    <row r="2131" spans="2:26" x14ac:dyDescent="0.25">
      <c r="B2131" t="s">
        <v>935</v>
      </c>
      <c r="C2131" t="s">
        <v>686</v>
      </c>
      <c r="D2131" t="s">
        <v>316</v>
      </c>
      <c r="E2131" t="s">
        <v>1564</v>
      </c>
      <c r="F2131" t="s">
        <v>951</v>
      </c>
      <c r="G2131" t="s">
        <v>952</v>
      </c>
      <c r="H2131" t="s">
        <v>920</v>
      </c>
      <c r="I2131" t="s">
        <v>2004</v>
      </c>
      <c r="J2131" s="4" t="s">
        <v>865</v>
      </c>
      <c r="K2131">
        <v>440</v>
      </c>
      <c r="L2131">
        <v>2000</v>
      </c>
      <c r="M2131" s="1">
        <v>0.18663194444444445</v>
      </c>
      <c r="N2131" s="25">
        <v>4894.7486157850299</v>
      </c>
      <c r="O2131" s="25">
        <v>15418.458139722843</v>
      </c>
      <c r="P2131" s="25">
        <v>51.692530817305098</v>
      </c>
      <c r="Q2131" s="25">
        <v>4.1115891890446301</v>
      </c>
      <c r="R2131" s="25">
        <v>6054.8037215191498</v>
      </c>
      <c r="S2131" s="25">
        <v>4.4619050368725803</v>
      </c>
      <c r="T2131" s="25">
        <v>0.106560409464073</v>
      </c>
      <c r="U2131" s="25">
        <v>5.9796110318820699E-2</v>
      </c>
      <c r="V2131" s="25">
        <v>0.56344657090892303</v>
      </c>
      <c r="W2131" s="25">
        <v>0.62324268122774373</v>
      </c>
      <c r="X2131" s="25"/>
      <c r="Y2131" s="25"/>
      <c r="Z2131"/>
    </row>
    <row r="2132" spans="2:26" x14ac:dyDescent="0.25">
      <c r="B2132" t="s">
        <v>935</v>
      </c>
      <c r="C2132" t="s">
        <v>686</v>
      </c>
      <c r="D2132" t="s">
        <v>316</v>
      </c>
      <c r="E2132" t="s">
        <v>1564</v>
      </c>
      <c r="F2132" t="s">
        <v>951</v>
      </c>
      <c r="G2132" t="s">
        <v>952</v>
      </c>
      <c r="H2132" t="s">
        <v>920</v>
      </c>
      <c r="I2132" t="s">
        <v>2004</v>
      </c>
      <c r="J2132" s="4" t="s">
        <v>865</v>
      </c>
      <c r="K2132">
        <v>440</v>
      </c>
      <c r="L2132">
        <v>2500</v>
      </c>
      <c r="M2132" s="1">
        <v>0.23204861111111111</v>
      </c>
      <c r="N2132" s="25">
        <v>6041.5433397925099</v>
      </c>
      <c r="O2132" s="25">
        <v>19030.861520346407</v>
      </c>
      <c r="P2132" s="25">
        <v>62.636394808795401</v>
      </c>
      <c r="Q2132" s="25">
        <v>5.0748966973650402</v>
      </c>
      <c r="R2132" s="25">
        <v>7473.3896193177798</v>
      </c>
      <c r="S2132" s="25">
        <v>4.5439725970220097</v>
      </c>
      <c r="T2132" s="25">
        <v>0.106615058570209</v>
      </c>
      <c r="U2132" s="25">
        <v>6.6643022379665698E-2</v>
      </c>
      <c r="V2132" s="25">
        <v>0.70560915407509295</v>
      </c>
      <c r="W2132" s="25">
        <v>0.77225217645475863</v>
      </c>
      <c r="X2132" s="25"/>
      <c r="Y2132" s="25"/>
      <c r="Z2132"/>
    </row>
    <row r="2133" spans="2:26" x14ac:dyDescent="0.25">
      <c r="B2133" t="s">
        <v>935</v>
      </c>
      <c r="C2133" t="s">
        <v>686</v>
      </c>
      <c r="D2133" t="s">
        <v>316</v>
      </c>
      <c r="E2133" t="s">
        <v>1564</v>
      </c>
      <c r="F2133" t="s">
        <v>951</v>
      </c>
      <c r="G2133" t="s">
        <v>952</v>
      </c>
      <c r="H2133" t="s">
        <v>920</v>
      </c>
      <c r="I2133" t="s">
        <v>2004</v>
      </c>
      <c r="J2133" s="4" t="s">
        <v>865</v>
      </c>
      <c r="K2133">
        <v>440</v>
      </c>
      <c r="L2133">
        <v>3000</v>
      </c>
      <c r="M2133" s="1">
        <v>0.2774652777777778</v>
      </c>
      <c r="N2133" s="25">
        <v>7188.2972342016601</v>
      </c>
      <c r="O2133" s="25">
        <v>22643.136287735229</v>
      </c>
      <c r="P2133" s="25">
        <v>73.578493272748602</v>
      </c>
      <c r="Q2133" s="25">
        <v>6.0381696767293898</v>
      </c>
      <c r="R2133" s="25">
        <v>8891.9237762123994</v>
      </c>
      <c r="S2133" s="25">
        <v>4.6255278692840802</v>
      </c>
      <c r="T2133" s="25">
        <v>0.10678203312036</v>
      </c>
      <c r="U2133" s="25">
        <v>7.3476348189907101E-2</v>
      </c>
      <c r="V2133" s="25">
        <v>0.84778261071966698</v>
      </c>
      <c r="W2133" s="25">
        <v>0.9212589589095741</v>
      </c>
      <c r="X2133" s="25"/>
      <c r="Y2133" s="25"/>
      <c r="Z2133"/>
    </row>
    <row r="2134" spans="2:26" x14ac:dyDescent="0.25">
      <c r="B2134" t="s">
        <v>935</v>
      </c>
      <c r="C2134" t="s">
        <v>686</v>
      </c>
      <c r="D2134" t="s">
        <v>316</v>
      </c>
      <c r="E2134" t="s">
        <v>1564</v>
      </c>
      <c r="F2134" t="s">
        <v>951</v>
      </c>
      <c r="G2134" t="s">
        <v>952</v>
      </c>
      <c r="H2134" t="s">
        <v>920</v>
      </c>
      <c r="I2134" t="s">
        <v>2004</v>
      </c>
      <c r="J2134" s="4" t="s">
        <v>865</v>
      </c>
      <c r="K2134">
        <v>440</v>
      </c>
      <c r="L2134">
        <v>3500</v>
      </c>
      <c r="M2134" s="1">
        <v>0.32288194444444446</v>
      </c>
      <c r="N2134" s="25">
        <v>8335.3050591659794</v>
      </c>
      <c r="O2134" s="25">
        <v>26256.210936372834</v>
      </c>
      <c r="P2134" s="25">
        <v>84.528152048652601</v>
      </c>
      <c r="Q2134" s="25">
        <v>7.0016560376513199</v>
      </c>
      <c r="R2134" s="25">
        <v>10310.772369090701</v>
      </c>
      <c r="S2134" s="25">
        <v>4.7060282233409598</v>
      </c>
      <c r="T2134" s="25">
        <v>0.106871062456996</v>
      </c>
      <c r="U2134" s="25">
        <v>8.0306966625805706E-2</v>
      </c>
      <c r="V2134" s="25">
        <v>0.98999945814137102</v>
      </c>
      <c r="W2134" s="25">
        <v>1.0703064247671767</v>
      </c>
      <c r="X2134" s="25"/>
      <c r="Y2134" s="25"/>
      <c r="Z2134"/>
    </row>
    <row r="2135" spans="2:26" x14ac:dyDescent="0.25">
      <c r="B2135" t="s">
        <v>935</v>
      </c>
      <c r="C2135" t="s">
        <v>686</v>
      </c>
      <c r="D2135" t="s">
        <v>316</v>
      </c>
      <c r="E2135" t="s">
        <v>1564</v>
      </c>
      <c r="F2135" t="s">
        <v>951</v>
      </c>
      <c r="G2135" t="s">
        <v>952</v>
      </c>
      <c r="H2135" t="s">
        <v>920</v>
      </c>
      <c r="I2135" t="s">
        <v>2004</v>
      </c>
      <c r="J2135" s="4" t="s">
        <v>865</v>
      </c>
      <c r="K2135">
        <v>440</v>
      </c>
      <c r="L2135">
        <v>4000</v>
      </c>
      <c r="M2135" s="1">
        <v>0.36829861111111112</v>
      </c>
      <c r="N2135" s="25">
        <v>9481.9922166653196</v>
      </c>
      <c r="O2135" s="25">
        <v>29868.275482495756</v>
      </c>
      <c r="P2135" s="25">
        <v>95.470330330000493</v>
      </c>
      <c r="Q2135" s="25">
        <v>7.9648737781099497</v>
      </c>
      <c r="R2135" s="25">
        <v>11729.226529072999</v>
      </c>
      <c r="S2135" s="25">
        <v>4.7873713753086902</v>
      </c>
      <c r="T2135" s="25">
        <v>0.107065776646666</v>
      </c>
      <c r="U2135" s="25">
        <v>8.7148325250504893E-2</v>
      </c>
      <c r="V2135" s="25">
        <v>1.13217466095152</v>
      </c>
      <c r="W2135" s="25">
        <v>1.2193229862020249</v>
      </c>
      <c r="X2135" s="25"/>
      <c r="Y2135" s="25"/>
      <c r="Z2135"/>
    </row>
    <row r="2136" spans="2:26" x14ac:dyDescent="0.25">
      <c r="B2136" t="s">
        <v>935</v>
      </c>
      <c r="C2136" t="s">
        <v>686</v>
      </c>
      <c r="D2136" t="s">
        <v>316</v>
      </c>
      <c r="E2136" t="s">
        <v>1564</v>
      </c>
      <c r="F2136" t="s">
        <v>951</v>
      </c>
      <c r="G2136" t="s">
        <v>952</v>
      </c>
      <c r="H2136" t="s">
        <v>920</v>
      </c>
      <c r="I2136" t="s">
        <v>2004</v>
      </c>
      <c r="J2136" s="4" t="s">
        <v>865</v>
      </c>
      <c r="K2136">
        <v>440</v>
      </c>
      <c r="L2136">
        <v>4500</v>
      </c>
      <c r="M2136" s="1">
        <v>0.41372685185185182</v>
      </c>
      <c r="N2136" s="25">
        <v>10628.704836786001</v>
      </c>
      <c r="O2136" s="25">
        <v>33480.420235875899</v>
      </c>
      <c r="P2136" s="25">
        <v>106.412075185593</v>
      </c>
      <c r="Q2136" s="25">
        <v>8.9281120749055507</v>
      </c>
      <c r="R2136" s="25">
        <v>13147.7098480721</v>
      </c>
      <c r="S2136" s="25">
        <v>4.8690026009326903</v>
      </c>
      <c r="T2136" s="25">
        <v>0.107084777782751</v>
      </c>
      <c r="U2136" s="25">
        <v>9.3971502242492094E-2</v>
      </c>
      <c r="V2136" s="25">
        <v>1.2743471273373399</v>
      </c>
      <c r="W2136" s="25">
        <v>1.368318629579832</v>
      </c>
      <c r="X2136" s="25"/>
      <c r="Y2136" s="25"/>
      <c r="Z2136"/>
    </row>
    <row r="2137" spans="2:26" x14ac:dyDescent="0.25">
      <c r="B2137" t="s">
        <v>935</v>
      </c>
      <c r="C2137" t="s">
        <v>686</v>
      </c>
      <c r="D2137" t="s">
        <v>316</v>
      </c>
      <c r="E2137" t="s">
        <v>1564</v>
      </c>
      <c r="F2137" t="s">
        <v>951</v>
      </c>
      <c r="G2137" t="s">
        <v>952</v>
      </c>
      <c r="H2137" t="s">
        <v>920</v>
      </c>
      <c r="I2137" t="s">
        <v>2004</v>
      </c>
      <c r="J2137" s="4" t="s">
        <v>865</v>
      </c>
      <c r="K2137">
        <v>440</v>
      </c>
      <c r="L2137">
        <v>5000</v>
      </c>
      <c r="M2137" s="1">
        <v>0.45915509259259263</v>
      </c>
      <c r="N2137" s="25">
        <v>11775.162658568899</v>
      </c>
      <c r="O2137" s="25">
        <v>37091.762374492035</v>
      </c>
      <c r="P2137" s="25">
        <v>117.35059492713501</v>
      </c>
      <c r="Q2137" s="25">
        <v>9.8911324790883199</v>
      </c>
      <c r="R2137" s="25">
        <v>14565.8731835135</v>
      </c>
      <c r="S2137" s="25">
        <v>4.9537702258286602</v>
      </c>
      <c r="T2137" s="25">
        <v>0.107238502736618</v>
      </c>
      <c r="U2137" s="25">
        <v>0.100815667886005</v>
      </c>
      <c r="V2137" s="25">
        <v>1.4164881263240101</v>
      </c>
      <c r="W2137" s="25">
        <v>1.5173037942100152</v>
      </c>
      <c r="X2137" s="25"/>
      <c r="Y2137" s="25"/>
      <c r="Z2137"/>
    </row>
    <row r="2138" spans="2:26" x14ac:dyDescent="0.25">
      <c r="B2138" t="s">
        <v>935</v>
      </c>
      <c r="C2138" t="s">
        <v>686</v>
      </c>
      <c r="D2138" t="s">
        <v>316</v>
      </c>
      <c r="E2138" t="s">
        <v>1564</v>
      </c>
      <c r="F2138" t="s">
        <v>951</v>
      </c>
      <c r="G2138" t="s">
        <v>952</v>
      </c>
      <c r="H2138" t="s">
        <v>920</v>
      </c>
      <c r="I2138" t="s">
        <v>2004</v>
      </c>
      <c r="J2138" s="4" t="s">
        <v>865</v>
      </c>
      <c r="K2138">
        <v>460</v>
      </c>
      <c r="L2138">
        <v>5500</v>
      </c>
      <c r="M2138" s="1">
        <v>0.50458333333333327</v>
      </c>
      <c r="N2138" s="25">
        <v>12758.3699501711</v>
      </c>
      <c r="O2138" s="25">
        <v>40188.86534303896</v>
      </c>
      <c r="P2138" s="25">
        <v>127.769939351739</v>
      </c>
      <c r="Q2138" s="25">
        <v>10.7170318627585</v>
      </c>
      <c r="R2138" s="25">
        <v>15782.100879031599</v>
      </c>
      <c r="S2138" s="25">
        <v>4.8483904258521804</v>
      </c>
      <c r="T2138" s="25">
        <v>0.107698097457903</v>
      </c>
      <c r="U2138" s="25">
        <v>9.95368362851589E-2</v>
      </c>
      <c r="V2138" s="25">
        <v>1.66236313197421</v>
      </c>
      <c r="W2138" s="25">
        <v>1.761899968259369</v>
      </c>
      <c r="X2138" s="25"/>
      <c r="Y2138" s="25"/>
      <c r="Z2138"/>
    </row>
    <row r="2139" spans="2:26" x14ac:dyDescent="0.25">
      <c r="B2139" t="s">
        <v>935</v>
      </c>
      <c r="C2139" t="s">
        <v>686</v>
      </c>
      <c r="D2139" t="s">
        <v>316</v>
      </c>
      <c r="E2139" t="s">
        <v>1564</v>
      </c>
      <c r="F2139" t="s">
        <v>951</v>
      </c>
      <c r="G2139" t="s">
        <v>952</v>
      </c>
      <c r="H2139" t="s">
        <v>920</v>
      </c>
      <c r="I2139" t="s">
        <v>2004</v>
      </c>
      <c r="J2139" s="4" t="s">
        <v>865</v>
      </c>
      <c r="K2139">
        <v>460</v>
      </c>
      <c r="L2139">
        <v>6000</v>
      </c>
      <c r="M2139" s="1">
        <v>0.55001157407407408</v>
      </c>
      <c r="N2139" s="25">
        <v>13885.208557800101</v>
      </c>
      <c r="O2139" s="25">
        <v>43738.406957070314</v>
      </c>
      <c r="P2139" s="25">
        <v>138.62973651830399</v>
      </c>
      <c r="Q2139" s="25">
        <v>11.6635740598837</v>
      </c>
      <c r="R2139" s="25">
        <v>17176.001137003899</v>
      </c>
      <c r="S2139" s="25">
        <v>4.89993570219396</v>
      </c>
      <c r="T2139" s="25">
        <v>0.107759325701367</v>
      </c>
      <c r="U2139" s="25">
        <v>0.10538842371759399</v>
      </c>
      <c r="V2139" s="25">
        <v>1.81650793514464</v>
      </c>
      <c r="W2139" s="25">
        <v>1.921896358862234</v>
      </c>
      <c r="X2139" s="25"/>
      <c r="Y2139" s="25"/>
      <c r="Z2139"/>
    </row>
    <row r="2140" spans="2:26" x14ac:dyDescent="0.25">
      <c r="B2140" t="s">
        <v>935</v>
      </c>
      <c r="C2140" t="s">
        <v>686</v>
      </c>
      <c r="D2140" t="s">
        <v>316</v>
      </c>
      <c r="E2140" t="s">
        <v>1564</v>
      </c>
      <c r="F2140" t="s">
        <v>951</v>
      </c>
      <c r="G2140" t="s">
        <v>952</v>
      </c>
      <c r="H2140" t="s">
        <v>920</v>
      </c>
      <c r="I2140" t="s">
        <v>2004</v>
      </c>
      <c r="J2140" s="4" t="s">
        <v>865</v>
      </c>
      <c r="K2140">
        <v>460</v>
      </c>
      <c r="L2140">
        <v>6500</v>
      </c>
      <c r="M2140" s="1">
        <v>0.59545138888888893</v>
      </c>
      <c r="N2140" s="25">
        <v>15012.0686547733</v>
      </c>
      <c r="O2140" s="25">
        <v>47288.016262535893</v>
      </c>
      <c r="P2140" s="25">
        <v>149.48909955852301</v>
      </c>
      <c r="Q2140" s="25">
        <v>12.6101397432901</v>
      </c>
      <c r="R2140" s="25">
        <v>18569.930308908701</v>
      </c>
      <c r="S2140" s="25">
        <v>4.9559225432142497</v>
      </c>
      <c r="T2140" s="25">
        <v>0.10802949972555299</v>
      </c>
      <c r="U2140" s="25">
        <v>0.11122565667879</v>
      </c>
      <c r="V2140" s="25">
        <v>1.9706493828382099</v>
      </c>
      <c r="W2140" s="25">
        <v>2.081875039517</v>
      </c>
      <c r="X2140" s="25"/>
      <c r="Y2140" s="25"/>
      <c r="Z2140"/>
    </row>
    <row r="2141" spans="2:26" x14ac:dyDescent="0.25">
      <c r="B2141" t="s">
        <v>935</v>
      </c>
      <c r="C2141" t="s">
        <v>686</v>
      </c>
      <c r="D2141" t="s">
        <v>316</v>
      </c>
      <c r="E2141" t="s">
        <v>1564</v>
      </c>
      <c r="F2141" t="s">
        <v>951</v>
      </c>
      <c r="G2141" t="s">
        <v>952</v>
      </c>
      <c r="H2141" t="s">
        <v>920</v>
      </c>
      <c r="I2141" t="s">
        <v>2004</v>
      </c>
      <c r="J2141" s="4" t="s">
        <v>832</v>
      </c>
      <c r="K2141">
        <v>180</v>
      </c>
      <c r="L2141">
        <v>125</v>
      </c>
      <c r="M2141" s="1">
        <v>2.2847222222222224E-2</v>
      </c>
      <c r="N2141" s="25">
        <v>450.81539999999899</v>
      </c>
      <c r="O2141" s="25">
        <v>1420.0685099999969</v>
      </c>
      <c r="P2141" s="25">
        <v>4.1778709999999997</v>
      </c>
      <c r="Q2141" s="25">
        <v>0.37868498</v>
      </c>
      <c r="R2141" s="25">
        <v>557.65858000000003</v>
      </c>
      <c r="S2141" s="25">
        <v>5.9922959004000003</v>
      </c>
      <c r="T2141" s="25">
        <v>0.16249206960000001</v>
      </c>
      <c r="U2141" s="25">
        <v>7.5556440000000002E-2</v>
      </c>
      <c r="V2141" s="25">
        <v>2.309338008E-2</v>
      </c>
      <c r="W2141" s="25">
        <v>9.8649820080000006E-2</v>
      </c>
      <c r="X2141" s="25"/>
      <c r="Y2141" s="25"/>
      <c r="Z2141"/>
    </row>
    <row r="2142" spans="2:26" x14ac:dyDescent="0.25">
      <c r="B2142" t="s">
        <v>935</v>
      </c>
      <c r="C2142" t="s">
        <v>686</v>
      </c>
      <c r="D2142" t="s">
        <v>316</v>
      </c>
      <c r="E2142" t="s">
        <v>1564</v>
      </c>
      <c r="F2142" t="s">
        <v>951</v>
      </c>
      <c r="G2142" t="s">
        <v>952</v>
      </c>
      <c r="H2142" t="s">
        <v>920</v>
      </c>
      <c r="I2142" t="s">
        <v>2004</v>
      </c>
      <c r="J2142" s="4" t="s">
        <v>864</v>
      </c>
      <c r="K2142">
        <v>180</v>
      </c>
      <c r="L2142">
        <v>125</v>
      </c>
      <c r="M2142" s="1">
        <v>1.9259259259259261E-2</v>
      </c>
      <c r="N2142" s="25">
        <v>407.8494</v>
      </c>
      <c r="O2142" s="25">
        <v>1284.72561</v>
      </c>
      <c r="P2142" s="25">
        <v>3.9922578839743501</v>
      </c>
      <c r="Q2142" s="25">
        <v>0.34259353205128201</v>
      </c>
      <c r="R2142" s="25">
        <v>504.50964833333302</v>
      </c>
      <c r="S2142" s="25">
        <v>4.8429554004000002</v>
      </c>
      <c r="T2142" s="25">
        <v>0.13022106959999999</v>
      </c>
      <c r="U2142" s="25">
        <v>6.2536439999999902E-2</v>
      </c>
      <c r="V2142" s="25">
        <v>2.0792560080000001E-2</v>
      </c>
      <c r="W2142" s="25">
        <v>8.332900007999991E-2</v>
      </c>
      <c r="X2142" s="25"/>
      <c r="Y2142" s="25"/>
      <c r="Z2142"/>
    </row>
    <row r="2143" spans="2:26" x14ac:dyDescent="0.25">
      <c r="B2143" t="s">
        <v>110</v>
      </c>
      <c r="C2143" t="s">
        <v>328</v>
      </c>
      <c r="D2143" t="s">
        <v>461</v>
      </c>
      <c r="E2143" t="s">
        <v>1566</v>
      </c>
      <c r="F2143" t="s">
        <v>951</v>
      </c>
      <c r="G2143" t="s">
        <v>952</v>
      </c>
      <c r="H2143" t="s">
        <v>918</v>
      </c>
      <c r="I2143" t="s">
        <v>329</v>
      </c>
      <c r="J2143" s="4" t="s">
        <v>865</v>
      </c>
      <c r="K2143">
        <v>240</v>
      </c>
      <c r="L2143">
        <v>125</v>
      </c>
      <c r="M2143" s="1">
        <v>1.6979166666666667E-2</v>
      </c>
      <c r="N2143" s="25">
        <v>291.61012792360901</v>
      </c>
      <c r="O2143" s="25">
        <v>918.57190295936834</v>
      </c>
      <c r="P2143" s="25">
        <v>4.7130732526719203</v>
      </c>
      <c r="Q2143" s="25">
        <v>0.244952505039331</v>
      </c>
      <c r="R2143" s="25">
        <v>360.72175862900701</v>
      </c>
      <c r="S2143" s="25">
        <v>2.5696673051438501</v>
      </c>
      <c r="T2143" s="25">
        <v>0.38938075639772302</v>
      </c>
      <c r="U2143" s="25">
        <v>2.1281967511044199E-2</v>
      </c>
      <c r="V2143" s="25">
        <v>2.3180921370645199E-2</v>
      </c>
      <c r="W2143" s="25">
        <v>4.4462888881689394E-2</v>
      </c>
      <c r="X2143" s="25"/>
      <c r="Y2143" s="25"/>
      <c r="Z2143"/>
    </row>
    <row r="2144" spans="2:26" x14ac:dyDescent="0.25">
      <c r="B2144" t="s">
        <v>110</v>
      </c>
      <c r="C2144" t="s">
        <v>328</v>
      </c>
      <c r="D2144" t="s">
        <v>461</v>
      </c>
      <c r="E2144" t="s">
        <v>1566</v>
      </c>
      <c r="F2144" t="s">
        <v>951</v>
      </c>
      <c r="G2144" t="s">
        <v>952</v>
      </c>
      <c r="H2144" t="s">
        <v>918</v>
      </c>
      <c r="I2144" t="s">
        <v>329</v>
      </c>
      <c r="J2144" s="4" t="s">
        <v>865</v>
      </c>
      <c r="K2144">
        <v>240</v>
      </c>
      <c r="L2144">
        <v>200</v>
      </c>
      <c r="M2144" s="1">
        <v>2.4328703703703703E-2</v>
      </c>
      <c r="N2144" s="25">
        <v>448.18188013212699</v>
      </c>
      <c r="O2144" s="25">
        <v>1411.7729224161999</v>
      </c>
      <c r="P2144" s="25">
        <v>6.9878711417464903</v>
      </c>
      <c r="Q2144" s="25">
        <v>0.37647272492175499</v>
      </c>
      <c r="R2144" s="25">
        <v>554.4010228034</v>
      </c>
      <c r="S2144" s="25">
        <v>2.87838534012494</v>
      </c>
      <c r="T2144" s="25">
        <v>0.40092452563111403</v>
      </c>
      <c r="U2144" s="25">
        <v>3.0101286644769701E-2</v>
      </c>
      <c r="V2144" s="25">
        <v>3.5855646532242803E-2</v>
      </c>
      <c r="W2144" s="25">
        <v>6.5956933177012511E-2</v>
      </c>
      <c r="X2144" s="25"/>
      <c r="Y2144" s="25"/>
      <c r="Z2144"/>
    </row>
    <row r="2145" spans="2:26" x14ac:dyDescent="0.25">
      <c r="B2145" t="s">
        <v>110</v>
      </c>
      <c r="C2145" t="s">
        <v>328</v>
      </c>
      <c r="D2145" t="s">
        <v>461</v>
      </c>
      <c r="E2145" t="s">
        <v>1566</v>
      </c>
      <c r="F2145" t="s">
        <v>951</v>
      </c>
      <c r="G2145" t="s">
        <v>952</v>
      </c>
      <c r="H2145" t="s">
        <v>918</v>
      </c>
      <c r="I2145" t="s">
        <v>329</v>
      </c>
      <c r="J2145" s="4" t="s">
        <v>865</v>
      </c>
      <c r="K2145">
        <v>300</v>
      </c>
      <c r="L2145">
        <v>250</v>
      </c>
      <c r="M2145" s="1">
        <v>2.8981481481481483E-2</v>
      </c>
      <c r="N2145" s="25">
        <v>520.03356091761896</v>
      </c>
      <c r="O2145" s="25">
        <v>1638.1057168904997</v>
      </c>
      <c r="P2145" s="25">
        <v>8.1262782701669192</v>
      </c>
      <c r="Q2145" s="25">
        <v>0.43682820548900497</v>
      </c>
      <c r="R2145" s="25">
        <v>643.28150632383199</v>
      </c>
      <c r="S2145" s="25">
        <v>3.4855601520572601</v>
      </c>
      <c r="T2145" s="25">
        <v>0.47414276977169301</v>
      </c>
      <c r="U2145" s="25">
        <v>3.1609930958928702E-2</v>
      </c>
      <c r="V2145" s="25">
        <v>4.4524542073283303E-2</v>
      </c>
      <c r="W2145" s="25">
        <v>7.6134473032212005E-2</v>
      </c>
      <c r="X2145" s="25"/>
      <c r="Y2145" s="25"/>
      <c r="Z2145"/>
    </row>
    <row r="2146" spans="2:26" x14ac:dyDescent="0.25">
      <c r="B2146" t="s">
        <v>110</v>
      </c>
      <c r="C2146" t="s">
        <v>328</v>
      </c>
      <c r="D2146" t="s">
        <v>461</v>
      </c>
      <c r="E2146" t="s">
        <v>1566</v>
      </c>
      <c r="F2146" t="s">
        <v>951</v>
      </c>
      <c r="G2146" t="s">
        <v>952</v>
      </c>
      <c r="H2146" t="s">
        <v>918</v>
      </c>
      <c r="I2146" t="s">
        <v>329</v>
      </c>
      <c r="J2146" s="4" t="s">
        <v>865</v>
      </c>
      <c r="K2146">
        <v>400</v>
      </c>
      <c r="L2146">
        <v>500</v>
      </c>
      <c r="M2146" s="1">
        <v>5.302083333333333E-2</v>
      </c>
      <c r="N2146" s="25">
        <v>830.96565203065904</v>
      </c>
      <c r="O2146" s="25">
        <v>2617.5418038965759</v>
      </c>
      <c r="P2146" s="25">
        <v>11.492716261113699</v>
      </c>
      <c r="Q2146" s="25">
        <v>0.69801118642667603</v>
      </c>
      <c r="R2146" s="25">
        <v>1027.90451639206</v>
      </c>
      <c r="S2146" s="25">
        <v>5.3145469409135702</v>
      </c>
      <c r="T2146" s="25">
        <v>0.61960013030827898</v>
      </c>
      <c r="U2146" s="25">
        <v>3.7767786267244703E-2</v>
      </c>
      <c r="V2146" s="25">
        <v>8.7732313910169293E-2</v>
      </c>
      <c r="W2146" s="25">
        <v>0.125500100177414</v>
      </c>
      <c r="X2146" s="25"/>
      <c r="Y2146" s="25"/>
      <c r="Z2146"/>
    </row>
    <row r="2147" spans="2:26" x14ac:dyDescent="0.25">
      <c r="B2147" t="s">
        <v>110</v>
      </c>
      <c r="C2147" t="s">
        <v>328</v>
      </c>
      <c r="D2147" t="s">
        <v>461</v>
      </c>
      <c r="E2147" t="s">
        <v>1566</v>
      </c>
      <c r="F2147" t="s">
        <v>951</v>
      </c>
      <c r="G2147" t="s">
        <v>952</v>
      </c>
      <c r="H2147" t="s">
        <v>918</v>
      </c>
      <c r="I2147" t="s">
        <v>329</v>
      </c>
      <c r="J2147" s="4" t="s">
        <v>865</v>
      </c>
      <c r="K2147">
        <v>400</v>
      </c>
      <c r="L2147">
        <v>750</v>
      </c>
      <c r="M2147" s="1">
        <v>7.6296296296296293E-2</v>
      </c>
      <c r="N2147" s="25">
        <v>1183.8683435855301</v>
      </c>
      <c r="O2147" s="25">
        <v>3729.1852822944197</v>
      </c>
      <c r="P2147" s="25">
        <v>15.6531225016788</v>
      </c>
      <c r="Q2147" s="25">
        <v>0.99444941540621801</v>
      </c>
      <c r="R2147" s="25">
        <v>1464.4451142774601</v>
      </c>
      <c r="S2147" s="25">
        <v>6.4918752281092802</v>
      </c>
      <c r="T2147" s="25">
        <v>0.67838347652803699</v>
      </c>
      <c r="U2147" s="25">
        <v>4.7426199315994601E-2</v>
      </c>
      <c r="V2147" s="25">
        <v>0.13082293887889701</v>
      </c>
      <c r="W2147" s="25">
        <v>0.1782491381948916</v>
      </c>
      <c r="X2147" s="25"/>
      <c r="Y2147" s="25"/>
      <c r="Z2147"/>
    </row>
    <row r="2148" spans="2:26" x14ac:dyDescent="0.25">
      <c r="B2148" t="s">
        <v>110</v>
      </c>
      <c r="C2148" t="s">
        <v>328</v>
      </c>
      <c r="D2148" t="s">
        <v>461</v>
      </c>
      <c r="E2148" t="s">
        <v>1566</v>
      </c>
      <c r="F2148" t="s">
        <v>951</v>
      </c>
      <c r="G2148" t="s">
        <v>952</v>
      </c>
      <c r="H2148" t="s">
        <v>918</v>
      </c>
      <c r="I2148" t="s">
        <v>329</v>
      </c>
      <c r="J2148" s="4" t="s">
        <v>865</v>
      </c>
      <c r="K2148">
        <v>400</v>
      </c>
      <c r="L2148">
        <v>1000</v>
      </c>
      <c r="M2148" s="1">
        <v>9.959490740740741E-2</v>
      </c>
      <c r="N2148" s="25">
        <v>1536.9236621872101</v>
      </c>
      <c r="O2148" s="25">
        <v>4841.3095358897117</v>
      </c>
      <c r="P2148" s="25">
        <v>19.814638762072299</v>
      </c>
      <c r="Q2148" s="25">
        <v>1.2910158602409301</v>
      </c>
      <c r="R2148" s="25">
        <v>1901.17421340745</v>
      </c>
      <c r="S2148" s="25">
        <v>7.6710332288346796</v>
      </c>
      <c r="T2148" s="25">
        <v>0.73767927596705196</v>
      </c>
      <c r="U2148" s="25">
        <v>5.7084341629836798E-2</v>
      </c>
      <c r="V2148" s="25">
        <v>0.17393388260853601</v>
      </c>
      <c r="W2148" s="25">
        <v>0.23101822423837282</v>
      </c>
      <c r="X2148" s="25"/>
      <c r="Y2148" s="25"/>
      <c r="Z2148"/>
    </row>
    <row r="2149" spans="2:26" x14ac:dyDescent="0.25">
      <c r="B2149" t="s">
        <v>110</v>
      </c>
      <c r="C2149" t="s">
        <v>328</v>
      </c>
      <c r="D2149" t="s">
        <v>461</v>
      </c>
      <c r="E2149" t="s">
        <v>1566</v>
      </c>
      <c r="F2149" t="s">
        <v>951</v>
      </c>
      <c r="G2149" t="s">
        <v>952</v>
      </c>
      <c r="H2149" t="s">
        <v>918</v>
      </c>
      <c r="I2149" t="s">
        <v>329</v>
      </c>
      <c r="J2149" s="4" t="s">
        <v>865</v>
      </c>
      <c r="K2149">
        <v>420</v>
      </c>
      <c r="L2149">
        <v>1500</v>
      </c>
      <c r="M2149" s="1">
        <v>0.14628472222222222</v>
      </c>
      <c r="N2149" s="25">
        <v>2151.953528341</v>
      </c>
      <c r="O2149" s="25">
        <v>6778.6536142741497</v>
      </c>
      <c r="P2149" s="25">
        <v>26.8743641911155</v>
      </c>
      <c r="Q2149" s="25">
        <v>1.8076414947948001</v>
      </c>
      <c r="R2149" s="25">
        <v>2661.9671339675501</v>
      </c>
      <c r="S2149" s="25">
        <v>9.7725047634898292</v>
      </c>
      <c r="T2149" s="25">
        <v>0.841195301229126</v>
      </c>
      <c r="U2149" s="25">
        <v>6.8048088832686399E-2</v>
      </c>
      <c r="V2149" s="25">
        <v>0.26730618597845501</v>
      </c>
      <c r="W2149" s="25">
        <v>0.33535427481114144</v>
      </c>
      <c r="X2149" s="25"/>
      <c r="Y2149" s="25"/>
      <c r="Z2149"/>
    </row>
    <row r="2150" spans="2:26" x14ac:dyDescent="0.25">
      <c r="B2150" t="s">
        <v>110</v>
      </c>
      <c r="C2150" t="s">
        <v>328</v>
      </c>
      <c r="D2150" t="s">
        <v>461</v>
      </c>
      <c r="E2150" t="s">
        <v>1566</v>
      </c>
      <c r="F2150" t="s">
        <v>951</v>
      </c>
      <c r="G2150" t="s">
        <v>952</v>
      </c>
      <c r="H2150" t="s">
        <v>918</v>
      </c>
      <c r="I2150" t="s">
        <v>329</v>
      </c>
      <c r="J2150" s="4" t="s">
        <v>865</v>
      </c>
      <c r="K2150">
        <v>400</v>
      </c>
      <c r="L2150">
        <v>2000</v>
      </c>
      <c r="M2150" s="1">
        <v>0.19274305555555557</v>
      </c>
      <c r="N2150" s="25">
        <v>2948.34179295384</v>
      </c>
      <c r="O2150" s="25">
        <v>9287.276647804596</v>
      </c>
      <c r="P2150" s="25">
        <v>36.446212314868497</v>
      </c>
      <c r="Q2150" s="25">
        <v>2.4766071409032202</v>
      </c>
      <c r="R2150" s="25">
        <v>3647.0983667514702</v>
      </c>
      <c r="S2150" s="25">
        <v>12.373030932650799</v>
      </c>
      <c r="T2150" s="25">
        <v>0.97208843810270995</v>
      </c>
      <c r="U2150" s="25">
        <v>9.5660285299376396E-2</v>
      </c>
      <c r="V2150" s="25">
        <v>0.34631174819901001</v>
      </c>
      <c r="W2150" s="25">
        <v>0.44197203349838643</v>
      </c>
      <c r="X2150" s="25"/>
      <c r="Y2150" s="25"/>
      <c r="Z2150"/>
    </row>
    <row r="2151" spans="2:26" x14ac:dyDescent="0.25">
      <c r="B2151" t="s">
        <v>110</v>
      </c>
      <c r="C2151" t="s">
        <v>328</v>
      </c>
      <c r="D2151" t="s">
        <v>461</v>
      </c>
      <c r="E2151" t="s">
        <v>1566</v>
      </c>
      <c r="F2151" t="s">
        <v>951</v>
      </c>
      <c r="G2151" t="s">
        <v>952</v>
      </c>
      <c r="H2151" t="s">
        <v>918</v>
      </c>
      <c r="I2151" t="s">
        <v>329</v>
      </c>
      <c r="J2151" s="4" t="s">
        <v>865</v>
      </c>
      <c r="K2151">
        <v>440</v>
      </c>
      <c r="L2151">
        <v>2500</v>
      </c>
      <c r="M2151" s="1">
        <v>0.23953703703703702</v>
      </c>
      <c r="N2151" s="25">
        <v>3415.59071407899</v>
      </c>
      <c r="O2151" s="25">
        <v>10759.110749348818</v>
      </c>
      <c r="P2151" s="25">
        <v>41.507778402590297</v>
      </c>
      <c r="Q2151" s="25">
        <v>2.8690961834134501</v>
      </c>
      <c r="R2151" s="25">
        <v>4225.0857893554903</v>
      </c>
      <c r="S2151" s="25">
        <v>14.485373847475699</v>
      </c>
      <c r="T2151" s="25">
        <v>1.0736198637405401</v>
      </c>
      <c r="U2151" s="25">
        <v>9.3492978898781498E-2</v>
      </c>
      <c r="V2151" s="25">
        <v>0.45477631904549098</v>
      </c>
      <c r="W2151" s="25">
        <v>0.54826929794427248</v>
      </c>
      <c r="X2151" s="25"/>
      <c r="Y2151" s="25"/>
      <c r="Z2151"/>
    </row>
    <row r="2152" spans="2:26" x14ac:dyDescent="0.25">
      <c r="B2152" t="s">
        <v>110</v>
      </c>
      <c r="C2152" t="s">
        <v>328</v>
      </c>
      <c r="D2152" t="s">
        <v>461</v>
      </c>
      <c r="E2152" t="s">
        <v>1566</v>
      </c>
      <c r="F2152" t="s">
        <v>951</v>
      </c>
      <c r="G2152" t="s">
        <v>952</v>
      </c>
      <c r="H2152" t="s">
        <v>918</v>
      </c>
      <c r="I2152" t="s">
        <v>329</v>
      </c>
      <c r="J2152" s="4" t="s">
        <v>832</v>
      </c>
      <c r="K2152">
        <v>240</v>
      </c>
      <c r="L2152">
        <v>125</v>
      </c>
      <c r="M2152" s="1">
        <v>2.2847222222222224E-2</v>
      </c>
      <c r="N2152" s="25">
        <v>183.684</v>
      </c>
      <c r="O2152" s="25">
        <v>578.6046</v>
      </c>
      <c r="P2152" s="25">
        <v>1.68950269999999</v>
      </c>
      <c r="Q2152" s="25">
        <v>0.154294559999999</v>
      </c>
      <c r="R2152" s="25">
        <v>227.21710999999999</v>
      </c>
      <c r="S2152" s="25">
        <v>4.5080830799999996</v>
      </c>
      <c r="T2152" s="25">
        <v>0.78676379999999901</v>
      </c>
      <c r="U2152" s="25">
        <v>1.6428000000000002E-2</v>
      </c>
      <c r="V2152" s="25">
        <v>1.6655664000000001E-2</v>
      </c>
      <c r="W2152" s="25">
        <v>3.3083663999999999E-2</v>
      </c>
      <c r="X2152" s="25"/>
      <c r="Y2152" s="25"/>
      <c r="Z2152"/>
    </row>
    <row r="2153" spans="2:26" x14ac:dyDescent="0.25">
      <c r="B2153" t="s">
        <v>110</v>
      </c>
      <c r="C2153" t="s">
        <v>328</v>
      </c>
      <c r="D2153" t="s">
        <v>461</v>
      </c>
      <c r="E2153" t="s">
        <v>1566</v>
      </c>
      <c r="F2153" t="s">
        <v>951</v>
      </c>
      <c r="G2153" t="s">
        <v>952</v>
      </c>
      <c r="H2153" t="s">
        <v>918</v>
      </c>
      <c r="I2153" t="s">
        <v>329</v>
      </c>
      <c r="J2153" s="4" t="s">
        <v>864</v>
      </c>
      <c r="K2153">
        <v>240</v>
      </c>
      <c r="L2153">
        <v>125</v>
      </c>
      <c r="M2153" s="1">
        <v>1.9259259259259261E-2</v>
      </c>
      <c r="N2153" s="25">
        <v>167.56399999999999</v>
      </c>
      <c r="O2153" s="25">
        <v>527.82659999999998</v>
      </c>
      <c r="P2153" s="25">
        <v>1.6295362999999901</v>
      </c>
      <c r="Q2153" s="25">
        <v>0.14075376000000001</v>
      </c>
      <c r="R2153" s="25">
        <v>207.276669999999</v>
      </c>
      <c r="S2153" s="25">
        <v>3.7391590799999999</v>
      </c>
      <c r="T2153" s="25">
        <v>0.64103900000000003</v>
      </c>
      <c r="U2153" s="25">
        <v>1.49958E-2</v>
      </c>
      <c r="V2153" s="25">
        <v>1.4969263999999999E-2</v>
      </c>
      <c r="W2153" s="25">
        <v>2.9965064E-2</v>
      </c>
      <c r="X2153" s="25"/>
      <c r="Y2153" s="25"/>
      <c r="Z2153"/>
    </row>
    <row r="2154" spans="2:26" x14ac:dyDescent="0.25">
      <c r="B2154" t="s">
        <v>2060</v>
      </c>
      <c r="C2154" t="s">
        <v>687</v>
      </c>
      <c r="D2154" t="s">
        <v>447</v>
      </c>
      <c r="E2154" t="s">
        <v>1568</v>
      </c>
      <c r="F2154" t="s">
        <v>951</v>
      </c>
      <c r="G2154" t="s">
        <v>1907</v>
      </c>
      <c r="H2154" t="s">
        <v>918</v>
      </c>
      <c r="I2154" t="s">
        <v>179</v>
      </c>
      <c r="J2154" s="4" t="s">
        <v>865</v>
      </c>
      <c r="K2154">
        <v>180</v>
      </c>
      <c r="L2154">
        <v>125</v>
      </c>
      <c r="M2154" s="1">
        <v>2.4745370370370372E-2</v>
      </c>
      <c r="N2154" s="25">
        <v>269.09468651685597</v>
      </c>
      <c r="O2154" s="25">
        <v>847.64826252809632</v>
      </c>
      <c r="P2154" s="25">
        <v>0.38127309290632699</v>
      </c>
      <c r="Q2154" s="25">
        <v>0.22603948981786501</v>
      </c>
      <c r="R2154" s="25">
        <v>332.87004436909803</v>
      </c>
      <c r="S2154" s="25">
        <v>22.600207427256301</v>
      </c>
      <c r="T2154" s="25">
        <v>14.353758403735901</v>
      </c>
      <c r="U2154" s="25">
        <v>0</v>
      </c>
      <c r="V2154" s="25">
        <v>0</v>
      </c>
      <c r="W2154" s="25">
        <v>0</v>
      </c>
      <c r="X2154" s="25"/>
      <c r="Y2154" s="25"/>
      <c r="Z2154"/>
    </row>
    <row r="2155" spans="2:26" x14ac:dyDescent="0.25">
      <c r="B2155" t="s">
        <v>2060</v>
      </c>
      <c r="C2155" t="s">
        <v>687</v>
      </c>
      <c r="D2155" t="s">
        <v>447</v>
      </c>
      <c r="E2155" t="s">
        <v>1568</v>
      </c>
      <c r="F2155" t="s">
        <v>951</v>
      </c>
      <c r="G2155" t="s">
        <v>1907</v>
      </c>
      <c r="H2155" t="s">
        <v>918</v>
      </c>
      <c r="I2155" t="s">
        <v>179</v>
      </c>
      <c r="J2155" s="4" t="s">
        <v>865</v>
      </c>
      <c r="K2155">
        <v>200</v>
      </c>
      <c r="L2155">
        <v>200</v>
      </c>
      <c r="M2155" s="1">
        <v>3.6990740740740741E-2</v>
      </c>
      <c r="N2155" s="25">
        <v>424.15507778318198</v>
      </c>
      <c r="O2155" s="25">
        <v>1336.0884950170232</v>
      </c>
      <c r="P2155" s="25">
        <v>0.60806874765928398</v>
      </c>
      <c r="Q2155" s="25">
        <v>0.35629025117667501</v>
      </c>
      <c r="R2155" s="25">
        <v>524.67980621934805</v>
      </c>
      <c r="S2155" s="25">
        <v>27.886778626736099</v>
      </c>
      <c r="T2155" s="25">
        <v>15.840418857550601</v>
      </c>
      <c r="U2155" s="25">
        <v>0</v>
      </c>
      <c r="V2155" s="25">
        <v>0</v>
      </c>
      <c r="W2155" s="25">
        <v>0</v>
      </c>
      <c r="X2155" s="25"/>
      <c r="Y2155" s="25"/>
      <c r="Z2155"/>
    </row>
    <row r="2156" spans="2:26" x14ac:dyDescent="0.25">
      <c r="B2156" t="s">
        <v>2060</v>
      </c>
      <c r="C2156" t="s">
        <v>687</v>
      </c>
      <c r="D2156" t="s">
        <v>447</v>
      </c>
      <c r="E2156" t="s">
        <v>1568</v>
      </c>
      <c r="F2156" t="s">
        <v>951</v>
      </c>
      <c r="G2156" t="s">
        <v>1907</v>
      </c>
      <c r="H2156" t="s">
        <v>918</v>
      </c>
      <c r="I2156" t="s">
        <v>179</v>
      </c>
      <c r="J2156" s="4" t="s">
        <v>865</v>
      </c>
      <c r="K2156">
        <v>200</v>
      </c>
      <c r="L2156">
        <v>250</v>
      </c>
      <c r="M2156" s="1">
        <v>4.4861111111111109E-2</v>
      </c>
      <c r="N2156" s="25">
        <v>527.23107547923598</v>
      </c>
      <c r="O2156" s="25">
        <v>1660.7778877595933</v>
      </c>
      <c r="P2156" s="25">
        <v>0.77487762144057404</v>
      </c>
      <c r="Q2156" s="25">
        <v>0.44287411035495899</v>
      </c>
      <c r="R2156" s="25">
        <v>652.18490043848306</v>
      </c>
      <c r="S2156" s="25">
        <v>29.700068750352699</v>
      </c>
      <c r="T2156" s="25">
        <v>15.7145793207604</v>
      </c>
      <c r="U2156" s="25">
        <v>0</v>
      </c>
      <c r="V2156" s="25">
        <v>0</v>
      </c>
      <c r="W2156" s="25">
        <v>0</v>
      </c>
      <c r="X2156" s="25"/>
      <c r="Y2156" s="25"/>
      <c r="Z2156"/>
    </row>
    <row r="2157" spans="2:26" x14ac:dyDescent="0.25">
      <c r="B2157" t="s">
        <v>2060</v>
      </c>
      <c r="C2157" t="s">
        <v>687</v>
      </c>
      <c r="D2157" t="s">
        <v>447</v>
      </c>
      <c r="E2157" t="s">
        <v>1568</v>
      </c>
      <c r="F2157" t="s">
        <v>951</v>
      </c>
      <c r="G2157" t="s">
        <v>1907</v>
      </c>
      <c r="H2157" t="s">
        <v>918</v>
      </c>
      <c r="I2157" t="s">
        <v>179</v>
      </c>
      <c r="J2157" s="4" t="s">
        <v>865</v>
      </c>
      <c r="K2157">
        <v>200</v>
      </c>
      <c r="L2157">
        <v>500</v>
      </c>
      <c r="M2157" s="1">
        <v>8.4340277777777764E-2</v>
      </c>
      <c r="N2157" s="25">
        <v>1113.45428134843</v>
      </c>
      <c r="O2157" s="25">
        <v>3507.3809862475541</v>
      </c>
      <c r="P2157" s="25">
        <v>1.7131132538968701</v>
      </c>
      <c r="Q2157" s="25">
        <v>0.93530164564830298</v>
      </c>
      <c r="R2157" s="25">
        <v>1377.3432251981601</v>
      </c>
      <c r="S2157" s="25">
        <v>42.803791225745002</v>
      </c>
      <c r="T2157" s="25">
        <v>17.265480814265299</v>
      </c>
      <c r="U2157" s="25">
        <v>0</v>
      </c>
      <c r="V2157" s="25">
        <v>0</v>
      </c>
      <c r="W2157" s="25">
        <v>0</v>
      </c>
      <c r="X2157" s="25"/>
      <c r="Y2157" s="25"/>
      <c r="Z2157"/>
    </row>
    <row r="2158" spans="2:26" x14ac:dyDescent="0.25">
      <c r="B2158" t="s">
        <v>2060</v>
      </c>
      <c r="C2158" t="s">
        <v>687</v>
      </c>
      <c r="D2158" t="s">
        <v>447</v>
      </c>
      <c r="E2158" t="s">
        <v>1568</v>
      </c>
      <c r="F2158" t="s">
        <v>951</v>
      </c>
      <c r="G2158" t="s">
        <v>1907</v>
      </c>
      <c r="H2158" t="s">
        <v>918</v>
      </c>
      <c r="I2158" t="s">
        <v>179</v>
      </c>
      <c r="J2158" s="4" t="s">
        <v>865</v>
      </c>
      <c r="K2158">
        <v>240</v>
      </c>
      <c r="L2158">
        <v>750</v>
      </c>
      <c r="M2158" s="1">
        <v>0.12590277777777778</v>
      </c>
      <c r="N2158" s="25">
        <v>1605.9311697957501</v>
      </c>
      <c r="O2158" s="25">
        <v>5058.6831848566126</v>
      </c>
      <c r="P2158" s="25">
        <v>2.35073194965794</v>
      </c>
      <c r="Q2158" s="25">
        <v>1.3489824373847701</v>
      </c>
      <c r="R2158" s="25">
        <v>1986.5369565378401</v>
      </c>
      <c r="S2158" s="25">
        <v>60.444467650262098</v>
      </c>
      <c r="T2158" s="25">
        <v>20.909164907671698</v>
      </c>
      <c r="U2158" s="25">
        <v>0</v>
      </c>
      <c r="V2158" s="25">
        <v>0</v>
      </c>
      <c r="W2158" s="25">
        <v>0</v>
      </c>
      <c r="X2158" s="25"/>
      <c r="Y2158" s="25"/>
      <c r="Z2158"/>
    </row>
    <row r="2159" spans="2:26" x14ac:dyDescent="0.25">
      <c r="B2159" t="s">
        <v>2060</v>
      </c>
      <c r="C2159" t="s">
        <v>687</v>
      </c>
      <c r="D2159" t="s">
        <v>447</v>
      </c>
      <c r="E2159" t="s">
        <v>1568</v>
      </c>
      <c r="F2159" t="s">
        <v>951</v>
      </c>
      <c r="G2159" t="s">
        <v>1907</v>
      </c>
      <c r="H2159" t="s">
        <v>918</v>
      </c>
      <c r="I2159" t="s">
        <v>179</v>
      </c>
      <c r="J2159" s="4" t="s">
        <v>865</v>
      </c>
      <c r="K2159">
        <v>240</v>
      </c>
      <c r="L2159">
        <v>1000</v>
      </c>
      <c r="M2159" s="1">
        <v>0.16598379629629631</v>
      </c>
      <c r="N2159" s="25">
        <v>2155.05762002344</v>
      </c>
      <c r="O2159" s="25">
        <v>6788.4315030738362</v>
      </c>
      <c r="P2159" s="25">
        <v>3.1800897502928098</v>
      </c>
      <c r="Q2159" s="25">
        <v>1.8102481046392001</v>
      </c>
      <c r="R2159" s="25">
        <v>2665.8061971438701</v>
      </c>
      <c r="S2159" s="25">
        <v>73.567406924065693</v>
      </c>
      <c r="T2159" s="25">
        <v>22.076933638907899</v>
      </c>
      <c r="U2159" s="25">
        <v>0</v>
      </c>
      <c r="V2159" s="25">
        <v>0</v>
      </c>
      <c r="W2159" s="25">
        <v>0</v>
      </c>
      <c r="X2159" s="25"/>
      <c r="Y2159" s="25"/>
      <c r="Z2159"/>
    </row>
    <row r="2160" spans="2:26" x14ac:dyDescent="0.25">
      <c r="B2160" t="s">
        <v>2060</v>
      </c>
      <c r="C2160" t="s">
        <v>687</v>
      </c>
      <c r="D2160" t="s">
        <v>447</v>
      </c>
      <c r="E2160" t="s">
        <v>1568</v>
      </c>
      <c r="F2160" t="s">
        <v>951</v>
      </c>
      <c r="G2160" t="s">
        <v>1907</v>
      </c>
      <c r="H2160" t="s">
        <v>918</v>
      </c>
      <c r="I2160" t="s">
        <v>179</v>
      </c>
      <c r="J2160" s="4" t="s">
        <v>865</v>
      </c>
      <c r="K2160">
        <v>240</v>
      </c>
      <c r="L2160">
        <v>1500</v>
      </c>
      <c r="M2160" s="1">
        <v>0.24616898148148147</v>
      </c>
      <c r="N2160" s="25">
        <v>3253.6263407362599</v>
      </c>
      <c r="O2160" s="25">
        <v>10248.922973319219</v>
      </c>
      <c r="P2160" s="25">
        <v>4.8393905536949804</v>
      </c>
      <c r="Q2160" s="25">
        <v>2.7330461126305101</v>
      </c>
      <c r="R2160" s="25">
        <v>4024.73552798731</v>
      </c>
      <c r="S2160" s="25">
        <v>99.799966633718796</v>
      </c>
      <c r="T2160" s="25">
        <v>24.405721555835498</v>
      </c>
      <c r="U2160" s="25">
        <v>0</v>
      </c>
      <c r="V2160" s="25">
        <v>0</v>
      </c>
      <c r="W2160" s="25">
        <v>0</v>
      </c>
      <c r="X2160" s="25"/>
      <c r="Y2160" s="25"/>
      <c r="Z2160"/>
    </row>
    <row r="2161" spans="2:26" x14ac:dyDescent="0.25">
      <c r="B2161" t="s">
        <v>2060</v>
      </c>
      <c r="C2161" t="s">
        <v>687</v>
      </c>
      <c r="D2161" t="s">
        <v>447</v>
      </c>
      <c r="E2161" t="s">
        <v>1568</v>
      </c>
      <c r="F2161" t="s">
        <v>951</v>
      </c>
      <c r="G2161" t="s">
        <v>1907</v>
      </c>
      <c r="H2161" t="s">
        <v>918</v>
      </c>
      <c r="I2161" t="s">
        <v>179</v>
      </c>
      <c r="J2161" s="4" t="s">
        <v>865</v>
      </c>
      <c r="K2161">
        <v>240</v>
      </c>
      <c r="L2161">
        <v>2000</v>
      </c>
      <c r="M2161" s="1">
        <v>0.32634259259259263</v>
      </c>
      <c r="N2161" s="25">
        <v>4351.9811985692004</v>
      </c>
      <c r="O2161" s="25">
        <v>13708.740775492981</v>
      </c>
      <c r="P2161" s="25">
        <v>6.49838593466301</v>
      </c>
      <c r="Q2161" s="25">
        <v>3.6556641900031601</v>
      </c>
      <c r="R2161" s="25">
        <v>5383.4007976236499</v>
      </c>
      <c r="S2161" s="25">
        <v>126.01277617448901</v>
      </c>
      <c r="T2161" s="25">
        <v>26.718069007574499</v>
      </c>
      <c r="U2161" s="25">
        <v>0</v>
      </c>
      <c r="V2161" s="25">
        <v>0</v>
      </c>
      <c r="W2161" s="25">
        <v>0</v>
      </c>
      <c r="X2161" s="25"/>
      <c r="Y2161" s="25"/>
      <c r="Z2161"/>
    </row>
    <row r="2162" spans="2:26" x14ac:dyDescent="0.25">
      <c r="B2162" t="s">
        <v>2060</v>
      </c>
      <c r="C2162" t="s">
        <v>687</v>
      </c>
      <c r="D2162" t="s">
        <v>447</v>
      </c>
      <c r="E2162" t="s">
        <v>1568</v>
      </c>
      <c r="F2162" t="s">
        <v>951</v>
      </c>
      <c r="G2162" t="s">
        <v>1907</v>
      </c>
      <c r="H2162" t="s">
        <v>918</v>
      </c>
      <c r="I2162" t="s">
        <v>179</v>
      </c>
      <c r="J2162" s="4" t="s">
        <v>865</v>
      </c>
      <c r="K2162">
        <v>240</v>
      </c>
      <c r="L2162">
        <v>2500</v>
      </c>
      <c r="M2162" s="1">
        <v>0.40653935185185186</v>
      </c>
      <c r="N2162" s="25">
        <v>5450.4971083781302</v>
      </c>
      <c r="O2162" s="25">
        <v>17169.06589139111</v>
      </c>
      <c r="P2162" s="25">
        <v>8.1575957126983791</v>
      </c>
      <c r="Q2162" s="25">
        <v>4.5784178282482504</v>
      </c>
      <c r="R2162" s="25">
        <v>6742.2648580210598</v>
      </c>
      <c r="S2162" s="25">
        <v>152.24465801849399</v>
      </c>
      <c r="T2162" s="25">
        <v>29.045801833111799</v>
      </c>
      <c r="U2162" s="25">
        <v>0</v>
      </c>
      <c r="V2162" s="25">
        <v>0</v>
      </c>
      <c r="W2162" s="25">
        <v>0</v>
      </c>
      <c r="X2162" s="25"/>
      <c r="Y2162" s="25"/>
      <c r="Z2162"/>
    </row>
    <row r="2163" spans="2:26" x14ac:dyDescent="0.25">
      <c r="B2163" t="s">
        <v>2060</v>
      </c>
      <c r="C2163" t="s">
        <v>687</v>
      </c>
      <c r="D2163" t="s">
        <v>447</v>
      </c>
      <c r="E2163" t="s">
        <v>1568</v>
      </c>
      <c r="F2163" t="s">
        <v>951</v>
      </c>
      <c r="G2163" t="s">
        <v>1907</v>
      </c>
      <c r="H2163" t="s">
        <v>918</v>
      </c>
      <c r="I2163" t="s">
        <v>179</v>
      </c>
      <c r="J2163" s="4" t="s">
        <v>832</v>
      </c>
      <c r="K2163">
        <v>180</v>
      </c>
      <c r="L2163">
        <v>125</v>
      </c>
      <c r="M2163" s="1">
        <v>2.2847222222222224E-2</v>
      </c>
      <c r="N2163" s="25">
        <v>172.22105999999999</v>
      </c>
      <c r="O2163" s="25">
        <v>542.49633899999992</v>
      </c>
      <c r="P2163" s="25">
        <v>0.22390741</v>
      </c>
      <c r="Q2163" s="25">
        <v>0.14466570000000001</v>
      </c>
      <c r="R2163" s="25">
        <v>213.03745799999999</v>
      </c>
      <c r="S2163" s="25">
        <v>31.289114550000001</v>
      </c>
      <c r="T2163" s="25">
        <v>24.156286559999899</v>
      </c>
      <c r="U2163" s="25">
        <v>0</v>
      </c>
      <c r="V2163" s="25">
        <v>0</v>
      </c>
      <c r="W2163" s="25">
        <v>0</v>
      </c>
      <c r="X2163" s="25"/>
      <c r="Y2163" s="25"/>
      <c r="Z2163"/>
    </row>
    <row r="2164" spans="2:26" x14ac:dyDescent="0.25">
      <c r="B2164" t="s">
        <v>2060</v>
      </c>
      <c r="C2164" t="s">
        <v>687</v>
      </c>
      <c r="D2164" t="s">
        <v>447</v>
      </c>
      <c r="E2164" t="s">
        <v>1568</v>
      </c>
      <c r="F2164" t="s">
        <v>951</v>
      </c>
      <c r="G2164" t="s">
        <v>1907</v>
      </c>
      <c r="H2164" t="s">
        <v>918</v>
      </c>
      <c r="I2164" t="s">
        <v>179</v>
      </c>
      <c r="J2164" s="4" t="s">
        <v>864</v>
      </c>
      <c r="K2164">
        <v>180</v>
      </c>
      <c r="L2164">
        <v>125</v>
      </c>
      <c r="M2164" s="1">
        <v>1.9259259259259261E-2</v>
      </c>
      <c r="N2164" s="25">
        <v>155.295644230769</v>
      </c>
      <c r="O2164" s="25">
        <v>489.18127932692232</v>
      </c>
      <c r="P2164" s="25">
        <v>0.21280941</v>
      </c>
      <c r="Q2164" s="25">
        <v>0.130448348846153</v>
      </c>
      <c r="R2164" s="25">
        <v>192.100717743589</v>
      </c>
      <c r="S2164" s="25">
        <v>25.415631389743499</v>
      </c>
      <c r="T2164" s="25">
        <v>19.404655444615301</v>
      </c>
      <c r="U2164" s="25">
        <v>0</v>
      </c>
      <c r="V2164" s="25">
        <v>0</v>
      </c>
      <c r="W2164" s="25">
        <v>0</v>
      </c>
      <c r="X2164" s="25"/>
      <c r="Y2164" s="25"/>
      <c r="Z2164"/>
    </row>
    <row r="2165" spans="2:26" x14ac:dyDescent="0.25">
      <c r="B2165" t="s">
        <v>112</v>
      </c>
      <c r="C2165" t="s">
        <v>331</v>
      </c>
      <c r="D2165" t="s">
        <v>461</v>
      </c>
      <c r="E2165" t="s">
        <v>1572</v>
      </c>
      <c r="F2165" t="s">
        <v>951</v>
      </c>
      <c r="G2165" t="s">
        <v>952</v>
      </c>
      <c r="H2165" t="s">
        <v>918</v>
      </c>
      <c r="I2165" t="s">
        <v>2005</v>
      </c>
      <c r="J2165" s="4" t="s">
        <v>865</v>
      </c>
      <c r="K2165">
        <v>240</v>
      </c>
      <c r="L2165">
        <v>125</v>
      </c>
      <c r="M2165" s="1">
        <v>1.6574074074074074E-2</v>
      </c>
      <c r="N2165" s="25">
        <v>365.75843235248499</v>
      </c>
      <c r="O2165" s="25">
        <v>1152.1390619103277</v>
      </c>
      <c r="P2165" s="25">
        <v>5.0656405042229604</v>
      </c>
      <c r="Q2165" s="25">
        <v>0.30723709281976602</v>
      </c>
      <c r="R2165" s="25">
        <v>452.44310149071902</v>
      </c>
      <c r="S2165" s="25">
        <v>2.9513857524609</v>
      </c>
      <c r="T2165" s="25">
        <v>0.104625740272903</v>
      </c>
      <c r="U2165" s="25">
        <v>7.1860732980674705E-2</v>
      </c>
      <c r="V2165" s="25">
        <v>2.4960509837998999E-2</v>
      </c>
      <c r="W2165" s="25">
        <v>9.68212428186737E-2</v>
      </c>
      <c r="X2165" s="25"/>
      <c r="Y2165" s="25"/>
      <c r="Z2165"/>
    </row>
    <row r="2166" spans="2:26" x14ac:dyDescent="0.25">
      <c r="B2166" t="s">
        <v>112</v>
      </c>
      <c r="C2166" t="s">
        <v>331</v>
      </c>
      <c r="D2166" t="s">
        <v>461</v>
      </c>
      <c r="E2166" t="s">
        <v>1572</v>
      </c>
      <c r="F2166" t="s">
        <v>951</v>
      </c>
      <c r="G2166" t="s">
        <v>952</v>
      </c>
      <c r="H2166" t="s">
        <v>918</v>
      </c>
      <c r="I2166" t="s">
        <v>2005</v>
      </c>
      <c r="J2166" s="4" t="s">
        <v>865</v>
      </c>
      <c r="K2166">
        <v>240</v>
      </c>
      <c r="L2166">
        <v>200</v>
      </c>
      <c r="M2166" s="1">
        <v>2.3923611111111114E-2</v>
      </c>
      <c r="N2166" s="25">
        <v>547.14412520216797</v>
      </c>
      <c r="O2166" s="25">
        <v>1723.5039943868292</v>
      </c>
      <c r="P2166" s="25">
        <v>7.2848918813370096</v>
      </c>
      <c r="Q2166" s="25">
        <v>0.45960102828803301</v>
      </c>
      <c r="R2166" s="25">
        <v>676.81730794874898</v>
      </c>
      <c r="S2166" s="25">
        <v>3.2668985262057402</v>
      </c>
      <c r="T2166" s="25">
        <v>0.117934780507261</v>
      </c>
      <c r="U2166" s="25">
        <v>0.10376411181963099</v>
      </c>
      <c r="V2166" s="25">
        <v>3.9394109958687397E-2</v>
      </c>
      <c r="W2166" s="25">
        <v>0.14315822177831838</v>
      </c>
      <c r="X2166" s="25"/>
      <c r="Y2166" s="25"/>
      <c r="Z2166"/>
    </row>
    <row r="2167" spans="2:26" x14ac:dyDescent="0.25">
      <c r="B2167" t="s">
        <v>112</v>
      </c>
      <c r="C2167" t="s">
        <v>331</v>
      </c>
      <c r="D2167" t="s">
        <v>461</v>
      </c>
      <c r="E2167" t="s">
        <v>1572</v>
      </c>
      <c r="F2167" t="s">
        <v>951</v>
      </c>
      <c r="G2167" t="s">
        <v>952</v>
      </c>
      <c r="H2167" t="s">
        <v>918</v>
      </c>
      <c r="I2167" t="s">
        <v>2005</v>
      </c>
      <c r="J2167" s="4" t="s">
        <v>865</v>
      </c>
      <c r="K2167">
        <v>300</v>
      </c>
      <c r="L2167">
        <v>250</v>
      </c>
      <c r="M2167" s="1">
        <v>2.8229166666666666E-2</v>
      </c>
      <c r="N2167" s="25">
        <v>623.39110899187494</v>
      </c>
      <c r="O2167" s="25">
        <v>1963.681993324406</v>
      </c>
      <c r="P2167" s="25">
        <v>8.2850678573621295</v>
      </c>
      <c r="Q2167" s="25">
        <v>0.52364856223834599</v>
      </c>
      <c r="R2167" s="25">
        <v>771.13485729901902</v>
      </c>
      <c r="S2167" s="25">
        <v>3.7690689839817799</v>
      </c>
      <c r="T2167" s="25">
        <v>0.14075195728568199</v>
      </c>
      <c r="U2167" s="25">
        <v>9.9905212147038E-2</v>
      </c>
      <c r="V2167" s="25">
        <v>4.80558688366945E-2</v>
      </c>
      <c r="W2167" s="25">
        <v>0.14796108098373251</v>
      </c>
      <c r="X2167" s="25"/>
      <c r="Y2167" s="25"/>
      <c r="Z2167"/>
    </row>
    <row r="2168" spans="2:26" x14ac:dyDescent="0.25">
      <c r="B2168" t="s">
        <v>112</v>
      </c>
      <c r="C2168" t="s">
        <v>331</v>
      </c>
      <c r="D2168" t="s">
        <v>461</v>
      </c>
      <c r="E2168" t="s">
        <v>1572</v>
      </c>
      <c r="F2168" t="s">
        <v>951</v>
      </c>
      <c r="G2168" t="s">
        <v>952</v>
      </c>
      <c r="H2168" t="s">
        <v>918</v>
      </c>
      <c r="I2168" t="s">
        <v>2005</v>
      </c>
      <c r="J2168" s="4" t="s">
        <v>865</v>
      </c>
      <c r="K2168">
        <v>400</v>
      </c>
      <c r="L2168">
        <v>500</v>
      </c>
      <c r="M2168" s="1">
        <v>5.0937499999999997E-2</v>
      </c>
      <c r="N2168" s="25">
        <v>1013.82566673029</v>
      </c>
      <c r="O2168" s="25">
        <v>3193.5508502004132</v>
      </c>
      <c r="P2168" s="25">
        <v>12.204665275339901</v>
      </c>
      <c r="Q2168" s="25">
        <v>0.85161355805837802</v>
      </c>
      <c r="R2168" s="25">
        <v>1254.1022947812601</v>
      </c>
      <c r="S2168" s="25">
        <v>5.4914689176744904</v>
      </c>
      <c r="T2168" s="25">
        <v>0.21664107577220701</v>
      </c>
      <c r="U2168" s="25">
        <v>0.104459571931378</v>
      </c>
      <c r="V2168" s="25">
        <v>9.9642936920610603E-2</v>
      </c>
      <c r="W2168" s="25">
        <v>0.20410250885198861</v>
      </c>
      <c r="X2168" s="25"/>
      <c r="Y2168" s="25"/>
      <c r="Z2168"/>
    </row>
    <row r="2169" spans="2:26" x14ac:dyDescent="0.25">
      <c r="B2169" t="s">
        <v>112</v>
      </c>
      <c r="C2169" t="s">
        <v>331</v>
      </c>
      <c r="D2169" t="s">
        <v>461</v>
      </c>
      <c r="E2169" t="s">
        <v>1572</v>
      </c>
      <c r="F2169" t="s">
        <v>951</v>
      </c>
      <c r="G2169" t="s">
        <v>952</v>
      </c>
      <c r="H2169" t="s">
        <v>918</v>
      </c>
      <c r="I2169" t="s">
        <v>2005</v>
      </c>
      <c r="J2169" s="4" t="s">
        <v>865</v>
      </c>
      <c r="K2169">
        <v>440</v>
      </c>
      <c r="L2169">
        <v>750</v>
      </c>
      <c r="M2169" s="1">
        <v>7.3993055555555562E-2</v>
      </c>
      <c r="N2169" s="25">
        <v>1411.20650213004</v>
      </c>
      <c r="O2169" s="25">
        <v>4445.3004817096262</v>
      </c>
      <c r="P2169" s="25">
        <v>16.4674239006589</v>
      </c>
      <c r="Q2169" s="25">
        <v>1.18541350178258</v>
      </c>
      <c r="R2169" s="25">
        <v>1745.6625076241301</v>
      </c>
      <c r="S2169" s="25">
        <v>6.5221052216462096</v>
      </c>
      <c r="T2169" s="25">
        <v>0.29024607744919301</v>
      </c>
      <c r="U2169" s="25">
        <v>0.12410642546708001</v>
      </c>
      <c r="V2169" s="25">
        <v>0.164305194460871</v>
      </c>
      <c r="W2169" s="25">
        <v>0.288411619927951</v>
      </c>
      <c r="X2169" s="25"/>
      <c r="Y2169" s="25"/>
      <c r="Z2169"/>
    </row>
    <row r="2170" spans="2:26" x14ac:dyDescent="0.25">
      <c r="B2170" t="s">
        <v>112</v>
      </c>
      <c r="C2170" t="s">
        <v>331</v>
      </c>
      <c r="D2170" t="s">
        <v>461</v>
      </c>
      <c r="E2170" t="s">
        <v>1572</v>
      </c>
      <c r="F2170" t="s">
        <v>951</v>
      </c>
      <c r="G2170" t="s">
        <v>952</v>
      </c>
      <c r="H2170" t="s">
        <v>918</v>
      </c>
      <c r="I2170" t="s">
        <v>2005</v>
      </c>
      <c r="J2170" s="4" t="s">
        <v>865</v>
      </c>
      <c r="K2170">
        <v>440</v>
      </c>
      <c r="L2170">
        <v>1000</v>
      </c>
      <c r="M2170" s="1">
        <v>9.6122685185185186E-2</v>
      </c>
      <c r="N2170" s="25">
        <v>1803.3710976392999</v>
      </c>
      <c r="O2170" s="25">
        <v>5680.6189575637945</v>
      </c>
      <c r="P2170" s="25">
        <v>20.4776372079446</v>
      </c>
      <c r="Q2170" s="25">
        <v>1.51483191006725</v>
      </c>
      <c r="R2170" s="25">
        <v>2230.7704837963001</v>
      </c>
      <c r="S2170" s="25">
        <v>7.3734085166863599</v>
      </c>
      <c r="T2170" s="25">
        <v>0.34674042690615398</v>
      </c>
      <c r="U2170" s="25">
        <v>0.13988364501402001</v>
      </c>
      <c r="V2170" s="25">
        <v>0.22091603903356799</v>
      </c>
      <c r="W2170" s="25">
        <v>0.360799684047588</v>
      </c>
      <c r="X2170" s="25"/>
      <c r="Y2170" s="25"/>
      <c r="Z2170"/>
    </row>
    <row r="2171" spans="2:26" x14ac:dyDescent="0.25">
      <c r="B2171" t="s">
        <v>112</v>
      </c>
      <c r="C2171" t="s">
        <v>331</v>
      </c>
      <c r="D2171" t="s">
        <v>461</v>
      </c>
      <c r="E2171" t="s">
        <v>1572</v>
      </c>
      <c r="F2171" t="s">
        <v>951</v>
      </c>
      <c r="G2171" t="s">
        <v>952</v>
      </c>
      <c r="H2171" t="s">
        <v>918</v>
      </c>
      <c r="I2171" t="s">
        <v>2005</v>
      </c>
      <c r="J2171" s="4" t="s">
        <v>865</v>
      </c>
      <c r="K2171">
        <v>440</v>
      </c>
      <c r="L2171">
        <v>1500</v>
      </c>
      <c r="M2171" s="1">
        <v>0.14079861111111111</v>
      </c>
      <c r="N2171" s="25">
        <v>2622.1808503872799</v>
      </c>
      <c r="O2171" s="25">
        <v>8259.8696787199315</v>
      </c>
      <c r="P2171" s="25">
        <v>29.1171730460836</v>
      </c>
      <c r="Q2171" s="25">
        <v>2.20263168210005</v>
      </c>
      <c r="R2171" s="25">
        <v>3243.6369711104699</v>
      </c>
      <c r="S2171" s="25">
        <v>9.1421955515809703</v>
      </c>
      <c r="T2171" s="25">
        <v>0.463445818623342</v>
      </c>
      <c r="U2171" s="25">
        <v>0.179672635852411</v>
      </c>
      <c r="V2171" s="25">
        <v>0.33583843876344599</v>
      </c>
      <c r="W2171" s="25">
        <v>0.51551107461585699</v>
      </c>
      <c r="X2171" s="25"/>
      <c r="Y2171" s="25"/>
      <c r="Z2171"/>
    </row>
    <row r="2172" spans="2:26" x14ac:dyDescent="0.25">
      <c r="B2172" t="s">
        <v>112</v>
      </c>
      <c r="C2172" t="s">
        <v>331</v>
      </c>
      <c r="D2172" t="s">
        <v>461</v>
      </c>
      <c r="E2172" t="s">
        <v>1572</v>
      </c>
      <c r="F2172" t="s">
        <v>951</v>
      </c>
      <c r="G2172" t="s">
        <v>952</v>
      </c>
      <c r="H2172" t="s">
        <v>918</v>
      </c>
      <c r="I2172" t="s">
        <v>2005</v>
      </c>
      <c r="J2172" s="4" t="s">
        <v>865</v>
      </c>
      <c r="K2172">
        <v>440</v>
      </c>
      <c r="L2172">
        <v>2000</v>
      </c>
      <c r="M2172" s="1">
        <v>0.18520833333333334</v>
      </c>
      <c r="N2172" s="25">
        <v>3491.1355286917401</v>
      </c>
      <c r="O2172" s="25">
        <v>10997.076915378981</v>
      </c>
      <c r="P2172" s="25">
        <v>38.501742420994198</v>
      </c>
      <c r="Q2172" s="25">
        <v>2.9325540704045499</v>
      </c>
      <c r="R2172" s="25">
        <v>4318.5352465931201</v>
      </c>
      <c r="S2172" s="25">
        <v>11.063166006831599</v>
      </c>
      <c r="T2172" s="25">
        <v>0.56682245020315403</v>
      </c>
      <c r="U2172" s="25">
        <v>0.228903091761782</v>
      </c>
      <c r="V2172" s="25">
        <v>0.43940444212298801</v>
      </c>
      <c r="W2172" s="25">
        <v>0.66830753388477004</v>
      </c>
      <c r="X2172" s="25"/>
      <c r="Y2172" s="25"/>
      <c r="Z2172"/>
    </row>
    <row r="2173" spans="2:26" x14ac:dyDescent="0.25">
      <c r="B2173" t="s">
        <v>112</v>
      </c>
      <c r="C2173" t="s">
        <v>331</v>
      </c>
      <c r="D2173" t="s">
        <v>461</v>
      </c>
      <c r="E2173" t="s">
        <v>1572</v>
      </c>
      <c r="F2173" t="s">
        <v>951</v>
      </c>
      <c r="G2173" t="s">
        <v>952</v>
      </c>
      <c r="H2173" t="s">
        <v>918</v>
      </c>
      <c r="I2173" t="s">
        <v>2005</v>
      </c>
      <c r="J2173" s="4" t="s">
        <v>865</v>
      </c>
      <c r="K2173">
        <v>440</v>
      </c>
      <c r="L2173">
        <v>2500</v>
      </c>
      <c r="M2173" s="1">
        <v>0.22947916666666668</v>
      </c>
      <c r="N2173" s="25">
        <v>4290.4579098316399</v>
      </c>
      <c r="O2173" s="25">
        <v>13514.942415969665</v>
      </c>
      <c r="P2173" s="25">
        <v>46.739077748687201</v>
      </c>
      <c r="Q2173" s="25">
        <v>3.6039848605513298</v>
      </c>
      <c r="R2173" s="25">
        <v>5307.2972433566101</v>
      </c>
      <c r="S2173" s="25">
        <v>12.8422899634309</v>
      </c>
      <c r="T2173" s="25">
        <v>0.676897458327262</v>
      </c>
      <c r="U2173" s="25">
        <v>0.26331738482370798</v>
      </c>
      <c r="V2173" s="25">
        <v>0.54934764845556805</v>
      </c>
      <c r="W2173" s="25">
        <v>0.81266503327927597</v>
      </c>
      <c r="X2173" s="25"/>
      <c r="Y2173" s="25"/>
      <c r="Z2173"/>
    </row>
    <row r="2174" spans="2:26" x14ac:dyDescent="0.25">
      <c r="B2174" t="s">
        <v>112</v>
      </c>
      <c r="C2174" t="s">
        <v>331</v>
      </c>
      <c r="D2174" t="s">
        <v>461</v>
      </c>
      <c r="E2174" t="s">
        <v>1572</v>
      </c>
      <c r="F2174" t="s">
        <v>951</v>
      </c>
      <c r="G2174" t="s">
        <v>952</v>
      </c>
      <c r="H2174" t="s">
        <v>918</v>
      </c>
      <c r="I2174" t="s">
        <v>2005</v>
      </c>
      <c r="J2174" s="4" t="s">
        <v>865</v>
      </c>
      <c r="K2174">
        <v>440</v>
      </c>
      <c r="L2174">
        <v>3000</v>
      </c>
      <c r="M2174" s="1">
        <v>0.27376157407407409</v>
      </c>
      <c r="N2174" s="25">
        <v>5089.5318683876803</v>
      </c>
      <c r="O2174" s="25">
        <v>16032.025385421193</v>
      </c>
      <c r="P2174" s="25">
        <v>54.972272701935204</v>
      </c>
      <c r="Q2174" s="25">
        <v>4.2752071259275599</v>
      </c>
      <c r="R2174" s="25">
        <v>6295.7510922267702</v>
      </c>
      <c r="S2174" s="25">
        <v>14.6330646645676</v>
      </c>
      <c r="T2174" s="25">
        <v>0.78729766598787199</v>
      </c>
      <c r="U2174" s="25">
        <v>0.29771485893891197</v>
      </c>
      <c r="V2174" s="25">
        <v>0.65922188032124596</v>
      </c>
      <c r="W2174" s="25">
        <v>0.95693673926015799</v>
      </c>
      <c r="X2174" s="25"/>
      <c r="Y2174" s="25"/>
      <c r="Z2174"/>
    </row>
    <row r="2175" spans="2:26" x14ac:dyDescent="0.25">
      <c r="B2175" t="s">
        <v>112</v>
      </c>
      <c r="C2175" t="s">
        <v>331</v>
      </c>
      <c r="D2175" t="s">
        <v>461</v>
      </c>
      <c r="E2175" t="s">
        <v>1572</v>
      </c>
      <c r="F2175" t="s">
        <v>951</v>
      </c>
      <c r="G2175" t="s">
        <v>952</v>
      </c>
      <c r="H2175" t="s">
        <v>918</v>
      </c>
      <c r="I2175" t="s">
        <v>2005</v>
      </c>
      <c r="J2175" s="4" t="s">
        <v>865</v>
      </c>
      <c r="K2175">
        <v>440</v>
      </c>
      <c r="L2175">
        <v>3500</v>
      </c>
      <c r="M2175" s="1">
        <v>0.31806712962962963</v>
      </c>
      <c r="N2175" s="25">
        <v>5888.3901485906899</v>
      </c>
      <c r="O2175" s="25">
        <v>18548.428968060674</v>
      </c>
      <c r="P2175" s="25">
        <v>63.201046208659598</v>
      </c>
      <c r="Q2175" s="25">
        <v>4.94624774484305</v>
      </c>
      <c r="R2175" s="25">
        <v>7283.93837598751</v>
      </c>
      <c r="S2175" s="25">
        <v>16.439267694964698</v>
      </c>
      <c r="T2175" s="25">
        <v>0.89816771651349403</v>
      </c>
      <c r="U2175" s="25">
        <v>0.33208121818929798</v>
      </c>
      <c r="V2175" s="25">
        <v>0.76904885839867299</v>
      </c>
      <c r="W2175" s="25">
        <v>1.101130076587971</v>
      </c>
      <c r="X2175" s="25"/>
      <c r="Y2175" s="25"/>
      <c r="Z2175"/>
    </row>
    <row r="2176" spans="2:26" x14ac:dyDescent="0.25">
      <c r="B2176" t="s">
        <v>112</v>
      </c>
      <c r="C2176" t="s">
        <v>331</v>
      </c>
      <c r="D2176" t="s">
        <v>461</v>
      </c>
      <c r="E2176" t="s">
        <v>1572</v>
      </c>
      <c r="F2176" t="s">
        <v>951</v>
      </c>
      <c r="G2176" t="s">
        <v>952</v>
      </c>
      <c r="H2176" t="s">
        <v>918</v>
      </c>
      <c r="I2176" t="s">
        <v>2005</v>
      </c>
      <c r="J2176" s="4" t="s">
        <v>832</v>
      </c>
      <c r="K2176">
        <v>240</v>
      </c>
      <c r="L2176">
        <v>125</v>
      </c>
      <c r="M2176" s="1">
        <v>2.2847222222222224E-2</v>
      </c>
      <c r="N2176" s="25">
        <v>316.79999999999899</v>
      </c>
      <c r="O2176" s="25">
        <v>997.91999999999678</v>
      </c>
      <c r="P2176" s="25">
        <v>2.9790244000000001</v>
      </c>
      <c r="Q2176" s="25">
        <v>0.26611199999999902</v>
      </c>
      <c r="R2176" s="25">
        <v>391.88152000000002</v>
      </c>
      <c r="S2176" s="25">
        <v>5.0381367600000004</v>
      </c>
      <c r="T2176" s="25">
        <v>0.16394159999999999</v>
      </c>
      <c r="U2176" s="25">
        <v>4.196623E-2</v>
      </c>
      <c r="V2176" s="25">
        <v>1.73472E-2</v>
      </c>
      <c r="W2176" s="25">
        <v>5.931343E-2</v>
      </c>
      <c r="X2176" s="25"/>
      <c r="Y2176" s="25"/>
      <c r="Z2176"/>
    </row>
    <row r="2177" spans="2:26" x14ac:dyDescent="0.25">
      <c r="B2177" t="s">
        <v>112</v>
      </c>
      <c r="C2177" t="s">
        <v>331</v>
      </c>
      <c r="D2177" t="s">
        <v>461</v>
      </c>
      <c r="E2177" t="s">
        <v>1572</v>
      </c>
      <c r="F2177" t="s">
        <v>951</v>
      </c>
      <c r="G2177" t="s">
        <v>952</v>
      </c>
      <c r="H2177" t="s">
        <v>918</v>
      </c>
      <c r="I2177" t="s">
        <v>2005</v>
      </c>
      <c r="J2177" s="4" t="s">
        <v>864</v>
      </c>
      <c r="K2177">
        <v>240</v>
      </c>
      <c r="L2177">
        <v>125</v>
      </c>
      <c r="M2177" s="1">
        <v>1.9259259259259261E-2</v>
      </c>
      <c r="N2177" s="25">
        <v>286.42</v>
      </c>
      <c r="O2177" s="25">
        <v>902.22300000000007</v>
      </c>
      <c r="P2177" s="25">
        <v>2.8585677</v>
      </c>
      <c r="Q2177" s="25">
        <v>0.2405928</v>
      </c>
      <c r="R2177" s="25">
        <v>354.301467948717</v>
      </c>
      <c r="S2177" s="25">
        <v>4.1121542407692298</v>
      </c>
      <c r="T2177" s="25">
        <v>0.1338654</v>
      </c>
      <c r="U2177" s="25">
        <v>4.141939E-2</v>
      </c>
      <c r="V2177" s="25">
        <v>1.5673820000000002E-2</v>
      </c>
      <c r="W2177" s="25">
        <v>5.7093210000000005E-2</v>
      </c>
      <c r="X2177" s="25"/>
      <c r="Y2177" s="25"/>
      <c r="Z2177"/>
    </row>
    <row r="2178" spans="2:26" x14ac:dyDescent="0.25">
      <c r="B2178" t="s">
        <v>936</v>
      </c>
      <c r="C2178" t="s">
        <v>691</v>
      </c>
      <c r="D2178" t="s">
        <v>461</v>
      </c>
      <c r="E2178" t="s">
        <v>1573</v>
      </c>
      <c r="F2178" t="s">
        <v>951</v>
      </c>
      <c r="G2178" t="s">
        <v>952</v>
      </c>
      <c r="H2178" t="s">
        <v>918</v>
      </c>
      <c r="I2178" t="s">
        <v>2006</v>
      </c>
      <c r="J2178" s="4" t="s">
        <v>865</v>
      </c>
      <c r="K2178">
        <v>200</v>
      </c>
      <c r="L2178">
        <v>125</v>
      </c>
      <c r="M2178" s="1">
        <v>1.5740740740740743E-2</v>
      </c>
      <c r="N2178" s="25">
        <v>495.39043739882197</v>
      </c>
      <c r="O2178" s="25">
        <v>1560.4798778062891</v>
      </c>
      <c r="P2178" s="25">
        <v>7.0448573825205196</v>
      </c>
      <c r="Q2178" s="25">
        <v>0.41612793268620302</v>
      </c>
      <c r="R2178" s="25">
        <v>612.79790249313999</v>
      </c>
      <c r="S2178" s="25">
        <v>1.4962887938943801</v>
      </c>
      <c r="T2178" s="25">
        <v>2.5962685552783998E-2</v>
      </c>
      <c r="U2178" s="25">
        <v>1.88755149555164E-3</v>
      </c>
      <c r="V2178" s="25">
        <v>3.1590888921768999E-2</v>
      </c>
      <c r="W2178" s="25">
        <v>3.3478440417320642E-2</v>
      </c>
      <c r="X2178" s="25"/>
      <c r="Y2178" s="25"/>
      <c r="Z2178"/>
    </row>
    <row r="2179" spans="2:26" x14ac:dyDescent="0.25">
      <c r="B2179" t="s">
        <v>936</v>
      </c>
      <c r="C2179" t="s">
        <v>691</v>
      </c>
      <c r="D2179" t="s">
        <v>461</v>
      </c>
      <c r="E2179" t="s">
        <v>1573</v>
      </c>
      <c r="F2179" t="s">
        <v>951</v>
      </c>
      <c r="G2179" t="s">
        <v>952</v>
      </c>
      <c r="H2179" t="s">
        <v>918</v>
      </c>
      <c r="I2179" t="s">
        <v>2006</v>
      </c>
      <c r="J2179" s="4" t="s">
        <v>865</v>
      </c>
      <c r="K2179">
        <v>280</v>
      </c>
      <c r="L2179">
        <v>200</v>
      </c>
      <c r="M2179" s="1">
        <v>2.269675925925926E-2</v>
      </c>
      <c r="N2179" s="25">
        <v>722.18972614913002</v>
      </c>
      <c r="O2179" s="25">
        <v>2274.8976373697597</v>
      </c>
      <c r="P2179" s="25">
        <v>10.1136146548348</v>
      </c>
      <c r="Q2179" s="25">
        <v>0.606639295290061</v>
      </c>
      <c r="R2179" s="25">
        <v>893.34864943034404</v>
      </c>
      <c r="S2179" s="25">
        <v>1.9882083417649099</v>
      </c>
      <c r="T2179" s="25">
        <v>4.1312526609249202E-2</v>
      </c>
      <c r="U2179" s="25">
        <v>2.0746080599216101E-3</v>
      </c>
      <c r="V2179" s="25">
        <v>5.0832574787468998E-2</v>
      </c>
      <c r="W2179" s="25">
        <v>5.2907182847390606E-2</v>
      </c>
      <c r="X2179" s="25"/>
      <c r="Y2179" s="25"/>
      <c r="Z2179"/>
    </row>
    <row r="2180" spans="2:26" x14ac:dyDescent="0.25">
      <c r="B2180" t="s">
        <v>936</v>
      </c>
      <c r="C2180" t="s">
        <v>691</v>
      </c>
      <c r="D2180" t="s">
        <v>461</v>
      </c>
      <c r="E2180" t="s">
        <v>1573</v>
      </c>
      <c r="F2180" t="s">
        <v>951</v>
      </c>
      <c r="G2180" t="s">
        <v>952</v>
      </c>
      <c r="H2180" t="s">
        <v>918</v>
      </c>
      <c r="I2180" t="s">
        <v>2006</v>
      </c>
      <c r="J2180" s="4" t="s">
        <v>865</v>
      </c>
      <c r="K2180">
        <v>300</v>
      </c>
      <c r="L2180">
        <v>250</v>
      </c>
      <c r="M2180" s="1">
        <v>2.7060185185185187E-2</v>
      </c>
      <c r="N2180" s="25">
        <v>850.23983265234006</v>
      </c>
      <c r="O2180" s="25">
        <v>2678.2554728548712</v>
      </c>
      <c r="P2180" s="25">
        <v>11.695469178325199</v>
      </c>
      <c r="Q2180" s="25">
        <v>0.71420140653247</v>
      </c>
      <c r="R2180" s="25">
        <v>1051.74662542389</v>
      </c>
      <c r="S2180" s="25">
        <v>2.0760300998242598</v>
      </c>
      <c r="T2180" s="25">
        <v>4.9461536100688E-2</v>
      </c>
      <c r="U2180" s="25">
        <v>2.2052373487615102E-3</v>
      </c>
      <c r="V2180" s="25">
        <v>6.2400158720325997E-2</v>
      </c>
      <c r="W2180" s="25">
        <v>6.4605396069087509E-2</v>
      </c>
      <c r="X2180" s="25"/>
      <c r="Y2180" s="25"/>
      <c r="Z2180"/>
    </row>
    <row r="2181" spans="2:26" x14ac:dyDescent="0.25">
      <c r="B2181" t="s">
        <v>936</v>
      </c>
      <c r="C2181" t="s">
        <v>691</v>
      </c>
      <c r="D2181" t="s">
        <v>461</v>
      </c>
      <c r="E2181" t="s">
        <v>1573</v>
      </c>
      <c r="F2181" t="s">
        <v>951</v>
      </c>
      <c r="G2181" t="s">
        <v>952</v>
      </c>
      <c r="H2181" t="s">
        <v>918</v>
      </c>
      <c r="I2181" t="s">
        <v>2006</v>
      </c>
      <c r="J2181" s="4" t="s">
        <v>865</v>
      </c>
      <c r="K2181">
        <v>440</v>
      </c>
      <c r="L2181">
        <v>500</v>
      </c>
      <c r="M2181" s="1">
        <v>5.019675925925926E-2</v>
      </c>
      <c r="N2181" s="25">
        <v>1423.6227249000201</v>
      </c>
      <c r="O2181" s="25">
        <v>4484.4115834350632</v>
      </c>
      <c r="P2181" s="25">
        <v>17.697495194679998</v>
      </c>
      <c r="Q2181" s="25">
        <v>1.19584309690139</v>
      </c>
      <c r="R2181" s="25">
        <v>1761.02129263444</v>
      </c>
      <c r="S2181" s="25">
        <v>2.8635505132171</v>
      </c>
      <c r="T2181" s="25">
        <v>0.113055981871617</v>
      </c>
      <c r="U2181" s="25">
        <v>2.3056642161734899E-3</v>
      </c>
      <c r="V2181" s="25">
        <v>0.147302654281427</v>
      </c>
      <c r="W2181" s="25">
        <v>0.14960831849760048</v>
      </c>
      <c r="X2181" s="25"/>
      <c r="Y2181" s="25"/>
      <c r="Z2181"/>
    </row>
    <row r="2182" spans="2:26" x14ac:dyDescent="0.25">
      <c r="B2182" t="s">
        <v>936</v>
      </c>
      <c r="C2182" t="s">
        <v>691</v>
      </c>
      <c r="D2182" t="s">
        <v>461</v>
      </c>
      <c r="E2182" t="s">
        <v>1573</v>
      </c>
      <c r="F2182" t="s">
        <v>951</v>
      </c>
      <c r="G2182" t="s">
        <v>952</v>
      </c>
      <c r="H2182" t="s">
        <v>918</v>
      </c>
      <c r="I2182" t="s">
        <v>2006</v>
      </c>
      <c r="J2182" s="4" t="s">
        <v>865</v>
      </c>
      <c r="K2182">
        <v>440</v>
      </c>
      <c r="L2182">
        <v>750</v>
      </c>
      <c r="M2182" s="1">
        <v>7.2905092592592591E-2</v>
      </c>
      <c r="N2182" s="25">
        <v>1992.28895027419</v>
      </c>
      <c r="O2182" s="25">
        <v>6275.7101933636986</v>
      </c>
      <c r="P2182" s="25">
        <v>23.490654017132901</v>
      </c>
      <c r="Q2182" s="25">
        <v>1.67352232650015</v>
      </c>
      <c r="R2182" s="25">
        <v>2464.4613034773502</v>
      </c>
      <c r="S2182" s="25">
        <v>2.95588753401934</v>
      </c>
      <c r="T2182" s="25">
        <v>0.16783023338844799</v>
      </c>
      <c r="U2182" s="25">
        <v>2.6392487045553401E-3</v>
      </c>
      <c r="V2182" s="25">
        <v>0.22623659109812899</v>
      </c>
      <c r="W2182" s="25">
        <v>0.22887583980268433</v>
      </c>
      <c r="X2182" s="25"/>
      <c r="Y2182" s="25"/>
      <c r="Z2182"/>
    </row>
    <row r="2183" spans="2:26" x14ac:dyDescent="0.25">
      <c r="B2183" t="s">
        <v>936</v>
      </c>
      <c r="C2183" t="s">
        <v>691</v>
      </c>
      <c r="D2183" t="s">
        <v>461</v>
      </c>
      <c r="E2183" t="s">
        <v>1573</v>
      </c>
      <c r="F2183" t="s">
        <v>951</v>
      </c>
      <c r="G2183" t="s">
        <v>952</v>
      </c>
      <c r="H2183" t="s">
        <v>918</v>
      </c>
      <c r="I2183" t="s">
        <v>2006</v>
      </c>
      <c r="J2183" s="4" t="s">
        <v>865</v>
      </c>
      <c r="K2183">
        <v>460</v>
      </c>
      <c r="L2183">
        <v>1000</v>
      </c>
      <c r="M2183" s="1">
        <v>9.5601851851851841E-2</v>
      </c>
      <c r="N2183" s="25">
        <v>2560.69432455076</v>
      </c>
      <c r="O2183" s="25">
        <v>8066.1871223348935</v>
      </c>
      <c r="P2183" s="25">
        <v>29.279746339117501</v>
      </c>
      <c r="Q2183" s="25">
        <v>2.1509833606067001</v>
      </c>
      <c r="R2183" s="25">
        <v>3167.5784274255998</v>
      </c>
      <c r="S2183" s="25">
        <v>3.0438852053955001</v>
      </c>
      <c r="T2183" s="25">
        <v>0.22259907172403101</v>
      </c>
      <c r="U2183" s="25">
        <v>2.9523107424600501E-3</v>
      </c>
      <c r="V2183" s="25">
        <v>0.30517666376370101</v>
      </c>
      <c r="W2183" s="25">
        <v>0.30812897450616106</v>
      </c>
      <c r="X2183" s="25"/>
      <c r="Y2183" s="25"/>
      <c r="Z2183"/>
    </row>
    <row r="2184" spans="2:26" x14ac:dyDescent="0.25">
      <c r="B2184" t="s">
        <v>936</v>
      </c>
      <c r="C2184" t="s">
        <v>691</v>
      </c>
      <c r="D2184" t="s">
        <v>461</v>
      </c>
      <c r="E2184" t="s">
        <v>1573</v>
      </c>
      <c r="F2184" t="s">
        <v>951</v>
      </c>
      <c r="G2184" t="s">
        <v>952</v>
      </c>
      <c r="H2184" t="s">
        <v>918</v>
      </c>
      <c r="I2184" t="s">
        <v>2006</v>
      </c>
      <c r="J2184" s="4" t="s">
        <v>865</v>
      </c>
      <c r="K2184">
        <v>460</v>
      </c>
      <c r="L2184">
        <v>1500</v>
      </c>
      <c r="M2184" s="1">
        <v>0.14100694444444445</v>
      </c>
      <c r="N2184" s="25">
        <v>3687.8794743743802</v>
      </c>
      <c r="O2184" s="25">
        <v>11616.820344279296</v>
      </c>
      <c r="P2184" s="25">
        <v>40.707808459053503</v>
      </c>
      <c r="Q2184" s="25">
        <v>3.0978188705220702</v>
      </c>
      <c r="R2184" s="25">
        <v>4561.9072815589998</v>
      </c>
      <c r="S2184" s="25">
        <v>3.2531235797780602</v>
      </c>
      <c r="T2184" s="25">
        <v>0.34092669452186097</v>
      </c>
      <c r="U2184" s="25">
        <v>3.5787156115357501E-3</v>
      </c>
      <c r="V2184" s="25">
        <v>0.47205292306755198</v>
      </c>
      <c r="W2184" s="25">
        <v>0.47563163867908775</v>
      </c>
      <c r="X2184" s="25"/>
      <c r="Y2184" s="25"/>
      <c r="Z2184"/>
    </row>
    <row r="2185" spans="2:26" x14ac:dyDescent="0.25">
      <c r="B2185" t="s">
        <v>936</v>
      </c>
      <c r="C2185" t="s">
        <v>691</v>
      </c>
      <c r="D2185" t="s">
        <v>461</v>
      </c>
      <c r="E2185" t="s">
        <v>1573</v>
      </c>
      <c r="F2185" t="s">
        <v>951</v>
      </c>
      <c r="G2185" t="s">
        <v>952</v>
      </c>
      <c r="H2185" t="s">
        <v>918</v>
      </c>
      <c r="I2185" t="s">
        <v>2006</v>
      </c>
      <c r="J2185" s="4" t="s">
        <v>865</v>
      </c>
      <c r="K2185">
        <v>460</v>
      </c>
      <c r="L2185">
        <v>2000</v>
      </c>
      <c r="M2185" s="1">
        <v>0.18642361111111114</v>
      </c>
      <c r="N2185" s="25">
        <v>4808.8335540957396</v>
      </c>
      <c r="O2185" s="25">
        <v>15147.82569540158</v>
      </c>
      <c r="P2185" s="25">
        <v>51.996992253630701</v>
      </c>
      <c r="Q2185" s="25">
        <v>4.0394204015883499</v>
      </c>
      <c r="R2185" s="25">
        <v>5948.5272102875197</v>
      </c>
      <c r="S2185" s="25">
        <v>3.3655944147312802</v>
      </c>
      <c r="T2185" s="25">
        <v>0.46456288639868398</v>
      </c>
      <c r="U2185" s="25">
        <v>4.1481045802581199E-3</v>
      </c>
      <c r="V2185" s="25">
        <v>0.64506274976317701</v>
      </c>
      <c r="W2185" s="25">
        <v>0.64921085434343517</v>
      </c>
      <c r="X2185" s="25"/>
      <c r="Y2185" s="25"/>
      <c r="Z2185"/>
    </row>
    <row r="2186" spans="2:26" x14ac:dyDescent="0.25">
      <c r="B2186" t="s">
        <v>936</v>
      </c>
      <c r="C2186" t="s">
        <v>691</v>
      </c>
      <c r="D2186" t="s">
        <v>461</v>
      </c>
      <c r="E2186" t="s">
        <v>1573</v>
      </c>
      <c r="F2186" t="s">
        <v>951</v>
      </c>
      <c r="G2186" t="s">
        <v>952</v>
      </c>
      <c r="H2186" t="s">
        <v>918</v>
      </c>
      <c r="I2186" t="s">
        <v>2006</v>
      </c>
      <c r="J2186" s="4" t="s">
        <v>865</v>
      </c>
      <c r="K2186">
        <v>460</v>
      </c>
      <c r="L2186">
        <v>2500</v>
      </c>
      <c r="M2186" s="1">
        <v>0.2318402777777778</v>
      </c>
      <c r="N2186" s="25">
        <v>5929.2136949232399</v>
      </c>
      <c r="O2186" s="25">
        <v>18677.023139008204</v>
      </c>
      <c r="P2186" s="25">
        <v>63.277512549194597</v>
      </c>
      <c r="Q2186" s="25">
        <v>4.9805394476891101</v>
      </c>
      <c r="R2186" s="25">
        <v>7334.4383356440903</v>
      </c>
      <c r="S2186" s="25">
        <v>3.4768802481127299</v>
      </c>
      <c r="T2186" s="25">
        <v>0.58807160314474405</v>
      </c>
      <c r="U2186" s="25">
        <v>4.7171495205834899E-3</v>
      </c>
      <c r="V2186" s="25">
        <v>0.81794994653848496</v>
      </c>
      <c r="W2186" s="25">
        <v>0.8226670960590684</v>
      </c>
      <c r="X2186" s="25"/>
      <c r="Y2186" s="25"/>
      <c r="Z2186"/>
    </row>
    <row r="2187" spans="2:26" x14ac:dyDescent="0.25">
      <c r="B2187" t="s">
        <v>936</v>
      </c>
      <c r="C2187" t="s">
        <v>691</v>
      </c>
      <c r="D2187" t="s">
        <v>461</v>
      </c>
      <c r="E2187" t="s">
        <v>1573</v>
      </c>
      <c r="F2187" t="s">
        <v>951</v>
      </c>
      <c r="G2187" t="s">
        <v>952</v>
      </c>
      <c r="H2187" t="s">
        <v>918</v>
      </c>
      <c r="I2187" t="s">
        <v>2006</v>
      </c>
      <c r="J2187" s="4" t="s">
        <v>865</v>
      </c>
      <c r="K2187">
        <v>460</v>
      </c>
      <c r="L2187">
        <v>3000</v>
      </c>
      <c r="M2187" s="1">
        <v>0.27725694444444443</v>
      </c>
      <c r="N2187" s="25">
        <v>7049.9914613955098</v>
      </c>
      <c r="O2187" s="25">
        <v>22207.473103395856</v>
      </c>
      <c r="P2187" s="25">
        <v>74.564027310498403</v>
      </c>
      <c r="Q2187" s="25">
        <v>5.9219926434038896</v>
      </c>
      <c r="R2187" s="25">
        <v>8720.8397568379005</v>
      </c>
      <c r="S2187" s="25">
        <v>3.5878111254761502</v>
      </c>
      <c r="T2187" s="25">
        <v>0.71168890073580504</v>
      </c>
      <c r="U2187" s="25">
        <v>5.2861642810207903E-3</v>
      </c>
      <c r="V2187" s="25">
        <v>0.990948640239946</v>
      </c>
      <c r="W2187" s="25">
        <v>0.9962348045209668</v>
      </c>
      <c r="X2187" s="25"/>
      <c r="Y2187" s="25"/>
      <c r="Z2187"/>
    </row>
    <row r="2188" spans="2:26" x14ac:dyDescent="0.25">
      <c r="B2188" t="s">
        <v>936</v>
      </c>
      <c r="C2188" t="s">
        <v>691</v>
      </c>
      <c r="D2188" t="s">
        <v>461</v>
      </c>
      <c r="E2188" t="s">
        <v>1573</v>
      </c>
      <c r="F2188" t="s">
        <v>951</v>
      </c>
      <c r="G2188" t="s">
        <v>952</v>
      </c>
      <c r="H2188" t="s">
        <v>918</v>
      </c>
      <c r="I2188" t="s">
        <v>2006</v>
      </c>
      <c r="J2188" s="4" t="s">
        <v>865</v>
      </c>
      <c r="K2188">
        <v>440</v>
      </c>
      <c r="L2188">
        <v>3500</v>
      </c>
      <c r="M2188" s="1">
        <v>0.32267361111111109</v>
      </c>
      <c r="N2188" s="25">
        <v>8245.9578519995102</v>
      </c>
      <c r="O2188" s="25">
        <v>25974.767233798455</v>
      </c>
      <c r="P2188" s="25">
        <v>87.175615361507099</v>
      </c>
      <c r="Q2188" s="25">
        <v>6.9266045075944298</v>
      </c>
      <c r="R2188" s="25">
        <v>10200.2491513354</v>
      </c>
      <c r="S2188" s="25">
        <v>3.9200109675633801</v>
      </c>
      <c r="T2188" s="25">
        <v>0.77046205897637399</v>
      </c>
      <c r="U2188" s="25">
        <v>6.2917600430496398E-3</v>
      </c>
      <c r="V2188" s="25">
        <v>1.0948356851226</v>
      </c>
      <c r="W2188" s="25">
        <v>1.1011274451656496</v>
      </c>
      <c r="X2188" s="25"/>
      <c r="Y2188" s="25"/>
      <c r="Z2188"/>
    </row>
    <row r="2189" spans="2:26" x14ac:dyDescent="0.25">
      <c r="B2189" t="s">
        <v>936</v>
      </c>
      <c r="C2189" t="s">
        <v>691</v>
      </c>
      <c r="D2189" t="s">
        <v>461</v>
      </c>
      <c r="E2189" t="s">
        <v>1573</v>
      </c>
      <c r="F2189" t="s">
        <v>951</v>
      </c>
      <c r="G2189" t="s">
        <v>952</v>
      </c>
      <c r="H2189" t="s">
        <v>918</v>
      </c>
      <c r="I2189" t="s">
        <v>2006</v>
      </c>
      <c r="J2189" s="4" t="s">
        <v>865</v>
      </c>
      <c r="K2189">
        <v>460</v>
      </c>
      <c r="L2189">
        <v>4000</v>
      </c>
      <c r="M2189" s="1">
        <v>0.36809027777777775</v>
      </c>
      <c r="N2189" s="25">
        <v>9291.3385159569698</v>
      </c>
      <c r="O2189" s="25">
        <v>29267.716325264453</v>
      </c>
      <c r="P2189" s="25">
        <v>97.134633372597605</v>
      </c>
      <c r="Q2189" s="25">
        <v>7.8047242693198697</v>
      </c>
      <c r="R2189" s="25">
        <v>11493.388195487199</v>
      </c>
      <c r="S2189" s="25">
        <v>3.8076181970012799</v>
      </c>
      <c r="T2189" s="25">
        <v>0.95886799238221099</v>
      </c>
      <c r="U2189" s="25">
        <v>6.4240742680627501E-3</v>
      </c>
      <c r="V2189" s="25">
        <v>1.3368874660124901</v>
      </c>
      <c r="W2189" s="25">
        <v>1.3433115402805529</v>
      </c>
      <c r="X2189" s="25"/>
      <c r="Y2189" s="25"/>
      <c r="Z2189"/>
    </row>
    <row r="2190" spans="2:26" x14ac:dyDescent="0.25">
      <c r="B2190" t="s">
        <v>936</v>
      </c>
      <c r="C2190" t="s">
        <v>691</v>
      </c>
      <c r="D2190" t="s">
        <v>461</v>
      </c>
      <c r="E2190" t="s">
        <v>1573</v>
      </c>
      <c r="F2190" t="s">
        <v>951</v>
      </c>
      <c r="G2190" t="s">
        <v>952</v>
      </c>
      <c r="H2190" t="s">
        <v>918</v>
      </c>
      <c r="I2190" t="s">
        <v>2006</v>
      </c>
      <c r="J2190" s="4" t="s">
        <v>865</v>
      </c>
      <c r="K2190">
        <v>460</v>
      </c>
      <c r="L2190">
        <v>4500</v>
      </c>
      <c r="M2190" s="1">
        <v>0.41351851851851856</v>
      </c>
      <c r="N2190" s="25">
        <v>10411.5075685261</v>
      </c>
      <c r="O2190" s="25">
        <v>32796.248840857217</v>
      </c>
      <c r="P2190" s="25">
        <v>108.4117557374</v>
      </c>
      <c r="Q2190" s="25">
        <v>8.7456661253257302</v>
      </c>
      <c r="R2190" s="25">
        <v>12879.030357584799</v>
      </c>
      <c r="S2190" s="25">
        <v>3.9206733695888198</v>
      </c>
      <c r="T2190" s="25">
        <v>1.08237681073952</v>
      </c>
      <c r="U2190" s="25">
        <v>6.9927207826906502E-3</v>
      </c>
      <c r="V2190" s="25">
        <v>1.50976325081482</v>
      </c>
      <c r="W2190" s="25">
        <v>1.5167559715975107</v>
      </c>
      <c r="X2190" s="25"/>
      <c r="Y2190" s="25"/>
      <c r="Z2190"/>
    </row>
    <row r="2191" spans="2:26" x14ac:dyDescent="0.25">
      <c r="B2191" t="s">
        <v>936</v>
      </c>
      <c r="C2191" t="s">
        <v>691</v>
      </c>
      <c r="D2191" t="s">
        <v>461</v>
      </c>
      <c r="E2191" t="s">
        <v>1573</v>
      </c>
      <c r="F2191" t="s">
        <v>951</v>
      </c>
      <c r="G2191" t="s">
        <v>952</v>
      </c>
      <c r="H2191" t="s">
        <v>918</v>
      </c>
      <c r="I2191" t="s">
        <v>2006</v>
      </c>
      <c r="J2191" s="4" t="s">
        <v>865</v>
      </c>
      <c r="K2191">
        <v>480</v>
      </c>
      <c r="L2191">
        <v>5000</v>
      </c>
      <c r="M2191" s="1">
        <v>0.45894675925925926</v>
      </c>
      <c r="N2191" s="25">
        <v>11495.376037206601</v>
      </c>
      <c r="O2191" s="25">
        <v>36210.434517200789</v>
      </c>
      <c r="P2191" s="25">
        <v>118.966778053694</v>
      </c>
      <c r="Q2191" s="25">
        <v>9.6561138091382102</v>
      </c>
      <c r="R2191" s="25">
        <v>14219.7729426229</v>
      </c>
      <c r="S2191" s="25">
        <v>3.9143017481333402</v>
      </c>
      <c r="T2191" s="25">
        <v>1.2782635717197099</v>
      </c>
      <c r="U2191" s="25">
        <v>7.2291930568420598E-3</v>
      </c>
      <c r="V2191" s="25">
        <v>1.75788633580847</v>
      </c>
      <c r="W2191" s="25">
        <v>1.765115528865312</v>
      </c>
      <c r="X2191" s="25"/>
      <c r="Y2191" s="25"/>
      <c r="Z2191"/>
    </row>
    <row r="2192" spans="2:26" x14ac:dyDescent="0.25">
      <c r="B2192" t="s">
        <v>936</v>
      </c>
      <c r="C2192" t="s">
        <v>691</v>
      </c>
      <c r="D2192" t="s">
        <v>461</v>
      </c>
      <c r="E2192" t="s">
        <v>1573</v>
      </c>
      <c r="F2192" t="s">
        <v>951</v>
      </c>
      <c r="G2192" t="s">
        <v>952</v>
      </c>
      <c r="H2192" t="s">
        <v>918</v>
      </c>
      <c r="I2192" t="s">
        <v>2006</v>
      </c>
      <c r="J2192" s="4" t="s">
        <v>832</v>
      </c>
      <c r="K2192">
        <v>200</v>
      </c>
      <c r="L2192">
        <v>125</v>
      </c>
      <c r="M2192" s="1">
        <v>2.2847222222222224E-2</v>
      </c>
      <c r="N2192" s="25">
        <v>515.61330999999996</v>
      </c>
      <c r="O2192" s="25">
        <v>1624.1819264999999</v>
      </c>
      <c r="P2192" s="25">
        <v>6.1216529</v>
      </c>
      <c r="Q2192" s="25">
        <v>0.43311519999999998</v>
      </c>
      <c r="R2192" s="25">
        <v>637.81358999999998</v>
      </c>
      <c r="S2192" s="25">
        <v>3.8581266184</v>
      </c>
      <c r="T2192" s="25">
        <v>2.6876399999999901E-2</v>
      </c>
      <c r="U2192" s="25">
        <v>2.06915999999999E-3</v>
      </c>
      <c r="V2192" s="25">
        <v>2.6261207999999901E-2</v>
      </c>
      <c r="W2192" s="25">
        <v>2.8330367999999891E-2</v>
      </c>
      <c r="X2192" s="25"/>
      <c r="Y2192" s="25"/>
      <c r="Z2192"/>
    </row>
    <row r="2193" spans="2:26" x14ac:dyDescent="0.25">
      <c r="B2193" t="s">
        <v>936</v>
      </c>
      <c r="C2193" t="s">
        <v>691</v>
      </c>
      <c r="D2193" t="s">
        <v>461</v>
      </c>
      <c r="E2193" t="s">
        <v>1573</v>
      </c>
      <c r="F2193" t="s">
        <v>951</v>
      </c>
      <c r="G2193" t="s">
        <v>952</v>
      </c>
      <c r="H2193" t="s">
        <v>918</v>
      </c>
      <c r="I2193" t="s">
        <v>2006</v>
      </c>
      <c r="J2193" s="4" t="s">
        <v>864</v>
      </c>
      <c r="K2193">
        <v>200</v>
      </c>
      <c r="L2193">
        <v>125</v>
      </c>
      <c r="M2193" s="1">
        <v>1.9259259259259261E-2</v>
      </c>
      <c r="N2193" s="25">
        <v>472.43604499999998</v>
      </c>
      <c r="O2193" s="25">
        <v>1488.1735417499999</v>
      </c>
      <c r="P2193" s="25">
        <v>5.8910631160256397</v>
      </c>
      <c r="Q2193" s="25">
        <v>0.39684628897435897</v>
      </c>
      <c r="R2193" s="25">
        <v>584.40330846153802</v>
      </c>
      <c r="S2193" s="25">
        <v>3.1384534908358899</v>
      </c>
      <c r="T2193" s="25">
        <v>2.3826E-2</v>
      </c>
      <c r="U2193" s="25">
        <v>1.9848399999999999E-3</v>
      </c>
      <c r="V2193" s="25">
        <v>2.4128159999999999E-2</v>
      </c>
      <c r="W2193" s="25">
        <v>2.6112999999999997E-2</v>
      </c>
      <c r="X2193" s="25"/>
      <c r="Y2193" s="25"/>
      <c r="Z2193"/>
    </row>
    <row r="2194" spans="2:26" x14ac:dyDescent="0.25">
      <c r="B2194" t="s">
        <v>937</v>
      </c>
      <c r="C2194" t="s">
        <v>692</v>
      </c>
      <c r="D2194" t="s">
        <v>461</v>
      </c>
      <c r="E2194" t="s">
        <v>1575</v>
      </c>
      <c r="F2194" t="s">
        <v>951</v>
      </c>
      <c r="G2194" t="s">
        <v>952</v>
      </c>
      <c r="H2194" t="s">
        <v>918</v>
      </c>
      <c r="I2194" t="s">
        <v>2007</v>
      </c>
      <c r="J2194" s="4" t="s">
        <v>865</v>
      </c>
      <c r="K2194">
        <v>200</v>
      </c>
      <c r="L2194">
        <v>125</v>
      </c>
      <c r="M2194" s="1">
        <v>1.5462962962962963E-2</v>
      </c>
      <c r="N2194" s="25">
        <v>637.99763613277196</v>
      </c>
      <c r="O2194" s="25">
        <v>2009.6925538182315</v>
      </c>
      <c r="P2194" s="25">
        <v>10.997155286293699</v>
      </c>
      <c r="Q2194" s="25">
        <v>0.53591803813304895</v>
      </c>
      <c r="R2194" s="25">
        <v>789.20311622573399</v>
      </c>
      <c r="S2194" s="25">
        <v>1.5817321899860199</v>
      </c>
      <c r="T2194" s="25">
        <v>4.6974080624473502E-2</v>
      </c>
      <c r="U2194" s="25">
        <v>3.4121221430596202E-3</v>
      </c>
      <c r="V2194" s="25">
        <v>4.2327956835051E-2</v>
      </c>
      <c r="W2194" s="25">
        <v>4.5740078978110624E-2</v>
      </c>
      <c r="X2194" s="25"/>
      <c r="Y2194" s="25"/>
      <c r="Z2194"/>
    </row>
    <row r="2195" spans="2:26" x14ac:dyDescent="0.25">
      <c r="B2195" t="s">
        <v>937</v>
      </c>
      <c r="C2195" t="s">
        <v>692</v>
      </c>
      <c r="D2195" t="s">
        <v>461</v>
      </c>
      <c r="E2195" t="s">
        <v>1575</v>
      </c>
      <c r="F2195" t="s">
        <v>951</v>
      </c>
      <c r="G2195" t="s">
        <v>952</v>
      </c>
      <c r="H2195" t="s">
        <v>918</v>
      </c>
      <c r="I2195" t="s">
        <v>2007</v>
      </c>
      <c r="J2195" s="4" t="s">
        <v>865</v>
      </c>
      <c r="K2195">
        <v>240</v>
      </c>
      <c r="L2195">
        <v>200</v>
      </c>
      <c r="M2195" s="1">
        <v>2.2372685185185186E-2</v>
      </c>
      <c r="N2195" s="25">
        <v>935.76694640005701</v>
      </c>
      <c r="O2195" s="25">
        <v>2947.6658811601797</v>
      </c>
      <c r="P2195" s="25">
        <v>15.675434927235999</v>
      </c>
      <c r="Q2195" s="25">
        <v>0.78604427340771699</v>
      </c>
      <c r="R2195" s="25">
        <v>1157.5437146184499</v>
      </c>
      <c r="S2195" s="25">
        <v>1.77873169909738</v>
      </c>
      <c r="T2195" s="25">
        <v>7.1714850235700706E-2</v>
      </c>
      <c r="U2195" s="25">
        <v>3.94006477436846E-3</v>
      </c>
      <c r="V2195" s="25">
        <v>6.6409763538635105E-2</v>
      </c>
      <c r="W2195" s="25">
        <v>7.0349828313003571E-2</v>
      </c>
      <c r="X2195" s="25"/>
      <c r="Y2195" s="25"/>
      <c r="Z2195"/>
    </row>
    <row r="2196" spans="2:26" x14ac:dyDescent="0.25">
      <c r="B2196" t="s">
        <v>937</v>
      </c>
      <c r="C2196" t="s">
        <v>692</v>
      </c>
      <c r="D2196" t="s">
        <v>461</v>
      </c>
      <c r="E2196" t="s">
        <v>1575</v>
      </c>
      <c r="F2196" t="s">
        <v>951</v>
      </c>
      <c r="G2196" t="s">
        <v>952</v>
      </c>
      <c r="H2196" t="s">
        <v>918</v>
      </c>
      <c r="I2196" t="s">
        <v>2007</v>
      </c>
      <c r="J2196" s="4" t="s">
        <v>865</v>
      </c>
      <c r="K2196">
        <v>300</v>
      </c>
      <c r="L2196">
        <v>250</v>
      </c>
      <c r="M2196" s="1">
        <v>2.6261574074074076E-2</v>
      </c>
      <c r="N2196" s="25">
        <v>1126.4640343221299</v>
      </c>
      <c r="O2196" s="25">
        <v>3548.361708114709</v>
      </c>
      <c r="P2196" s="25">
        <v>18.8902074528581</v>
      </c>
      <c r="Q2196" s="25">
        <v>0.94622979277396402</v>
      </c>
      <c r="R2196" s="25">
        <v>1393.43607177596</v>
      </c>
      <c r="S2196" s="25">
        <v>2.1354485252789299</v>
      </c>
      <c r="T2196" s="25">
        <v>9.6414140251841404E-2</v>
      </c>
      <c r="U2196" s="25">
        <v>3.9795189321730502E-3</v>
      </c>
      <c r="V2196" s="25">
        <v>8.5988575936874798E-2</v>
      </c>
      <c r="W2196" s="25">
        <v>8.9968094869047846E-2</v>
      </c>
      <c r="X2196" s="25"/>
      <c r="Y2196" s="25"/>
      <c r="Z2196"/>
    </row>
    <row r="2197" spans="2:26" x14ac:dyDescent="0.25">
      <c r="B2197" t="s">
        <v>937</v>
      </c>
      <c r="C2197" t="s">
        <v>692</v>
      </c>
      <c r="D2197" t="s">
        <v>461</v>
      </c>
      <c r="E2197" t="s">
        <v>1575</v>
      </c>
      <c r="F2197" t="s">
        <v>951</v>
      </c>
      <c r="G2197" t="s">
        <v>952</v>
      </c>
      <c r="H2197" t="s">
        <v>918</v>
      </c>
      <c r="I2197" t="s">
        <v>2007</v>
      </c>
      <c r="J2197" s="4" t="s">
        <v>865</v>
      </c>
      <c r="K2197">
        <v>420</v>
      </c>
      <c r="L2197">
        <v>500</v>
      </c>
      <c r="M2197" s="1">
        <v>4.821759259259259E-2</v>
      </c>
      <c r="N2197" s="25">
        <v>1798.3614253338301</v>
      </c>
      <c r="O2197" s="25">
        <v>5664.8384898015647</v>
      </c>
      <c r="P2197" s="25">
        <v>26.712523784621201</v>
      </c>
      <c r="Q2197" s="25">
        <v>1.51062355355873</v>
      </c>
      <c r="R2197" s="25">
        <v>2224.57332489899</v>
      </c>
      <c r="S2197" s="25">
        <v>2.71925915485423</v>
      </c>
      <c r="T2197" s="25">
        <v>0.20032149071420799</v>
      </c>
      <c r="U2197" s="25">
        <v>4.0238471422971303E-3</v>
      </c>
      <c r="V2197" s="25">
        <v>0.182642555491765</v>
      </c>
      <c r="W2197" s="25">
        <v>0.18666640263406215</v>
      </c>
      <c r="X2197" s="25"/>
      <c r="Y2197" s="25"/>
      <c r="Z2197"/>
    </row>
    <row r="2198" spans="2:26" x14ac:dyDescent="0.25">
      <c r="B2198" t="s">
        <v>937</v>
      </c>
      <c r="C2198" t="s">
        <v>692</v>
      </c>
      <c r="D2198" t="s">
        <v>461</v>
      </c>
      <c r="E2198" t="s">
        <v>1575</v>
      </c>
      <c r="F2198" t="s">
        <v>951</v>
      </c>
      <c r="G2198" t="s">
        <v>952</v>
      </c>
      <c r="H2198" t="s">
        <v>918</v>
      </c>
      <c r="I2198" t="s">
        <v>2007</v>
      </c>
      <c r="J2198" s="4" t="s">
        <v>865</v>
      </c>
      <c r="K2198">
        <v>440</v>
      </c>
      <c r="L2198">
        <v>750</v>
      </c>
      <c r="M2198" s="1">
        <v>6.9722222222222227E-2</v>
      </c>
      <c r="N2198" s="25">
        <v>2508.9340290918099</v>
      </c>
      <c r="O2198" s="25">
        <v>7903.142191639201</v>
      </c>
      <c r="P2198" s="25">
        <v>35.174312691107801</v>
      </c>
      <c r="Q2198" s="25">
        <v>2.1075045366145901</v>
      </c>
      <c r="R2198" s="25">
        <v>3103.55100154293</v>
      </c>
      <c r="S2198" s="25">
        <v>2.81731115651609</v>
      </c>
      <c r="T2198" s="25">
        <v>0.32773540173924198</v>
      </c>
      <c r="U2198" s="25">
        <v>4.4773354781915201E-3</v>
      </c>
      <c r="V2198" s="25">
        <v>0.295790390090438</v>
      </c>
      <c r="W2198" s="25">
        <v>0.30026772556862952</v>
      </c>
      <c r="X2198" s="25"/>
      <c r="Y2198" s="25"/>
      <c r="Z2198"/>
    </row>
    <row r="2199" spans="2:26" x14ac:dyDescent="0.25">
      <c r="B2199" t="s">
        <v>937</v>
      </c>
      <c r="C2199" t="s">
        <v>692</v>
      </c>
      <c r="D2199" t="s">
        <v>461</v>
      </c>
      <c r="E2199" t="s">
        <v>1575</v>
      </c>
      <c r="F2199" t="s">
        <v>951</v>
      </c>
      <c r="G2199" t="s">
        <v>952</v>
      </c>
      <c r="H2199" t="s">
        <v>918</v>
      </c>
      <c r="I2199" t="s">
        <v>2007</v>
      </c>
      <c r="J2199" s="4" t="s">
        <v>865</v>
      </c>
      <c r="K2199">
        <v>440</v>
      </c>
      <c r="L2199">
        <v>1000</v>
      </c>
      <c r="M2199" s="1">
        <v>9.1087962962962954E-2</v>
      </c>
      <c r="N2199" s="25">
        <v>3249.5079830100399</v>
      </c>
      <c r="O2199" s="25">
        <v>10235.950146481626</v>
      </c>
      <c r="P2199" s="25">
        <v>44.167142916193001</v>
      </c>
      <c r="Q2199" s="25">
        <v>2.7295867176998101</v>
      </c>
      <c r="R2199" s="25">
        <v>4019.6412419016401</v>
      </c>
      <c r="S2199" s="25">
        <v>2.8366350200134098</v>
      </c>
      <c r="T2199" s="25">
        <v>0.44313376941683802</v>
      </c>
      <c r="U2199" s="25">
        <v>5.0580729460874604E-3</v>
      </c>
      <c r="V2199" s="25">
        <v>0.40258775865667501</v>
      </c>
      <c r="W2199" s="25">
        <v>0.40764583160276247</v>
      </c>
      <c r="X2199" s="25"/>
      <c r="Y2199" s="25"/>
      <c r="Z2199"/>
    </row>
    <row r="2200" spans="2:26" x14ac:dyDescent="0.25">
      <c r="B2200" t="s">
        <v>937</v>
      </c>
      <c r="C2200" t="s">
        <v>692</v>
      </c>
      <c r="D2200" t="s">
        <v>461</v>
      </c>
      <c r="E2200" t="s">
        <v>1575</v>
      </c>
      <c r="F2200" t="s">
        <v>951</v>
      </c>
      <c r="G2200" t="s">
        <v>952</v>
      </c>
      <c r="H2200" t="s">
        <v>918</v>
      </c>
      <c r="I2200" t="s">
        <v>2007</v>
      </c>
      <c r="J2200" s="4" t="s">
        <v>865</v>
      </c>
      <c r="K2200">
        <v>460</v>
      </c>
      <c r="L2200">
        <v>1500</v>
      </c>
      <c r="M2200" s="1">
        <v>0.13400462962962964</v>
      </c>
      <c r="N2200" s="25">
        <v>4621.4054006817396</v>
      </c>
      <c r="O2200" s="25">
        <v>14557.42701214748</v>
      </c>
      <c r="P2200" s="25">
        <v>60.125372637757302</v>
      </c>
      <c r="Q2200" s="25">
        <v>3.8819803967245901</v>
      </c>
      <c r="R2200" s="25">
        <v>5716.67951751688</v>
      </c>
      <c r="S2200" s="25">
        <v>2.9189432803450601</v>
      </c>
      <c r="T2200" s="25">
        <v>0.75017604424916595</v>
      </c>
      <c r="U2200" s="25">
        <v>5.7598193512930201E-3</v>
      </c>
      <c r="V2200" s="25">
        <v>0.65790454899466599</v>
      </c>
      <c r="W2200" s="25">
        <v>0.66366436834595899</v>
      </c>
      <c r="X2200" s="25"/>
      <c r="Y2200" s="25"/>
      <c r="Z2200"/>
    </row>
    <row r="2201" spans="2:26" x14ac:dyDescent="0.25">
      <c r="B2201" t="s">
        <v>937</v>
      </c>
      <c r="C2201" t="s">
        <v>692</v>
      </c>
      <c r="D2201" t="s">
        <v>461</v>
      </c>
      <c r="E2201" t="s">
        <v>1575</v>
      </c>
      <c r="F2201" t="s">
        <v>951</v>
      </c>
      <c r="G2201" t="s">
        <v>952</v>
      </c>
      <c r="H2201" t="s">
        <v>918</v>
      </c>
      <c r="I2201" t="s">
        <v>2007</v>
      </c>
      <c r="J2201" s="4" t="s">
        <v>865</v>
      </c>
      <c r="K2201">
        <v>440</v>
      </c>
      <c r="L2201">
        <v>2000</v>
      </c>
      <c r="M2201" s="1">
        <v>0.17655092592592592</v>
      </c>
      <c r="N2201" s="25">
        <v>6210.5883004872003</v>
      </c>
      <c r="O2201" s="25">
        <v>19563.353146534679</v>
      </c>
      <c r="P2201" s="25">
        <v>80.103176158135199</v>
      </c>
      <c r="Q2201" s="25">
        <v>5.21689412842899</v>
      </c>
      <c r="R2201" s="25">
        <v>7682.49827325773</v>
      </c>
      <c r="S2201" s="25">
        <v>2.9042044662670201</v>
      </c>
      <c r="T2201" s="25">
        <v>0.90474717561278395</v>
      </c>
      <c r="U2201" s="25">
        <v>7.3714362273627999E-3</v>
      </c>
      <c r="V2201" s="25">
        <v>0.829829525166211</v>
      </c>
      <c r="W2201" s="25">
        <v>0.83720096139357381</v>
      </c>
      <c r="X2201" s="25"/>
      <c r="Y2201" s="25"/>
      <c r="Z2201"/>
    </row>
    <row r="2202" spans="2:26" x14ac:dyDescent="0.25">
      <c r="B2202" t="s">
        <v>937</v>
      </c>
      <c r="C2202" t="s">
        <v>692</v>
      </c>
      <c r="D2202" t="s">
        <v>461</v>
      </c>
      <c r="E2202" t="s">
        <v>1575</v>
      </c>
      <c r="F2202" t="s">
        <v>951</v>
      </c>
      <c r="G2202" t="s">
        <v>952</v>
      </c>
      <c r="H2202" t="s">
        <v>918</v>
      </c>
      <c r="I2202" t="s">
        <v>2007</v>
      </c>
      <c r="J2202" s="4" t="s">
        <v>865</v>
      </c>
      <c r="K2202">
        <v>440</v>
      </c>
      <c r="L2202">
        <v>2500</v>
      </c>
      <c r="M2202" s="1">
        <v>0.21929398148148149</v>
      </c>
      <c r="N2202" s="25">
        <v>7691.2810375150602</v>
      </c>
      <c r="O2202" s="25">
        <v>24227.53526817244</v>
      </c>
      <c r="P2202" s="25">
        <v>98.069844356445898</v>
      </c>
      <c r="Q2202" s="25">
        <v>6.4606760395151603</v>
      </c>
      <c r="R2202" s="25">
        <v>9514.1144458216404</v>
      </c>
      <c r="S2202" s="25">
        <v>2.9361741825011398</v>
      </c>
      <c r="T2202" s="25">
        <v>1.13559693609475</v>
      </c>
      <c r="U2202" s="25">
        <v>8.5268795433665907E-3</v>
      </c>
      <c r="V2202" s="25">
        <v>1.04350092979441</v>
      </c>
      <c r="W2202" s="25">
        <v>1.0520278093377766</v>
      </c>
      <c r="X2202" s="25"/>
      <c r="Y2202" s="25"/>
      <c r="Z2202"/>
    </row>
    <row r="2203" spans="2:26" x14ac:dyDescent="0.25">
      <c r="B2203" t="s">
        <v>937</v>
      </c>
      <c r="C2203" t="s">
        <v>692</v>
      </c>
      <c r="D2203" t="s">
        <v>461</v>
      </c>
      <c r="E2203" t="s">
        <v>1575</v>
      </c>
      <c r="F2203" t="s">
        <v>951</v>
      </c>
      <c r="G2203" t="s">
        <v>952</v>
      </c>
      <c r="H2203" t="s">
        <v>918</v>
      </c>
      <c r="I2203" t="s">
        <v>2007</v>
      </c>
      <c r="J2203" s="4" t="s">
        <v>865</v>
      </c>
      <c r="K2203">
        <v>440</v>
      </c>
      <c r="L2203">
        <v>3000</v>
      </c>
      <c r="M2203" s="1">
        <v>0.26203703703703701</v>
      </c>
      <c r="N2203" s="25">
        <v>9172.0196847369698</v>
      </c>
      <c r="O2203" s="25">
        <v>28891.862006921456</v>
      </c>
      <c r="P2203" s="25">
        <v>116.037851517387</v>
      </c>
      <c r="Q2203" s="25">
        <v>7.7044965111752504</v>
      </c>
      <c r="R2203" s="25">
        <v>11345.7891844518</v>
      </c>
      <c r="S2203" s="25">
        <v>2.96675939801831</v>
      </c>
      <c r="T2203" s="25">
        <v>1.36650061347272</v>
      </c>
      <c r="U2203" s="25">
        <v>9.6819836039888797E-3</v>
      </c>
      <c r="V2203" s="25">
        <v>1.25720135919047</v>
      </c>
      <c r="W2203" s="25">
        <v>1.266883342794459</v>
      </c>
      <c r="X2203" s="25"/>
      <c r="Y2203" s="25"/>
      <c r="Z2203"/>
    </row>
    <row r="2204" spans="2:26" x14ac:dyDescent="0.25">
      <c r="B2204" t="s">
        <v>937</v>
      </c>
      <c r="C2204" t="s">
        <v>692</v>
      </c>
      <c r="D2204" t="s">
        <v>461</v>
      </c>
      <c r="E2204" t="s">
        <v>1575</v>
      </c>
      <c r="F2204" t="s">
        <v>951</v>
      </c>
      <c r="G2204" t="s">
        <v>952</v>
      </c>
      <c r="H2204" t="s">
        <v>918</v>
      </c>
      <c r="I2204" t="s">
        <v>2007</v>
      </c>
      <c r="J2204" s="4" t="s">
        <v>865</v>
      </c>
      <c r="K2204">
        <v>440</v>
      </c>
      <c r="L2204">
        <v>3500</v>
      </c>
      <c r="M2204" s="1">
        <v>0.30478009259259259</v>
      </c>
      <c r="N2204" s="25">
        <v>10652.541242028799</v>
      </c>
      <c r="O2204" s="25">
        <v>33555.504912390716</v>
      </c>
      <c r="P2204" s="25">
        <v>134.00207258553999</v>
      </c>
      <c r="Q2204" s="25">
        <v>8.9481346192965905</v>
      </c>
      <c r="R2204" s="25">
        <v>13177.1919751977</v>
      </c>
      <c r="S2204" s="25">
        <v>2.99734333502973</v>
      </c>
      <c r="T2204" s="25">
        <v>1.59735663387453</v>
      </c>
      <c r="U2204" s="25">
        <v>1.0836723230340999E-2</v>
      </c>
      <c r="V2204" s="25">
        <v>1.4708740665097899</v>
      </c>
      <c r="W2204" s="25">
        <v>1.4817107897401309</v>
      </c>
      <c r="X2204" s="25"/>
      <c r="Y2204" s="25"/>
      <c r="Z2204"/>
    </row>
    <row r="2205" spans="2:26" x14ac:dyDescent="0.25">
      <c r="B2205" t="s">
        <v>937</v>
      </c>
      <c r="C2205" t="s">
        <v>692</v>
      </c>
      <c r="D2205" t="s">
        <v>461</v>
      </c>
      <c r="E2205" t="s">
        <v>1575</v>
      </c>
      <c r="F2205" t="s">
        <v>951</v>
      </c>
      <c r="G2205" t="s">
        <v>952</v>
      </c>
      <c r="H2205" t="s">
        <v>918</v>
      </c>
      <c r="I2205" t="s">
        <v>2007</v>
      </c>
      <c r="J2205" s="4" t="s">
        <v>865</v>
      </c>
      <c r="K2205">
        <v>440</v>
      </c>
      <c r="L2205">
        <v>4000</v>
      </c>
      <c r="M2205" s="1">
        <v>0.34752314814814816</v>
      </c>
      <c r="N2205" s="25">
        <v>12133.235330007599</v>
      </c>
      <c r="O2205" s="25">
        <v>38219.691289523937</v>
      </c>
      <c r="P2205" s="25">
        <v>151.96882460336201</v>
      </c>
      <c r="Q2205" s="25">
        <v>10.191917653196001</v>
      </c>
      <c r="R2205" s="25">
        <v>15008.8154139504</v>
      </c>
      <c r="S2205" s="25">
        <v>3.0262588353503701</v>
      </c>
      <c r="T2205" s="25">
        <v>1.8282508970597799</v>
      </c>
      <c r="U2205" s="25">
        <v>1.19914694559261E-2</v>
      </c>
      <c r="V2205" s="25">
        <v>1.68457803714035</v>
      </c>
      <c r="W2205" s="25">
        <v>1.696569506596276</v>
      </c>
      <c r="X2205" s="25"/>
      <c r="Y2205" s="25"/>
      <c r="Z2205"/>
    </row>
    <row r="2206" spans="2:26" x14ac:dyDescent="0.25">
      <c r="B2206" t="s">
        <v>937</v>
      </c>
      <c r="C2206" t="s">
        <v>692</v>
      </c>
      <c r="D2206" t="s">
        <v>461</v>
      </c>
      <c r="E2206" t="s">
        <v>1575</v>
      </c>
      <c r="F2206" t="s">
        <v>951</v>
      </c>
      <c r="G2206" t="s">
        <v>952</v>
      </c>
      <c r="H2206" t="s">
        <v>918</v>
      </c>
      <c r="I2206" t="s">
        <v>2007</v>
      </c>
      <c r="J2206" s="4" t="s">
        <v>865</v>
      </c>
      <c r="K2206">
        <v>440</v>
      </c>
      <c r="L2206">
        <v>4500</v>
      </c>
      <c r="M2206" s="1">
        <v>0.39026620370370368</v>
      </c>
      <c r="N2206" s="25">
        <v>13613.8314454623</v>
      </c>
      <c r="O2206" s="25">
        <v>42883.569053206244</v>
      </c>
      <c r="P2206" s="25">
        <v>169.934214463074</v>
      </c>
      <c r="Q2206" s="25">
        <v>11.4356203912035</v>
      </c>
      <c r="R2206" s="25">
        <v>16840.307556339802</v>
      </c>
      <c r="S2206" s="25">
        <v>3.05538688604695</v>
      </c>
      <c r="T2206" s="25">
        <v>2.0591334010063602</v>
      </c>
      <c r="U2206" s="25">
        <v>1.3146026339807401E-2</v>
      </c>
      <c r="V2206" s="25">
        <v>1.8982708598096301</v>
      </c>
      <c r="W2206" s="25">
        <v>1.9114168861494374</v>
      </c>
      <c r="X2206" s="25"/>
      <c r="Y2206" s="25"/>
      <c r="Z2206"/>
    </row>
    <row r="2207" spans="2:26" x14ac:dyDescent="0.25">
      <c r="B2207" t="s">
        <v>937</v>
      </c>
      <c r="C2207" t="s">
        <v>692</v>
      </c>
      <c r="D2207" t="s">
        <v>461</v>
      </c>
      <c r="E2207" t="s">
        <v>1575</v>
      </c>
      <c r="F2207" t="s">
        <v>951</v>
      </c>
      <c r="G2207" t="s">
        <v>952</v>
      </c>
      <c r="H2207" t="s">
        <v>918</v>
      </c>
      <c r="I2207" t="s">
        <v>2007</v>
      </c>
      <c r="J2207" s="4" t="s">
        <v>865</v>
      </c>
      <c r="K2207">
        <v>460</v>
      </c>
      <c r="L2207">
        <v>5000</v>
      </c>
      <c r="M2207" s="1">
        <v>0.43320601851851853</v>
      </c>
      <c r="N2207" s="25">
        <v>14683.8132011284</v>
      </c>
      <c r="O2207" s="25">
        <v>46254.011583554457</v>
      </c>
      <c r="P2207" s="25">
        <v>180.26208968531199</v>
      </c>
      <c r="Q2207" s="25">
        <v>12.3343974056943</v>
      </c>
      <c r="R2207" s="25">
        <v>18163.868766122301</v>
      </c>
      <c r="S2207" s="25">
        <v>3.0537514130519399</v>
      </c>
      <c r="T2207" s="25">
        <v>2.5889741680028702</v>
      </c>
      <c r="U2207" s="25">
        <v>1.25866441120906E-2</v>
      </c>
      <c r="V2207" s="25">
        <v>2.2763546408258599</v>
      </c>
      <c r="W2207" s="25">
        <v>2.2889412849379505</v>
      </c>
      <c r="X2207" s="25"/>
      <c r="Y2207" s="25"/>
      <c r="Z2207"/>
    </row>
    <row r="2208" spans="2:26" x14ac:dyDescent="0.25">
      <c r="B2208" t="s">
        <v>937</v>
      </c>
      <c r="C2208" t="s">
        <v>692</v>
      </c>
      <c r="D2208" t="s">
        <v>461</v>
      </c>
      <c r="E2208" t="s">
        <v>1575</v>
      </c>
      <c r="F2208" t="s">
        <v>951</v>
      </c>
      <c r="G2208" t="s">
        <v>952</v>
      </c>
      <c r="H2208" t="s">
        <v>918</v>
      </c>
      <c r="I2208" t="s">
        <v>2007</v>
      </c>
      <c r="J2208" s="4" t="s">
        <v>865</v>
      </c>
      <c r="K2208">
        <v>480</v>
      </c>
      <c r="L2208">
        <v>5500</v>
      </c>
      <c r="M2208" s="1">
        <v>0.47608796296296302</v>
      </c>
      <c r="N2208" s="25">
        <v>15927.139096102899</v>
      </c>
      <c r="O2208" s="25">
        <v>50170.48815272413</v>
      </c>
      <c r="P2208" s="25">
        <v>193.826673702942</v>
      </c>
      <c r="Q2208" s="25">
        <v>13.3787900765644</v>
      </c>
      <c r="R2208" s="25">
        <v>19701.870318421799</v>
      </c>
      <c r="S2208" s="25">
        <v>3.0577170397562901</v>
      </c>
      <c r="T2208" s="25">
        <v>3.0425656049572498</v>
      </c>
      <c r="U2208" s="25">
        <v>1.27343754630974E-2</v>
      </c>
      <c r="V2208" s="25">
        <v>2.6096864639587598</v>
      </c>
      <c r="W2208" s="25">
        <v>2.6224208394218573</v>
      </c>
      <c r="X2208" s="25"/>
      <c r="Y2208" s="25"/>
      <c r="Z2208"/>
    </row>
    <row r="2209" spans="2:26" x14ac:dyDescent="0.25">
      <c r="B2209" t="s">
        <v>937</v>
      </c>
      <c r="C2209" t="s">
        <v>692</v>
      </c>
      <c r="D2209" t="s">
        <v>461</v>
      </c>
      <c r="E2209" t="s">
        <v>1575</v>
      </c>
      <c r="F2209" t="s">
        <v>951</v>
      </c>
      <c r="G2209" t="s">
        <v>952</v>
      </c>
      <c r="H2209" t="s">
        <v>918</v>
      </c>
      <c r="I2209" t="s">
        <v>2007</v>
      </c>
      <c r="J2209" s="4" t="s">
        <v>865</v>
      </c>
      <c r="K2209">
        <v>460</v>
      </c>
      <c r="L2209">
        <v>6000</v>
      </c>
      <c r="M2209" s="1">
        <v>0.51871527777777782</v>
      </c>
      <c r="N2209" s="25">
        <v>17558.644896308699</v>
      </c>
      <c r="O2209" s="25">
        <v>55309.731423372403</v>
      </c>
      <c r="P2209" s="25">
        <v>214.583118837824</v>
      </c>
      <c r="Q2209" s="25">
        <v>14.7492692377604</v>
      </c>
      <c r="R2209" s="25">
        <v>21720.050567146402</v>
      </c>
      <c r="S2209" s="25">
        <v>3.0911406779387001</v>
      </c>
      <c r="T2209" s="25">
        <v>3.11434904155707</v>
      </c>
      <c r="U2209" s="25">
        <v>1.45360920251389E-2</v>
      </c>
      <c r="V2209" s="25">
        <v>2.73877049046268</v>
      </c>
      <c r="W2209" s="25">
        <v>2.7533065824878187</v>
      </c>
      <c r="X2209" s="25"/>
      <c r="Y2209" s="25"/>
      <c r="Z2209"/>
    </row>
    <row r="2210" spans="2:26" x14ac:dyDescent="0.25">
      <c r="B2210" t="s">
        <v>937</v>
      </c>
      <c r="C2210" t="s">
        <v>692</v>
      </c>
      <c r="D2210" t="s">
        <v>461</v>
      </c>
      <c r="E2210" t="s">
        <v>1575</v>
      </c>
      <c r="F2210" t="s">
        <v>951</v>
      </c>
      <c r="G2210" t="s">
        <v>952</v>
      </c>
      <c r="H2210" t="s">
        <v>918</v>
      </c>
      <c r="I2210" t="s">
        <v>2007</v>
      </c>
      <c r="J2210" s="4" t="s">
        <v>865</v>
      </c>
      <c r="K2210">
        <v>500</v>
      </c>
      <c r="L2210">
        <v>6500</v>
      </c>
      <c r="M2210" s="1">
        <v>0.56164351851851857</v>
      </c>
      <c r="N2210" s="25">
        <v>18522.275022609501</v>
      </c>
      <c r="O2210" s="25">
        <v>58345.166321219927</v>
      </c>
      <c r="P2210" s="25">
        <v>227.888226852012</v>
      </c>
      <c r="Q2210" s="25">
        <v>15.558703053676201</v>
      </c>
      <c r="R2210" s="25">
        <v>22912.052984154499</v>
      </c>
      <c r="S2210" s="25">
        <v>3.1237538478873401</v>
      </c>
      <c r="T2210" s="25">
        <v>3.8998380753379802</v>
      </c>
      <c r="U2210" s="25">
        <v>1.33287811933666E-2</v>
      </c>
      <c r="V2210" s="25">
        <v>3.2853280921501402</v>
      </c>
      <c r="W2210" s="25">
        <v>3.2986568733435067</v>
      </c>
      <c r="X2210" s="25"/>
      <c r="Y2210" s="25"/>
      <c r="Z2210"/>
    </row>
    <row r="2211" spans="2:26" x14ac:dyDescent="0.25">
      <c r="B2211" t="s">
        <v>937</v>
      </c>
      <c r="C2211" t="s">
        <v>692</v>
      </c>
      <c r="D2211" t="s">
        <v>461</v>
      </c>
      <c r="E2211" t="s">
        <v>1575</v>
      </c>
      <c r="F2211" t="s">
        <v>951</v>
      </c>
      <c r="G2211" t="s">
        <v>952</v>
      </c>
      <c r="H2211" t="s">
        <v>918</v>
      </c>
      <c r="I2211" t="s">
        <v>2007</v>
      </c>
      <c r="J2211" s="4" t="s">
        <v>832</v>
      </c>
      <c r="K2211">
        <v>200</v>
      </c>
      <c r="L2211">
        <v>125</v>
      </c>
      <c r="M2211" s="1">
        <v>2.2847222222222224E-2</v>
      </c>
      <c r="N2211" s="25">
        <v>531.16660999999999</v>
      </c>
      <c r="O2211" s="25">
        <v>1673.1748215</v>
      </c>
      <c r="P2211" s="25">
        <v>6.5674878999999997</v>
      </c>
      <c r="Q2211" s="25">
        <v>0.44617990000000002</v>
      </c>
      <c r="R2211" s="25">
        <v>657.05313999999998</v>
      </c>
      <c r="S2211" s="25">
        <v>3.7403689</v>
      </c>
      <c r="T2211" s="25">
        <v>2.8974E-2</v>
      </c>
      <c r="U2211" s="25">
        <v>2.4683999999999999E-3</v>
      </c>
      <c r="V2211" s="25">
        <v>2.7339527999999998E-2</v>
      </c>
      <c r="W2211" s="25">
        <v>2.9807927999999997E-2</v>
      </c>
      <c r="X2211" s="25"/>
      <c r="Y2211" s="25"/>
      <c r="Z2211"/>
    </row>
    <row r="2212" spans="2:26" x14ac:dyDescent="0.25">
      <c r="B2212" t="s">
        <v>937</v>
      </c>
      <c r="C2212" t="s">
        <v>692</v>
      </c>
      <c r="D2212" t="s">
        <v>461</v>
      </c>
      <c r="E2212" t="s">
        <v>1575</v>
      </c>
      <c r="F2212" t="s">
        <v>951</v>
      </c>
      <c r="G2212" t="s">
        <v>952</v>
      </c>
      <c r="H2212" t="s">
        <v>918</v>
      </c>
      <c r="I2212" t="s">
        <v>2007</v>
      </c>
      <c r="J2212" s="4" t="s">
        <v>864</v>
      </c>
      <c r="K2212">
        <v>200</v>
      </c>
      <c r="L2212">
        <v>125</v>
      </c>
      <c r="M2212" s="1">
        <v>1.9259259259259261E-2</v>
      </c>
      <c r="N2212" s="25">
        <v>487.18030262820503</v>
      </c>
      <c r="O2212" s="25">
        <v>1534.6179532788458</v>
      </c>
      <c r="P2212" s="25">
        <v>6.3273321519230699</v>
      </c>
      <c r="Q2212" s="25">
        <v>0.409231405384615</v>
      </c>
      <c r="R2212" s="25">
        <v>602.64207512820497</v>
      </c>
      <c r="S2212" s="25">
        <v>3.0407682724358902</v>
      </c>
      <c r="T2212" s="25">
        <v>2.61716E-2</v>
      </c>
      <c r="U2212" s="25">
        <v>2.3803599999999898E-3</v>
      </c>
      <c r="V2212" s="25">
        <v>2.5170829999999901E-2</v>
      </c>
      <c r="W2212" s="25">
        <v>2.7551189999999892E-2</v>
      </c>
      <c r="X2212" s="25"/>
      <c r="Y2212" s="25"/>
      <c r="Z2212"/>
    </row>
    <row r="2213" spans="2:26" x14ac:dyDescent="0.25">
      <c r="B2213" t="s">
        <v>116</v>
      </c>
      <c r="C2213" t="s">
        <v>335</v>
      </c>
      <c r="D2213" t="s">
        <v>458</v>
      </c>
      <c r="E2213" t="s">
        <v>1577</v>
      </c>
      <c r="F2213" t="s">
        <v>951</v>
      </c>
      <c r="G2213" t="s">
        <v>950</v>
      </c>
      <c r="H2213" t="s">
        <v>918</v>
      </c>
      <c r="I2213" t="s">
        <v>1927</v>
      </c>
      <c r="J2213" s="4" t="s">
        <v>865</v>
      </c>
      <c r="K2213">
        <v>120</v>
      </c>
      <c r="L2213">
        <v>125</v>
      </c>
      <c r="M2213" s="1">
        <v>3.0914351851851849E-2</v>
      </c>
      <c r="N2213" s="25">
        <v>34.5390386831996</v>
      </c>
      <c r="O2213" s="25">
        <v>107.07101991791876</v>
      </c>
      <c r="P2213" s="25">
        <v>0.33935364140809399</v>
      </c>
      <c r="Q2213" s="25">
        <v>2.90127922092113E-2</v>
      </c>
      <c r="R2213" s="25">
        <v>42.724788737395897</v>
      </c>
      <c r="S2213" s="25">
        <v>31.0338683625071</v>
      </c>
      <c r="T2213" s="25">
        <v>0.54603682952543497</v>
      </c>
      <c r="U2213" s="25">
        <v>0</v>
      </c>
      <c r="V2213" s="25">
        <v>0</v>
      </c>
      <c r="W2213" s="25">
        <v>0</v>
      </c>
      <c r="X2213" s="25"/>
      <c r="Y2213" s="25"/>
      <c r="Z2213"/>
    </row>
    <row r="2214" spans="2:26" x14ac:dyDescent="0.25">
      <c r="B2214" t="s">
        <v>116</v>
      </c>
      <c r="C2214" t="s">
        <v>335</v>
      </c>
      <c r="D2214" t="s">
        <v>458</v>
      </c>
      <c r="E2214" t="s">
        <v>1577</v>
      </c>
      <c r="F2214" t="s">
        <v>951</v>
      </c>
      <c r="G2214" t="s">
        <v>950</v>
      </c>
      <c r="H2214" t="s">
        <v>918</v>
      </c>
      <c r="I2214" t="s">
        <v>1927</v>
      </c>
      <c r="J2214" s="4" t="s">
        <v>865</v>
      </c>
      <c r="K2214">
        <v>120</v>
      </c>
      <c r="L2214">
        <v>200</v>
      </c>
      <c r="M2214" s="1">
        <v>4.8564814814814818E-2</v>
      </c>
      <c r="N2214" s="25">
        <v>51.613281706095798</v>
      </c>
      <c r="O2214" s="25">
        <v>160.00117328889698</v>
      </c>
      <c r="P2214" s="25">
        <v>0.51538073359322401</v>
      </c>
      <c r="Q2214" s="25">
        <v>4.3355153562048998E-2</v>
      </c>
      <c r="R2214" s="25">
        <v>63.845621624251798</v>
      </c>
      <c r="S2214" s="25">
        <v>46.856974717404</v>
      </c>
      <c r="T2214" s="25">
        <v>0.827773414352453</v>
      </c>
      <c r="U2214" s="25">
        <v>0</v>
      </c>
      <c r="V2214" s="25">
        <v>0</v>
      </c>
      <c r="W2214" s="25">
        <v>0</v>
      </c>
      <c r="X2214" s="25"/>
      <c r="Y2214" s="25"/>
      <c r="Z2214"/>
    </row>
    <row r="2215" spans="2:26" x14ac:dyDescent="0.25">
      <c r="B2215" t="s">
        <v>116</v>
      </c>
      <c r="C2215" t="s">
        <v>335</v>
      </c>
      <c r="D2215" t="s">
        <v>458</v>
      </c>
      <c r="E2215" t="s">
        <v>1577</v>
      </c>
      <c r="F2215" t="s">
        <v>951</v>
      </c>
      <c r="G2215" t="s">
        <v>950</v>
      </c>
      <c r="H2215" t="s">
        <v>918</v>
      </c>
      <c r="I2215" t="s">
        <v>1927</v>
      </c>
      <c r="J2215" s="4" t="s">
        <v>865</v>
      </c>
      <c r="K2215">
        <v>120</v>
      </c>
      <c r="L2215">
        <v>250</v>
      </c>
      <c r="M2215" s="1">
        <v>6.0532407407407403E-2</v>
      </c>
      <c r="N2215" s="25">
        <v>63.699484609029597</v>
      </c>
      <c r="O2215" s="25">
        <v>197.46840228799175</v>
      </c>
      <c r="P2215" s="25">
        <v>0.64013729188302604</v>
      </c>
      <c r="Q2215" s="25">
        <v>5.3507566792142802E-2</v>
      </c>
      <c r="R2215" s="25">
        <v>78.7962753566229</v>
      </c>
      <c r="S2215" s="25">
        <v>58.026205877345298</v>
      </c>
      <c r="T2215" s="25">
        <v>1.0266299306804001</v>
      </c>
      <c r="U2215" s="25">
        <v>0</v>
      </c>
      <c r="V2215" s="25">
        <v>0</v>
      </c>
      <c r="W2215" s="25">
        <v>0</v>
      </c>
      <c r="X2215" s="25"/>
      <c r="Y2215" s="25"/>
      <c r="Z2215"/>
    </row>
    <row r="2216" spans="2:26" x14ac:dyDescent="0.25">
      <c r="B2216" t="s">
        <v>116</v>
      </c>
      <c r="C2216" t="s">
        <v>335</v>
      </c>
      <c r="D2216" t="s">
        <v>458</v>
      </c>
      <c r="E2216" t="s">
        <v>1577</v>
      </c>
      <c r="F2216" t="s">
        <v>951</v>
      </c>
      <c r="G2216" t="s">
        <v>950</v>
      </c>
      <c r="H2216" t="s">
        <v>918</v>
      </c>
      <c r="I2216" t="s">
        <v>1927</v>
      </c>
      <c r="J2216" s="4" t="s">
        <v>865</v>
      </c>
      <c r="K2216">
        <v>120</v>
      </c>
      <c r="L2216">
        <v>500</v>
      </c>
      <c r="M2216" s="1">
        <v>0.11923611111111111</v>
      </c>
      <c r="N2216" s="25">
        <v>122.97738382803399</v>
      </c>
      <c r="O2216" s="25">
        <v>381.22988986690541</v>
      </c>
      <c r="P2216" s="25">
        <v>1.249829983818</v>
      </c>
      <c r="Q2216" s="25">
        <v>0.103300971341273</v>
      </c>
      <c r="R2216" s="25">
        <v>152.122958038391</v>
      </c>
      <c r="S2216" s="25">
        <v>112.908820517807</v>
      </c>
      <c r="T2216" s="25">
        <v>2.0033432721492099</v>
      </c>
      <c r="U2216" s="25">
        <v>0</v>
      </c>
      <c r="V2216" s="25">
        <v>0</v>
      </c>
      <c r="W2216" s="25">
        <v>0</v>
      </c>
      <c r="X2216" s="25"/>
      <c r="Y2216" s="25"/>
      <c r="Z2216"/>
    </row>
    <row r="2217" spans="2:26" x14ac:dyDescent="0.25">
      <c r="B2217" t="s">
        <v>116</v>
      </c>
      <c r="C2217" t="s">
        <v>335</v>
      </c>
      <c r="D2217" t="s">
        <v>458</v>
      </c>
      <c r="E2217" t="s">
        <v>1577</v>
      </c>
      <c r="F2217" t="s">
        <v>951</v>
      </c>
      <c r="G2217" t="s">
        <v>950</v>
      </c>
      <c r="H2217" t="s">
        <v>918</v>
      </c>
      <c r="I2217" t="s">
        <v>1927</v>
      </c>
      <c r="J2217" s="4" t="s">
        <v>865</v>
      </c>
      <c r="K2217">
        <v>140</v>
      </c>
      <c r="L2217">
        <v>750</v>
      </c>
      <c r="M2217" s="1">
        <v>0.17957175925925925</v>
      </c>
      <c r="N2217" s="25">
        <v>184.974126567019</v>
      </c>
      <c r="O2217" s="25">
        <v>573.41979235775887</v>
      </c>
      <c r="P2217" s="25">
        <v>1.78963516633682</v>
      </c>
      <c r="Q2217" s="25">
        <v>0.155378294327779</v>
      </c>
      <c r="R2217" s="25">
        <v>228.8130774974</v>
      </c>
      <c r="S2217" s="25">
        <v>176.02065626496901</v>
      </c>
      <c r="T2217" s="25">
        <v>3.1047905488595502</v>
      </c>
      <c r="U2217" s="25">
        <v>0</v>
      </c>
      <c r="V2217" s="25">
        <v>0</v>
      </c>
      <c r="W2217" s="25">
        <v>0</v>
      </c>
      <c r="X2217" s="25"/>
      <c r="Y2217" s="25"/>
      <c r="Z2217"/>
    </row>
    <row r="2218" spans="2:26" x14ac:dyDescent="0.25">
      <c r="B2218" t="s">
        <v>116</v>
      </c>
      <c r="C2218" t="s">
        <v>335</v>
      </c>
      <c r="D2218" t="s">
        <v>458</v>
      </c>
      <c r="E2218" t="s">
        <v>1577</v>
      </c>
      <c r="F2218" t="s">
        <v>951</v>
      </c>
      <c r="G2218" t="s">
        <v>950</v>
      </c>
      <c r="H2218" t="s">
        <v>918</v>
      </c>
      <c r="I2218" t="s">
        <v>1927</v>
      </c>
      <c r="J2218" s="4" t="s">
        <v>865</v>
      </c>
      <c r="K2218">
        <v>140</v>
      </c>
      <c r="L2218">
        <v>1000</v>
      </c>
      <c r="M2218" s="1">
        <v>0.23877314814814818</v>
      </c>
      <c r="N2218" s="25">
        <v>244.74450024638901</v>
      </c>
      <c r="O2218" s="25">
        <v>758.70795076380591</v>
      </c>
      <c r="P2218" s="25">
        <v>2.3720575084595099</v>
      </c>
      <c r="Q2218" s="25">
        <v>0.20558540822656601</v>
      </c>
      <c r="R2218" s="25">
        <v>302.74897472431297</v>
      </c>
      <c r="S2218" s="25">
        <v>233.42859470256599</v>
      </c>
      <c r="T2218" s="25">
        <v>4.11964961962682</v>
      </c>
      <c r="U2218" s="25">
        <v>0</v>
      </c>
      <c r="V2218" s="25">
        <v>0</v>
      </c>
      <c r="W2218" s="25">
        <v>0</v>
      </c>
      <c r="X2218" s="25"/>
      <c r="Y2218" s="25"/>
      <c r="Z2218"/>
    </row>
    <row r="2219" spans="2:26" x14ac:dyDescent="0.25">
      <c r="B2219" t="s">
        <v>116</v>
      </c>
      <c r="C2219" t="s">
        <v>335</v>
      </c>
      <c r="D2219" t="s">
        <v>458</v>
      </c>
      <c r="E2219" t="s">
        <v>1577</v>
      </c>
      <c r="F2219" t="s">
        <v>951</v>
      </c>
      <c r="G2219" t="s">
        <v>950</v>
      </c>
      <c r="H2219" t="s">
        <v>918</v>
      </c>
      <c r="I2219" t="s">
        <v>1927</v>
      </c>
      <c r="J2219" s="4" t="s">
        <v>832</v>
      </c>
      <c r="K2219">
        <v>120</v>
      </c>
      <c r="L2219">
        <v>125</v>
      </c>
      <c r="M2219" s="1">
        <v>2.2847222222222224E-2</v>
      </c>
      <c r="N2219" s="25">
        <v>9.3119999999999994</v>
      </c>
      <c r="O2219" s="25">
        <v>28.8672</v>
      </c>
      <c r="P2219" s="25">
        <v>7.1378399999999995E-2</v>
      </c>
      <c r="Q2219" s="25">
        <v>7.8220800000000004E-3</v>
      </c>
      <c r="R2219" s="25">
        <v>11.518943999999999</v>
      </c>
      <c r="S2219" s="25">
        <v>6.85540799999999</v>
      </c>
      <c r="T2219" s="25">
        <v>0.1389552</v>
      </c>
      <c r="U2219" s="25">
        <v>0</v>
      </c>
      <c r="V2219" s="25">
        <v>0</v>
      </c>
      <c r="W2219" s="25">
        <v>0</v>
      </c>
      <c r="X2219" s="25"/>
      <c r="Y2219" s="25"/>
      <c r="Z2219"/>
    </row>
    <row r="2220" spans="2:26" x14ac:dyDescent="0.25">
      <c r="B2220" t="s">
        <v>116</v>
      </c>
      <c r="C2220" t="s">
        <v>335</v>
      </c>
      <c r="D2220" t="s">
        <v>458</v>
      </c>
      <c r="E2220" t="s">
        <v>1577</v>
      </c>
      <c r="F2220" t="s">
        <v>951</v>
      </c>
      <c r="G2220" t="s">
        <v>950</v>
      </c>
      <c r="H2220" t="s">
        <v>918</v>
      </c>
      <c r="I2220" t="s">
        <v>1927</v>
      </c>
      <c r="J2220" s="4" t="s">
        <v>864</v>
      </c>
      <c r="K2220">
        <v>120</v>
      </c>
      <c r="L2220">
        <v>125</v>
      </c>
      <c r="M2220" s="1">
        <v>1.9259259259259261E-2</v>
      </c>
      <c r="N2220" s="25">
        <v>8.5060000000000002</v>
      </c>
      <c r="O2220" s="25">
        <v>26.368600000000001</v>
      </c>
      <c r="P2220" s="25">
        <v>7.0088799999999896E-2</v>
      </c>
      <c r="Q2220" s="25">
        <v>7.1450400000000001E-3</v>
      </c>
      <c r="R2220" s="25">
        <v>10.521922</v>
      </c>
      <c r="S2220" s="25">
        <v>6.2992679999999996</v>
      </c>
      <c r="T2220" s="25">
        <v>0.12605920000000001</v>
      </c>
      <c r="U2220" s="25">
        <v>0</v>
      </c>
      <c r="V2220" s="25">
        <v>0</v>
      </c>
      <c r="W2220" s="25">
        <v>0</v>
      </c>
      <c r="X2220" s="25"/>
      <c r="Y2220" s="25"/>
      <c r="Z2220"/>
    </row>
    <row r="2221" spans="2:26" x14ac:dyDescent="0.25">
      <c r="B2221" t="s">
        <v>117</v>
      </c>
      <c r="C2221" t="s">
        <v>336</v>
      </c>
      <c r="D2221" t="s">
        <v>689</v>
      </c>
      <c r="E2221" t="s">
        <v>1580</v>
      </c>
      <c r="F2221" t="s">
        <v>951</v>
      </c>
      <c r="G2221" t="s">
        <v>950</v>
      </c>
      <c r="H2221" t="s">
        <v>921</v>
      </c>
      <c r="I2221" t="s">
        <v>1927</v>
      </c>
      <c r="J2221" s="4" t="s">
        <v>865</v>
      </c>
      <c r="K2221">
        <v>120</v>
      </c>
      <c r="L2221">
        <v>125</v>
      </c>
      <c r="M2221" s="1">
        <v>3.6041666666666666E-2</v>
      </c>
      <c r="N2221" s="25">
        <v>34.374177930024899</v>
      </c>
      <c r="O2221" s="25">
        <v>106.55995158307719</v>
      </c>
      <c r="P2221" s="25">
        <v>3.8837384482023597E-2</v>
      </c>
      <c r="Q2221" s="25">
        <v>2.8874306343504401E-2</v>
      </c>
      <c r="R2221" s="25">
        <v>42.520862281027497</v>
      </c>
      <c r="S2221" s="25">
        <v>50.8731408034064</v>
      </c>
      <c r="T2221" s="25">
        <v>0.61215979082632499</v>
      </c>
      <c r="U2221" s="25">
        <v>0</v>
      </c>
      <c r="V2221" s="25">
        <v>0</v>
      </c>
      <c r="W2221" s="25">
        <v>0</v>
      </c>
      <c r="X2221" s="25"/>
      <c r="Y2221" s="25"/>
      <c r="Z2221"/>
    </row>
    <row r="2222" spans="2:26" x14ac:dyDescent="0.25">
      <c r="B2222" t="s">
        <v>117</v>
      </c>
      <c r="C2222" t="s">
        <v>336</v>
      </c>
      <c r="D2222" t="s">
        <v>689</v>
      </c>
      <c r="E2222" t="s">
        <v>1580</v>
      </c>
      <c r="F2222" t="s">
        <v>951</v>
      </c>
      <c r="G2222" t="s">
        <v>950</v>
      </c>
      <c r="H2222" t="s">
        <v>921</v>
      </c>
      <c r="I2222" t="s">
        <v>1927</v>
      </c>
      <c r="J2222" s="4" t="s">
        <v>865</v>
      </c>
      <c r="K2222">
        <v>120</v>
      </c>
      <c r="L2222">
        <v>200</v>
      </c>
      <c r="M2222" s="1">
        <v>5.4976851851851853E-2</v>
      </c>
      <c r="N2222" s="25">
        <v>52.7500335052477</v>
      </c>
      <c r="O2222" s="25">
        <v>163.52510386626787</v>
      </c>
      <c r="P2222" s="25">
        <v>6.1850978335580599E-2</v>
      </c>
      <c r="Q2222" s="25">
        <v>4.4310028144408098E-2</v>
      </c>
      <c r="R2222" s="25">
        <v>65.251796419125597</v>
      </c>
      <c r="S2222" s="25">
        <v>78.863680232330495</v>
      </c>
      <c r="T2222" s="25">
        <v>0.906600756858296</v>
      </c>
      <c r="U2222" s="25">
        <v>0</v>
      </c>
      <c r="V2222" s="25">
        <v>0</v>
      </c>
      <c r="W2222" s="25">
        <v>0</v>
      </c>
      <c r="X2222" s="25"/>
      <c r="Y2222" s="25"/>
      <c r="Z2222"/>
    </row>
    <row r="2223" spans="2:26" x14ac:dyDescent="0.25">
      <c r="B2223" t="s">
        <v>117</v>
      </c>
      <c r="C2223" t="s">
        <v>336</v>
      </c>
      <c r="D2223" t="s">
        <v>689</v>
      </c>
      <c r="E2223" t="s">
        <v>1580</v>
      </c>
      <c r="F2223" t="s">
        <v>951</v>
      </c>
      <c r="G2223" t="s">
        <v>950</v>
      </c>
      <c r="H2223" t="s">
        <v>921</v>
      </c>
      <c r="I2223" t="s">
        <v>1927</v>
      </c>
      <c r="J2223" s="4" t="s">
        <v>865</v>
      </c>
      <c r="K2223">
        <v>140</v>
      </c>
      <c r="L2223">
        <v>250</v>
      </c>
      <c r="M2223" s="1">
        <v>6.6759259259259254E-2</v>
      </c>
      <c r="N2223" s="25">
        <v>64.107379747779802</v>
      </c>
      <c r="O2223" s="25">
        <v>198.73287721811738</v>
      </c>
      <c r="P2223" s="25">
        <v>7.1520570406159695E-2</v>
      </c>
      <c r="Q2223" s="25">
        <v>5.3850201777000402E-2</v>
      </c>
      <c r="R2223" s="25">
        <v>79.300829534862103</v>
      </c>
      <c r="S2223" s="25">
        <v>98.692994849431699</v>
      </c>
      <c r="T2223" s="25">
        <v>1.12791935490547</v>
      </c>
      <c r="U2223" s="25">
        <v>0</v>
      </c>
      <c r="V2223" s="25">
        <v>0</v>
      </c>
      <c r="W2223" s="25">
        <v>0</v>
      </c>
      <c r="X2223" s="25"/>
      <c r="Y2223" s="25"/>
      <c r="Z2223"/>
    </row>
    <row r="2224" spans="2:26" x14ac:dyDescent="0.25">
      <c r="B2224" t="s">
        <v>117</v>
      </c>
      <c r="C2224" t="s">
        <v>336</v>
      </c>
      <c r="D2224" t="s">
        <v>689</v>
      </c>
      <c r="E2224" t="s">
        <v>1580</v>
      </c>
      <c r="F2224" t="s">
        <v>951</v>
      </c>
      <c r="G2224" t="s">
        <v>950</v>
      </c>
      <c r="H2224" t="s">
        <v>921</v>
      </c>
      <c r="I2224" t="s">
        <v>1927</v>
      </c>
      <c r="J2224" s="4" t="s">
        <v>865</v>
      </c>
      <c r="K2224">
        <v>140</v>
      </c>
      <c r="L2224">
        <v>500</v>
      </c>
      <c r="M2224" s="1">
        <v>0.12812500000000002</v>
      </c>
      <c r="N2224" s="25">
        <v>125.891329463386</v>
      </c>
      <c r="O2224" s="25">
        <v>390.26312133649662</v>
      </c>
      <c r="P2224" s="25">
        <v>0.14384393174289001</v>
      </c>
      <c r="Q2224" s="25">
        <v>0.10574871674924401</v>
      </c>
      <c r="R2224" s="25">
        <v>155.72759449412899</v>
      </c>
      <c r="S2224" s="25">
        <v>195.954738558218</v>
      </c>
      <c r="T2224" s="25">
        <v>2.1529921799721201</v>
      </c>
      <c r="U2224" s="25">
        <v>0</v>
      </c>
      <c r="V2224" s="25">
        <v>0</v>
      </c>
      <c r="W2224" s="25">
        <v>0</v>
      </c>
      <c r="X2224" s="25"/>
      <c r="Y2224" s="25"/>
      <c r="Z2224"/>
    </row>
    <row r="2225" spans="2:26" x14ac:dyDescent="0.25">
      <c r="B2225" t="s">
        <v>117</v>
      </c>
      <c r="C2225" t="s">
        <v>336</v>
      </c>
      <c r="D2225" t="s">
        <v>689</v>
      </c>
      <c r="E2225" t="s">
        <v>1580</v>
      </c>
      <c r="F2225" t="s">
        <v>951</v>
      </c>
      <c r="G2225" t="s">
        <v>950</v>
      </c>
      <c r="H2225" t="s">
        <v>921</v>
      </c>
      <c r="I2225" t="s">
        <v>1927</v>
      </c>
      <c r="J2225" s="4" t="s">
        <v>832</v>
      </c>
      <c r="K2225">
        <v>120</v>
      </c>
      <c r="L2225">
        <v>125</v>
      </c>
      <c r="M2225" s="1">
        <v>2.2847222222222224E-2</v>
      </c>
      <c r="N2225" s="25">
        <v>12.7709999999999</v>
      </c>
      <c r="O2225" s="25">
        <v>39.590099999999687</v>
      </c>
      <c r="P2225" s="25">
        <v>7.4355599999999999E-3</v>
      </c>
      <c r="Q2225" s="25">
        <v>1.072764E-2</v>
      </c>
      <c r="R2225" s="25">
        <v>15.797727</v>
      </c>
      <c r="S2225" s="25">
        <v>17.232828000000001</v>
      </c>
      <c r="T2225" s="25">
        <v>0.45360566999999902</v>
      </c>
      <c r="U2225" s="25">
        <v>0</v>
      </c>
      <c r="V2225" s="25">
        <v>0</v>
      </c>
      <c r="W2225" s="25">
        <v>0</v>
      </c>
      <c r="X2225" s="25"/>
      <c r="Y2225" s="25"/>
      <c r="Z2225"/>
    </row>
    <row r="2226" spans="2:26" x14ac:dyDescent="0.25">
      <c r="B2226" t="s">
        <v>117</v>
      </c>
      <c r="C2226" t="s">
        <v>336</v>
      </c>
      <c r="D2226" t="s">
        <v>689</v>
      </c>
      <c r="E2226" t="s">
        <v>1580</v>
      </c>
      <c r="F2226" t="s">
        <v>951</v>
      </c>
      <c r="G2226" t="s">
        <v>950</v>
      </c>
      <c r="H2226" t="s">
        <v>921</v>
      </c>
      <c r="I2226" t="s">
        <v>1927</v>
      </c>
      <c r="J2226" s="4" t="s">
        <v>864</v>
      </c>
      <c r="K2226">
        <v>120</v>
      </c>
      <c r="L2226">
        <v>125</v>
      </c>
      <c r="M2226" s="1">
        <v>1.9259259259259261E-2</v>
      </c>
      <c r="N2226" s="25">
        <v>11.779</v>
      </c>
      <c r="O2226" s="25">
        <v>36.514899999999997</v>
      </c>
      <c r="P2226" s="25">
        <v>7.0486799999999999E-3</v>
      </c>
      <c r="Q2226" s="25">
        <v>9.8943599999999996E-3</v>
      </c>
      <c r="R2226" s="25">
        <v>14.570622999999999</v>
      </c>
      <c r="S2226" s="25">
        <v>15.9494774807692</v>
      </c>
      <c r="T2226" s="25">
        <v>0.38607031794871699</v>
      </c>
      <c r="U2226" s="25">
        <v>0</v>
      </c>
      <c r="V2226" s="25">
        <v>0</v>
      </c>
      <c r="W2226" s="25">
        <v>0</v>
      </c>
      <c r="X2226" s="25"/>
      <c r="Y2226" s="25"/>
      <c r="Z2226"/>
    </row>
    <row r="2227" spans="2:26" x14ac:dyDescent="0.25">
      <c r="B2227" t="s">
        <v>111</v>
      </c>
      <c r="C2227" t="s">
        <v>330</v>
      </c>
      <c r="D2227" t="s">
        <v>461</v>
      </c>
      <c r="E2227" t="s">
        <v>1584</v>
      </c>
      <c r="F2227" t="s">
        <v>951</v>
      </c>
      <c r="G2227" t="s">
        <v>952</v>
      </c>
      <c r="H2227" t="s">
        <v>918</v>
      </c>
      <c r="I2227" t="s">
        <v>828</v>
      </c>
      <c r="J2227" s="4" t="s">
        <v>865</v>
      </c>
      <c r="K2227">
        <v>240</v>
      </c>
      <c r="L2227">
        <v>125</v>
      </c>
      <c r="M2227" s="1">
        <v>1.6574074074074074E-2</v>
      </c>
      <c r="N2227" s="25">
        <v>365.75843235248499</v>
      </c>
      <c r="O2227" s="25">
        <v>1152.1390619103277</v>
      </c>
      <c r="P2227" s="25">
        <v>5.92740447453843</v>
      </c>
      <c r="Q2227" s="25">
        <v>0.30723709281976602</v>
      </c>
      <c r="R2227" s="25">
        <v>452.44310149071902</v>
      </c>
      <c r="S2227" s="25">
        <v>3.1533825525275101</v>
      </c>
      <c r="T2227" s="25">
        <v>5.7030755349589797E-2</v>
      </c>
      <c r="U2227" s="25">
        <v>4.2607378748417604E-3</v>
      </c>
      <c r="V2227" s="25">
        <v>2.30183305372356E-2</v>
      </c>
      <c r="W2227" s="25">
        <v>2.7279068412077362E-2</v>
      </c>
      <c r="X2227" s="25"/>
      <c r="Y2227" s="25"/>
      <c r="Z2227"/>
    </row>
    <row r="2228" spans="2:26" x14ac:dyDescent="0.25">
      <c r="B2228" t="s">
        <v>111</v>
      </c>
      <c r="C2228" t="s">
        <v>330</v>
      </c>
      <c r="D2228" t="s">
        <v>461</v>
      </c>
      <c r="E2228" t="s">
        <v>1584</v>
      </c>
      <c r="F2228" t="s">
        <v>951</v>
      </c>
      <c r="G2228" t="s">
        <v>952</v>
      </c>
      <c r="H2228" t="s">
        <v>918</v>
      </c>
      <c r="I2228" t="s">
        <v>828</v>
      </c>
      <c r="J2228" s="4" t="s">
        <v>865</v>
      </c>
      <c r="K2228">
        <v>260</v>
      </c>
      <c r="L2228">
        <v>200</v>
      </c>
      <c r="M2228" s="1">
        <v>2.3831018518518519E-2</v>
      </c>
      <c r="N2228" s="25">
        <v>538.49062405228597</v>
      </c>
      <c r="O2228" s="25">
        <v>1696.2454657647008</v>
      </c>
      <c r="P2228" s="25">
        <v>8.6899161291794709</v>
      </c>
      <c r="Q2228" s="25">
        <v>0.45233208177003498</v>
      </c>
      <c r="R2228" s="25">
        <v>666.11284168268105</v>
      </c>
      <c r="S2228" s="25">
        <v>3.8984295204483699</v>
      </c>
      <c r="T2228" s="25">
        <v>5.9126656256848202E-2</v>
      </c>
      <c r="U2228" s="25">
        <v>5.6046893725392203E-3</v>
      </c>
      <c r="V2228" s="25">
        <v>3.5917989729820098E-2</v>
      </c>
      <c r="W2228" s="25">
        <v>4.1522679102359315E-2</v>
      </c>
      <c r="X2228" s="25"/>
      <c r="Y2228" s="25"/>
      <c r="Z2228"/>
    </row>
    <row r="2229" spans="2:26" x14ac:dyDescent="0.25">
      <c r="B2229" t="s">
        <v>111</v>
      </c>
      <c r="C2229" t="s">
        <v>330</v>
      </c>
      <c r="D2229" t="s">
        <v>461</v>
      </c>
      <c r="E2229" t="s">
        <v>1584</v>
      </c>
      <c r="F2229" t="s">
        <v>951</v>
      </c>
      <c r="G2229" t="s">
        <v>952</v>
      </c>
      <c r="H2229" t="s">
        <v>918</v>
      </c>
      <c r="I2229" t="s">
        <v>828</v>
      </c>
      <c r="J2229" s="4" t="s">
        <v>865</v>
      </c>
      <c r="K2229">
        <v>340</v>
      </c>
      <c r="L2229">
        <v>250</v>
      </c>
      <c r="M2229" s="1">
        <v>2.836805555555556E-2</v>
      </c>
      <c r="N2229" s="25">
        <v>598.08858533926298</v>
      </c>
      <c r="O2229" s="25">
        <v>1883.9790438186783</v>
      </c>
      <c r="P2229" s="25">
        <v>9.4624676192788701</v>
      </c>
      <c r="Q2229" s="25">
        <v>0.50239444159331204</v>
      </c>
      <c r="R2229" s="25">
        <v>739.83550013756599</v>
      </c>
      <c r="S2229" s="25">
        <v>4.7364340722143803</v>
      </c>
      <c r="T2229" s="25">
        <v>6.6776677540248394E-2</v>
      </c>
      <c r="U2229" s="25">
        <v>5.5664745565202301E-3</v>
      </c>
      <c r="V2229" s="25">
        <v>4.3172653185288103E-2</v>
      </c>
      <c r="W2229" s="25">
        <v>4.873912774180833E-2</v>
      </c>
      <c r="X2229" s="25"/>
      <c r="Y2229" s="25"/>
      <c r="Z2229"/>
    </row>
    <row r="2230" spans="2:26" x14ac:dyDescent="0.25">
      <c r="B2230" t="s">
        <v>111</v>
      </c>
      <c r="C2230" t="s">
        <v>330</v>
      </c>
      <c r="D2230" t="s">
        <v>461</v>
      </c>
      <c r="E2230" t="s">
        <v>1584</v>
      </c>
      <c r="F2230" t="s">
        <v>951</v>
      </c>
      <c r="G2230" t="s">
        <v>952</v>
      </c>
      <c r="H2230" t="s">
        <v>918</v>
      </c>
      <c r="I2230" t="s">
        <v>828</v>
      </c>
      <c r="J2230" s="4" t="s">
        <v>865</v>
      </c>
      <c r="K2230">
        <v>380</v>
      </c>
      <c r="L2230">
        <v>500</v>
      </c>
      <c r="M2230" s="1">
        <v>5.0810185185185187E-2</v>
      </c>
      <c r="N2230" s="25">
        <v>1048.26830901936</v>
      </c>
      <c r="O2230" s="25">
        <v>3302.0451734109838</v>
      </c>
      <c r="P2230" s="25">
        <v>15.726289635191399</v>
      </c>
      <c r="Q2230" s="25">
        <v>0.880545415487477</v>
      </c>
      <c r="R2230" s="25">
        <v>1296.7078546647299</v>
      </c>
      <c r="S2230" s="25">
        <v>7.2463796885390703</v>
      </c>
      <c r="T2230" s="25">
        <v>7.1392151694542799E-2</v>
      </c>
      <c r="U2230" s="25">
        <v>7.7668119458045902E-3</v>
      </c>
      <c r="V2230" s="25">
        <v>8.8289181186974194E-2</v>
      </c>
      <c r="W2230" s="25">
        <v>9.605599313277878E-2</v>
      </c>
      <c r="X2230" s="25"/>
      <c r="Y2230" s="25"/>
      <c r="Z2230"/>
    </row>
    <row r="2231" spans="2:26" x14ac:dyDescent="0.25">
      <c r="B2231" t="s">
        <v>111</v>
      </c>
      <c r="C2231" t="s">
        <v>330</v>
      </c>
      <c r="D2231" t="s">
        <v>461</v>
      </c>
      <c r="E2231" t="s">
        <v>1584</v>
      </c>
      <c r="F2231" t="s">
        <v>951</v>
      </c>
      <c r="G2231" t="s">
        <v>952</v>
      </c>
      <c r="H2231" t="s">
        <v>918</v>
      </c>
      <c r="I2231" t="s">
        <v>828</v>
      </c>
      <c r="J2231" s="4" t="s">
        <v>865</v>
      </c>
      <c r="K2231">
        <v>400</v>
      </c>
      <c r="L2231">
        <v>750</v>
      </c>
      <c r="M2231" s="1">
        <v>7.3506944444444444E-2</v>
      </c>
      <c r="N2231" s="25">
        <v>1487.19284868099</v>
      </c>
      <c r="O2231" s="25">
        <v>4684.657473345118</v>
      </c>
      <c r="P2231" s="25">
        <v>21.852842206441501</v>
      </c>
      <c r="Q2231" s="25">
        <v>1.24924209287538</v>
      </c>
      <c r="R2231" s="25">
        <v>1839.6573553514299</v>
      </c>
      <c r="S2231" s="25">
        <v>9.8429919187377095</v>
      </c>
      <c r="T2231" s="25">
        <v>7.3646161104862995E-2</v>
      </c>
      <c r="U2231" s="25">
        <v>9.7167719372256208E-3</v>
      </c>
      <c r="V2231" s="25">
        <v>0.138175045462962</v>
      </c>
      <c r="W2231" s="25">
        <v>0.14789181740018761</v>
      </c>
      <c r="X2231" s="25"/>
      <c r="Y2231" s="25"/>
      <c r="Z2231"/>
    </row>
    <row r="2232" spans="2:26" x14ac:dyDescent="0.25">
      <c r="B2232" t="s">
        <v>111</v>
      </c>
      <c r="C2232" t="s">
        <v>330</v>
      </c>
      <c r="D2232" t="s">
        <v>461</v>
      </c>
      <c r="E2232" t="s">
        <v>1584</v>
      </c>
      <c r="F2232" t="s">
        <v>951</v>
      </c>
      <c r="G2232" t="s">
        <v>952</v>
      </c>
      <c r="H2232" t="s">
        <v>918</v>
      </c>
      <c r="I2232" t="s">
        <v>828</v>
      </c>
      <c r="J2232" s="4" t="s">
        <v>865</v>
      </c>
      <c r="K2232">
        <v>400</v>
      </c>
      <c r="L2232">
        <v>1000</v>
      </c>
      <c r="M2232" s="1">
        <v>9.5625000000000002E-2</v>
      </c>
      <c r="N2232" s="25">
        <v>1919.3027724445001</v>
      </c>
      <c r="O2232" s="25">
        <v>6045.803733200175</v>
      </c>
      <c r="P2232" s="25">
        <v>27.827859157819699</v>
      </c>
      <c r="Q2232" s="25">
        <v>1.61221435886139</v>
      </c>
      <c r="R2232" s="25">
        <v>2374.1779996394498</v>
      </c>
      <c r="S2232" s="25">
        <v>12.0723013084513</v>
      </c>
      <c r="T2232" s="25">
        <v>7.3119267252154604E-2</v>
      </c>
      <c r="U2232" s="25">
        <v>1.16767616336986E-2</v>
      </c>
      <c r="V2232" s="25">
        <v>0.184254975534793</v>
      </c>
      <c r="W2232" s="25">
        <v>0.1959317371684916</v>
      </c>
      <c r="X2232" s="25"/>
      <c r="Y2232" s="25"/>
      <c r="Z2232"/>
    </row>
    <row r="2233" spans="2:26" x14ac:dyDescent="0.25">
      <c r="B2233" t="s">
        <v>111</v>
      </c>
      <c r="C2233" t="s">
        <v>330</v>
      </c>
      <c r="D2233" t="s">
        <v>461</v>
      </c>
      <c r="E2233" t="s">
        <v>1584</v>
      </c>
      <c r="F2233" t="s">
        <v>951</v>
      </c>
      <c r="G2233" t="s">
        <v>952</v>
      </c>
      <c r="H2233" t="s">
        <v>918</v>
      </c>
      <c r="I2233" t="s">
        <v>828</v>
      </c>
      <c r="J2233" s="4" t="s">
        <v>865</v>
      </c>
      <c r="K2233">
        <v>400</v>
      </c>
      <c r="L2233">
        <v>1500</v>
      </c>
      <c r="M2233" s="1">
        <v>0.14015046296296296</v>
      </c>
      <c r="N2233" s="25">
        <v>2809.4248795921999</v>
      </c>
      <c r="O2233" s="25">
        <v>8849.6883707154302</v>
      </c>
      <c r="P2233" s="25">
        <v>40.332517780013497</v>
      </c>
      <c r="Q2233" s="25">
        <v>2.3599168608205501</v>
      </c>
      <c r="R2233" s="25">
        <v>3475.2587473216799</v>
      </c>
      <c r="S2233" s="25">
        <v>16.6359971390381</v>
      </c>
      <c r="T2233" s="25">
        <v>7.3475357816753697E-2</v>
      </c>
      <c r="U2233" s="25">
        <v>1.59319692225721E-2</v>
      </c>
      <c r="V2233" s="25">
        <v>0.27758035240690598</v>
      </c>
      <c r="W2233" s="25">
        <v>0.2935123216294781</v>
      </c>
      <c r="X2233" s="25"/>
      <c r="Y2233" s="25"/>
      <c r="Z2233"/>
    </row>
    <row r="2234" spans="2:26" x14ac:dyDescent="0.25">
      <c r="B2234" t="s">
        <v>111</v>
      </c>
      <c r="C2234" t="s">
        <v>330</v>
      </c>
      <c r="D2234" t="s">
        <v>461</v>
      </c>
      <c r="E2234" t="s">
        <v>1584</v>
      </c>
      <c r="F2234" t="s">
        <v>951</v>
      </c>
      <c r="G2234" t="s">
        <v>952</v>
      </c>
      <c r="H2234" t="s">
        <v>918</v>
      </c>
      <c r="I2234" t="s">
        <v>828</v>
      </c>
      <c r="J2234" s="4" t="s">
        <v>865</v>
      </c>
      <c r="K2234">
        <v>400</v>
      </c>
      <c r="L2234">
        <v>2000</v>
      </c>
      <c r="M2234" s="1">
        <v>0.1846875</v>
      </c>
      <c r="N2234" s="25">
        <v>3700.9023468292098</v>
      </c>
      <c r="O2234" s="25">
        <v>11657.842392512011</v>
      </c>
      <c r="P2234" s="25">
        <v>52.864228941655597</v>
      </c>
      <c r="Q2234" s="25">
        <v>3.1087579773445899</v>
      </c>
      <c r="R2234" s="25">
        <v>4578.0162363724503</v>
      </c>
      <c r="S2234" s="25">
        <v>21.201134650869999</v>
      </c>
      <c r="T2234" s="25">
        <v>7.3693944135234196E-2</v>
      </c>
      <c r="U2234" s="25">
        <v>2.01786293782515E-2</v>
      </c>
      <c r="V2234" s="25">
        <v>0.37101765046888402</v>
      </c>
      <c r="W2234" s="25">
        <v>0.39119627984713551</v>
      </c>
      <c r="X2234" s="25"/>
      <c r="Y2234" s="25"/>
      <c r="Z2234"/>
    </row>
    <row r="2235" spans="2:26" x14ac:dyDescent="0.25">
      <c r="B2235" t="s">
        <v>111</v>
      </c>
      <c r="C2235" t="s">
        <v>330</v>
      </c>
      <c r="D2235" t="s">
        <v>461</v>
      </c>
      <c r="E2235" t="s">
        <v>1584</v>
      </c>
      <c r="F2235" t="s">
        <v>951</v>
      </c>
      <c r="G2235" t="s">
        <v>952</v>
      </c>
      <c r="H2235" t="s">
        <v>918</v>
      </c>
      <c r="I2235" t="s">
        <v>828</v>
      </c>
      <c r="J2235" s="4" t="s">
        <v>865</v>
      </c>
      <c r="K2235">
        <v>400</v>
      </c>
      <c r="L2235">
        <v>2500</v>
      </c>
      <c r="M2235" s="1">
        <v>0.22895833333333335</v>
      </c>
      <c r="N2235" s="25">
        <v>4563.9506916447499</v>
      </c>
      <c r="O2235" s="25">
        <v>14376.444678680962</v>
      </c>
      <c r="P2235" s="25">
        <v>64.790107127517402</v>
      </c>
      <c r="Q2235" s="25">
        <v>3.8337186230385099</v>
      </c>
      <c r="R2235" s="25">
        <v>5645.6067568278804</v>
      </c>
      <c r="S2235" s="25">
        <v>25.6756610445204</v>
      </c>
      <c r="T2235" s="25">
        <v>7.3167748103034405E-2</v>
      </c>
      <c r="U2235" s="25">
        <v>2.4093861014274801E-2</v>
      </c>
      <c r="V2235" s="25">
        <v>0.463053220270987</v>
      </c>
      <c r="W2235" s="25">
        <v>0.4871470812852618</v>
      </c>
      <c r="X2235" s="25"/>
      <c r="Y2235" s="25"/>
      <c r="Z2235"/>
    </row>
    <row r="2236" spans="2:26" x14ac:dyDescent="0.25">
      <c r="B2236" t="s">
        <v>111</v>
      </c>
      <c r="C2236" t="s">
        <v>330</v>
      </c>
      <c r="D2236" t="s">
        <v>461</v>
      </c>
      <c r="E2236" t="s">
        <v>1584</v>
      </c>
      <c r="F2236" t="s">
        <v>951</v>
      </c>
      <c r="G2236" t="s">
        <v>952</v>
      </c>
      <c r="H2236" t="s">
        <v>918</v>
      </c>
      <c r="I2236" t="s">
        <v>828</v>
      </c>
      <c r="J2236" s="4" t="s">
        <v>865</v>
      </c>
      <c r="K2236">
        <v>440</v>
      </c>
      <c r="L2236">
        <v>3000</v>
      </c>
      <c r="M2236" s="1">
        <v>0.27376157407407409</v>
      </c>
      <c r="N2236" s="25">
        <v>5089.5318683876803</v>
      </c>
      <c r="O2236" s="25">
        <v>16032.025385421193</v>
      </c>
      <c r="P2236" s="25">
        <v>69.666874655502397</v>
      </c>
      <c r="Q2236" s="25">
        <v>4.2752071259275599</v>
      </c>
      <c r="R2236" s="25">
        <v>6295.7510922267702</v>
      </c>
      <c r="S2236" s="25">
        <v>32.168074314758101</v>
      </c>
      <c r="T2236" s="25">
        <v>7.35208669634419E-2</v>
      </c>
      <c r="U2236" s="25">
        <v>2.2718813359683801E-2</v>
      </c>
      <c r="V2236" s="25">
        <v>0.59306636461580597</v>
      </c>
      <c r="W2236" s="25">
        <v>0.61578517797548982</v>
      </c>
      <c r="X2236" s="25"/>
      <c r="Y2236" s="25"/>
      <c r="Z2236"/>
    </row>
    <row r="2237" spans="2:26" x14ac:dyDescent="0.25">
      <c r="B2237" t="s">
        <v>111</v>
      </c>
      <c r="C2237" t="s">
        <v>330</v>
      </c>
      <c r="D2237" t="s">
        <v>461</v>
      </c>
      <c r="E2237" t="s">
        <v>1584</v>
      </c>
      <c r="F2237" t="s">
        <v>951</v>
      </c>
      <c r="G2237" t="s">
        <v>952</v>
      </c>
      <c r="H2237" t="s">
        <v>918</v>
      </c>
      <c r="I2237" t="s">
        <v>828</v>
      </c>
      <c r="J2237" s="4" t="s">
        <v>832</v>
      </c>
      <c r="K2237">
        <v>240</v>
      </c>
      <c r="L2237">
        <v>125</v>
      </c>
      <c r="M2237" s="1">
        <v>2.2847222222222224E-2</v>
      </c>
      <c r="N2237" s="25">
        <v>274.774799999999</v>
      </c>
      <c r="O2237" s="25">
        <v>865.54061999999681</v>
      </c>
      <c r="P2237" s="25">
        <v>2.99354684</v>
      </c>
      <c r="Q2237" s="25">
        <v>0.23081083999999999</v>
      </c>
      <c r="R2237" s="25">
        <v>339.89644399999997</v>
      </c>
      <c r="S2237" s="25">
        <v>5.3538615499999898</v>
      </c>
      <c r="T2237" s="25">
        <v>0.57411148439999904</v>
      </c>
      <c r="U2237" s="25">
        <v>5.7235200000000002E-3</v>
      </c>
      <c r="V2237" s="25">
        <v>1.7015867640000001E-2</v>
      </c>
      <c r="W2237" s="25">
        <v>2.2739387640000001E-2</v>
      </c>
      <c r="X2237" s="25"/>
      <c r="Y2237" s="25"/>
      <c r="Z2237"/>
    </row>
    <row r="2238" spans="2:26" x14ac:dyDescent="0.25">
      <c r="B2238" t="s">
        <v>111</v>
      </c>
      <c r="C2238" t="s">
        <v>330</v>
      </c>
      <c r="D2238" t="s">
        <v>461</v>
      </c>
      <c r="E2238" t="s">
        <v>1584</v>
      </c>
      <c r="F2238" t="s">
        <v>951</v>
      </c>
      <c r="G2238" t="s">
        <v>952</v>
      </c>
      <c r="H2238" t="s">
        <v>918</v>
      </c>
      <c r="I2238" t="s">
        <v>828</v>
      </c>
      <c r="J2238" s="4" t="s">
        <v>864</v>
      </c>
      <c r="K2238">
        <v>240</v>
      </c>
      <c r="L2238">
        <v>125</v>
      </c>
      <c r="M2238" s="1">
        <v>1.9259259259259261E-2</v>
      </c>
      <c r="N2238" s="25">
        <v>248.61079999999899</v>
      </c>
      <c r="O2238" s="25">
        <v>783.12401999999679</v>
      </c>
      <c r="P2238" s="25">
        <v>2.8820881880769198</v>
      </c>
      <c r="Q2238" s="25">
        <v>0.20883308</v>
      </c>
      <c r="R2238" s="25">
        <v>307.53157361538399</v>
      </c>
      <c r="S2238" s="25">
        <v>4.4028000307692299</v>
      </c>
      <c r="T2238" s="25">
        <v>0.460036432476923</v>
      </c>
      <c r="U2238" s="25">
        <v>5.2659600000000001E-3</v>
      </c>
      <c r="V2238" s="25">
        <v>1.502566764E-2</v>
      </c>
      <c r="W2238" s="25">
        <v>2.029162764E-2</v>
      </c>
      <c r="X2238" s="25"/>
      <c r="Y2238" s="25"/>
      <c r="Z2238"/>
    </row>
    <row r="2239" spans="2:26" x14ac:dyDescent="0.25">
      <c r="B2239" t="s">
        <v>813</v>
      </c>
      <c r="C2239" t="s">
        <v>237</v>
      </c>
      <c r="D2239" t="s">
        <v>238</v>
      </c>
      <c r="E2239" t="s">
        <v>1585</v>
      </c>
      <c r="F2239" t="s">
        <v>951</v>
      </c>
      <c r="G2239" t="s">
        <v>952</v>
      </c>
      <c r="H2239" t="s">
        <v>918</v>
      </c>
      <c r="I2239" t="s">
        <v>2008</v>
      </c>
      <c r="J2239" s="4" t="s">
        <v>865</v>
      </c>
      <c r="K2239">
        <v>200</v>
      </c>
      <c r="L2239">
        <v>125</v>
      </c>
      <c r="M2239" s="1">
        <v>1.5462962962962963E-2</v>
      </c>
      <c r="N2239" s="25">
        <v>637.99763613277196</v>
      </c>
      <c r="O2239" s="25">
        <v>2009.6925538182315</v>
      </c>
      <c r="P2239" s="25">
        <v>8.4640715455612199</v>
      </c>
      <c r="Q2239" s="25">
        <v>0.53591803813304895</v>
      </c>
      <c r="R2239" s="25">
        <v>789.20311622573399</v>
      </c>
      <c r="S2239" s="25">
        <v>3.4616334839551701</v>
      </c>
      <c r="T2239" s="25">
        <v>0.121787082965978</v>
      </c>
      <c r="U2239" s="25">
        <v>0.268001845124896</v>
      </c>
      <c r="V2239" s="25">
        <v>4.0450206546860601E-2</v>
      </c>
      <c r="W2239" s="25">
        <v>0.3084520516717566</v>
      </c>
      <c r="X2239" s="25"/>
      <c r="Y2239" s="25"/>
      <c r="Z2239"/>
    </row>
    <row r="2240" spans="2:26" x14ac:dyDescent="0.25">
      <c r="B2240" t="s">
        <v>813</v>
      </c>
      <c r="C2240" t="s">
        <v>237</v>
      </c>
      <c r="D2240" t="s">
        <v>238</v>
      </c>
      <c r="E2240" t="s">
        <v>1585</v>
      </c>
      <c r="F2240" t="s">
        <v>951</v>
      </c>
      <c r="G2240" t="s">
        <v>952</v>
      </c>
      <c r="H2240" t="s">
        <v>918</v>
      </c>
      <c r="I2240" t="s">
        <v>2008</v>
      </c>
      <c r="J2240" s="4" t="s">
        <v>865</v>
      </c>
      <c r="K2240">
        <v>240</v>
      </c>
      <c r="L2240">
        <v>200</v>
      </c>
      <c r="M2240" s="1">
        <v>2.2372685185185186E-2</v>
      </c>
      <c r="N2240" s="25">
        <v>935.76694640005701</v>
      </c>
      <c r="O2240" s="25">
        <v>2947.6658811601797</v>
      </c>
      <c r="P2240" s="25">
        <v>12.016661050919</v>
      </c>
      <c r="Q2240" s="25">
        <v>0.78604427340771699</v>
      </c>
      <c r="R2240" s="25">
        <v>1157.5437146184499</v>
      </c>
      <c r="S2240" s="25">
        <v>4.3459982224680402</v>
      </c>
      <c r="T2240" s="25">
        <v>0.14947979445148399</v>
      </c>
      <c r="U2240" s="25">
        <v>0.352122093915479</v>
      </c>
      <c r="V2240" s="25">
        <v>6.3340696953227096E-2</v>
      </c>
      <c r="W2240" s="25">
        <v>0.41546279086870608</v>
      </c>
      <c r="X2240" s="25"/>
      <c r="Y2240" s="25"/>
      <c r="Z2240"/>
    </row>
    <row r="2241" spans="2:26" x14ac:dyDescent="0.25">
      <c r="B2241" t="s">
        <v>813</v>
      </c>
      <c r="C2241" t="s">
        <v>237</v>
      </c>
      <c r="D2241" t="s">
        <v>238</v>
      </c>
      <c r="E2241" t="s">
        <v>1585</v>
      </c>
      <c r="F2241" t="s">
        <v>951</v>
      </c>
      <c r="G2241" t="s">
        <v>952</v>
      </c>
      <c r="H2241" t="s">
        <v>918</v>
      </c>
      <c r="I2241" t="s">
        <v>2008</v>
      </c>
      <c r="J2241" s="4" t="s">
        <v>865</v>
      </c>
      <c r="K2241">
        <v>300</v>
      </c>
      <c r="L2241">
        <v>250</v>
      </c>
      <c r="M2241" s="1">
        <v>2.6261574074074076E-2</v>
      </c>
      <c r="N2241" s="25">
        <v>1126.4640343221299</v>
      </c>
      <c r="O2241" s="25">
        <v>3548.361708114709</v>
      </c>
      <c r="P2241" s="25">
        <v>14.576639568553</v>
      </c>
      <c r="Q2241" s="25">
        <v>0.94622979277396402</v>
      </c>
      <c r="R2241" s="25">
        <v>1393.43607177596</v>
      </c>
      <c r="S2241" s="25">
        <v>5.5404080756322296</v>
      </c>
      <c r="T2241" s="25">
        <v>0.19733098233496299</v>
      </c>
      <c r="U2241" s="25">
        <v>0.37236299288219898</v>
      </c>
      <c r="V2241" s="25">
        <v>8.1392936958747497E-2</v>
      </c>
      <c r="W2241" s="25">
        <v>0.45375592984094648</v>
      </c>
      <c r="X2241" s="25"/>
      <c r="Y2241" s="25"/>
      <c r="Z2241"/>
    </row>
    <row r="2242" spans="2:26" x14ac:dyDescent="0.25">
      <c r="B2242" t="s">
        <v>813</v>
      </c>
      <c r="C2242" t="s">
        <v>237</v>
      </c>
      <c r="D2242" t="s">
        <v>238</v>
      </c>
      <c r="E2242" t="s">
        <v>1585</v>
      </c>
      <c r="F2242" t="s">
        <v>951</v>
      </c>
      <c r="G2242" t="s">
        <v>952</v>
      </c>
      <c r="H2242" t="s">
        <v>918</v>
      </c>
      <c r="I2242" t="s">
        <v>2008</v>
      </c>
      <c r="J2242" s="4" t="s">
        <v>865</v>
      </c>
      <c r="K2242">
        <v>400</v>
      </c>
      <c r="L2242">
        <v>500</v>
      </c>
      <c r="M2242" s="1">
        <v>4.8101851851851847E-2</v>
      </c>
      <c r="N2242" s="25">
        <v>1839.49130837453</v>
      </c>
      <c r="O2242" s="25">
        <v>5794.3976213797696</v>
      </c>
      <c r="P2242" s="25">
        <v>21.1163105181374</v>
      </c>
      <c r="Q2242" s="25">
        <v>1.5451726274900299</v>
      </c>
      <c r="R2242" s="25">
        <v>2275.4508581609698</v>
      </c>
      <c r="S2242" s="25">
        <v>8.43985414628842</v>
      </c>
      <c r="T2242" s="25">
        <v>0.27375057947876102</v>
      </c>
      <c r="U2242" s="25">
        <v>0.39444416172192398</v>
      </c>
      <c r="V2242" s="25">
        <v>0.16782947434847401</v>
      </c>
      <c r="W2242" s="25">
        <v>0.56227363607039793</v>
      </c>
      <c r="X2242" s="25"/>
      <c r="Y2242" s="25"/>
      <c r="Z2242"/>
    </row>
    <row r="2243" spans="2:26" x14ac:dyDescent="0.25">
      <c r="B2243" t="s">
        <v>813</v>
      </c>
      <c r="C2243" t="s">
        <v>237</v>
      </c>
      <c r="D2243" t="s">
        <v>238</v>
      </c>
      <c r="E2243" t="s">
        <v>1585</v>
      </c>
      <c r="F2243" t="s">
        <v>951</v>
      </c>
      <c r="G2243" t="s">
        <v>952</v>
      </c>
      <c r="H2243" t="s">
        <v>918</v>
      </c>
      <c r="I2243" t="s">
        <v>2008</v>
      </c>
      <c r="J2243" s="4" t="s">
        <v>865</v>
      </c>
      <c r="K2243">
        <v>420</v>
      </c>
      <c r="L2243">
        <v>750</v>
      </c>
      <c r="M2243" s="1">
        <v>6.958333333333333E-2</v>
      </c>
      <c r="N2243" s="25">
        <v>2567.10146933329</v>
      </c>
      <c r="O2243" s="25">
        <v>8086.3696283998634</v>
      </c>
      <c r="P2243" s="25">
        <v>27.890616137576</v>
      </c>
      <c r="Q2243" s="25">
        <v>2.1563648157928199</v>
      </c>
      <c r="R2243" s="25">
        <v>3175.5047805892</v>
      </c>
      <c r="S2243" s="25">
        <v>10.562274329547799</v>
      </c>
      <c r="T2243" s="25">
        <v>0.31757448895432699</v>
      </c>
      <c r="U2243" s="25">
        <v>0.44474964111681797</v>
      </c>
      <c r="V2243" s="25">
        <v>0.26638371625309298</v>
      </c>
      <c r="W2243" s="25">
        <v>0.71113335736991101</v>
      </c>
      <c r="X2243" s="25"/>
      <c r="Y2243" s="25"/>
      <c r="Z2243"/>
    </row>
    <row r="2244" spans="2:26" x14ac:dyDescent="0.25">
      <c r="B2244" t="s">
        <v>813</v>
      </c>
      <c r="C2244" t="s">
        <v>237</v>
      </c>
      <c r="D2244" t="s">
        <v>238</v>
      </c>
      <c r="E2244" t="s">
        <v>1585</v>
      </c>
      <c r="F2244" t="s">
        <v>951</v>
      </c>
      <c r="G2244" t="s">
        <v>952</v>
      </c>
      <c r="H2244" t="s">
        <v>918</v>
      </c>
      <c r="I2244" t="s">
        <v>2008</v>
      </c>
      <c r="J2244" s="4" t="s">
        <v>865</v>
      </c>
      <c r="K2244">
        <v>440</v>
      </c>
      <c r="L2244">
        <v>1000</v>
      </c>
      <c r="M2244" s="1">
        <v>9.1087962962962954E-2</v>
      </c>
      <c r="N2244" s="25">
        <v>3249.5079830100399</v>
      </c>
      <c r="O2244" s="25">
        <v>10235.950146481626</v>
      </c>
      <c r="P2244" s="25">
        <v>34.142362949998699</v>
      </c>
      <c r="Q2244" s="25">
        <v>2.7295867176998101</v>
      </c>
      <c r="R2244" s="25">
        <v>4019.6412419016401</v>
      </c>
      <c r="S2244" s="25">
        <v>12.902071592212801</v>
      </c>
      <c r="T2244" s="25">
        <v>0.36504466592492901</v>
      </c>
      <c r="U2244" s="25">
        <v>0.47765927010863402</v>
      </c>
      <c r="V2244" s="25">
        <v>0.37735569282203502</v>
      </c>
      <c r="W2244" s="25">
        <v>0.85501496293066903</v>
      </c>
      <c r="X2244" s="25"/>
      <c r="Y2244" s="25"/>
      <c r="Z2244"/>
    </row>
    <row r="2245" spans="2:26" x14ac:dyDescent="0.25">
      <c r="B2245" t="s">
        <v>813</v>
      </c>
      <c r="C2245" t="s">
        <v>237</v>
      </c>
      <c r="D2245" t="s">
        <v>238</v>
      </c>
      <c r="E2245" t="s">
        <v>1585</v>
      </c>
      <c r="F2245" t="s">
        <v>951</v>
      </c>
      <c r="G2245" t="s">
        <v>952</v>
      </c>
      <c r="H2245" t="s">
        <v>918</v>
      </c>
      <c r="I2245" t="s">
        <v>2008</v>
      </c>
      <c r="J2245" s="4" t="s">
        <v>865</v>
      </c>
      <c r="K2245">
        <v>440</v>
      </c>
      <c r="L2245">
        <v>1500</v>
      </c>
      <c r="M2245" s="1">
        <v>0.13381944444444444</v>
      </c>
      <c r="N2245" s="25">
        <v>4730.1085078726201</v>
      </c>
      <c r="O2245" s="25">
        <v>14899.841799798753</v>
      </c>
      <c r="P2245" s="25">
        <v>47.974541549534401</v>
      </c>
      <c r="Q2245" s="25">
        <v>3.97329109866509</v>
      </c>
      <c r="R2245" s="25">
        <v>5851.1439381492301</v>
      </c>
      <c r="S2245" s="25">
        <v>16.7620840183388</v>
      </c>
      <c r="T2245" s="25">
        <v>0.44342210538876198</v>
      </c>
      <c r="U2245" s="25">
        <v>0.58686247373702305</v>
      </c>
      <c r="V2245" s="25">
        <v>0.57717228795459297</v>
      </c>
      <c r="W2245" s="25">
        <v>1.164034761691616</v>
      </c>
      <c r="X2245" s="25"/>
      <c r="Y2245" s="25"/>
      <c r="Z2245"/>
    </row>
    <row r="2246" spans="2:26" x14ac:dyDescent="0.25">
      <c r="B2246" t="s">
        <v>813</v>
      </c>
      <c r="C2246" t="s">
        <v>237</v>
      </c>
      <c r="D2246" t="s">
        <v>238</v>
      </c>
      <c r="E2246" t="s">
        <v>1585</v>
      </c>
      <c r="F2246" t="s">
        <v>951</v>
      </c>
      <c r="G2246" t="s">
        <v>952</v>
      </c>
      <c r="H2246" t="s">
        <v>918</v>
      </c>
      <c r="I2246" t="s">
        <v>2008</v>
      </c>
      <c r="J2246" s="4" t="s">
        <v>865</v>
      </c>
      <c r="K2246">
        <v>440</v>
      </c>
      <c r="L2246">
        <v>2000</v>
      </c>
      <c r="M2246" s="1">
        <v>0.17655092592592592</v>
      </c>
      <c r="N2246" s="25">
        <v>6210.5883004872003</v>
      </c>
      <c r="O2246" s="25">
        <v>19563.353146534679</v>
      </c>
      <c r="P2246" s="25">
        <v>61.802348979204602</v>
      </c>
      <c r="Q2246" s="25">
        <v>5.21689412842899</v>
      </c>
      <c r="R2246" s="25">
        <v>7682.49827325773</v>
      </c>
      <c r="S2246" s="25">
        <v>20.615625429422799</v>
      </c>
      <c r="T2246" s="25">
        <v>0.52158441998038996</v>
      </c>
      <c r="U2246" s="25">
        <v>0.69589510962747603</v>
      </c>
      <c r="V2246" s="25">
        <v>0.77702221488342804</v>
      </c>
      <c r="W2246" s="25">
        <v>1.4729173245109042</v>
      </c>
      <c r="X2246" s="25"/>
      <c r="Y2246" s="25"/>
      <c r="Z2246"/>
    </row>
    <row r="2247" spans="2:26" x14ac:dyDescent="0.25">
      <c r="B2247" t="s">
        <v>813</v>
      </c>
      <c r="C2247" t="s">
        <v>237</v>
      </c>
      <c r="D2247" t="s">
        <v>238</v>
      </c>
      <c r="E2247" t="s">
        <v>1585</v>
      </c>
      <c r="F2247" t="s">
        <v>951</v>
      </c>
      <c r="G2247" t="s">
        <v>952</v>
      </c>
      <c r="H2247" t="s">
        <v>918</v>
      </c>
      <c r="I2247" t="s">
        <v>2008</v>
      </c>
      <c r="J2247" s="4" t="s">
        <v>865</v>
      </c>
      <c r="K2247">
        <v>440</v>
      </c>
      <c r="L2247">
        <v>2500</v>
      </c>
      <c r="M2247" s="1">
        <v>0.21929398148148149</v>
      </c>
      <c r="N2247" s="25">
        <v>7691.2810375150602</v>
      </c>
      <c r="O2247" s="25">
        <v>24227.53526817244</v>
      </c>
      <c r="P2247" s="25">
        <v>75.631144685394602</v>
      </c>
      <c r="Q2247" s="25">
        <v>6.4606760395151603</v>
      </c>
      <c r="R2247" s="25">
        <v>9514.1144458216404</v>
      </c>
      <c r="S2247" s="25">
        <v>24.467661298375099</v>
      </c>
      <c r="T2247" s="25">
        <v>0.59969310433118705</v>
      </c>
      <c r="U2247" s="25">
        <v>0.80488945249993404</v>
      </c>
      <c r="V2247" s="25">
        <v>0.97690325648512599</v>
      </c>
      <c r="W2247" s="25">
        <v>1.78179270898506</v>
      </c>
      <c r="X2247" s="25"/>
      <c r="Y2247" s="25"/>
      <c r="Z2247"/>
    </row>
    <row r="2248" spans="2:26" x14ac:dyDescent="0.25">
      <c r="B2248" t="s">
        <v>813</v>
      </c>
      <c r="C2248" t="s">
        <v>237</v>
      </c>
      <c r="D2248" t="s">
        <v>238</v>
      </c>
      <c r="E2248" t="s">
        <v>1585</v>
      </c>
      <c r="F2248" t="s">
        <v>951</v>
      </c>
      <c r="G2248" t="s">
        <v>952</v>
      </c>
      <c r="H2248" t="s">
        <v>918</v>
      </c>
      <c r="I2248" t="s">
        <v>2008</v>
      </c>
      <c r="J2248" s="4" t="s">
        <v>865</v>
      </c>
      <c r="K2248">
        <v>440</v>
      </c>
      <c r="L2248">
        <v>3000</v>
      </c>
      <c r="M2248" s="1">
        <v>0.26203703703703701</v>
      </c>
      <c r="N2248" s="25">
        <v>9172.0196847369698</v>
      </c>
      <c r="O2248" s="25">
        <v>28891.862006921456</v>
      </c>
      <c r="P2248" s="25">
        <v>89.4612741525481</v>
      </c>
      <c r="Q2248" s="25">
        <v>7.7044965111752504</v>
      </c>
      <c r="R2248" s="25">
        <v>11345.7891844518</v>
      </c>
      <c r="S2248" s="25">
        <v>28.3193370579767</v>
      </c>
      <c r="T2248" s="25">
        <v>0.67777096336819798</v>
      </c>
      <c r="U2248" s="25">
        <v>0.91385774247964702</v>
      </c>
      <c r="V2248" s="25">
        <v>1.17680643567619</v>
      </c>
      <c r="W2248" s="25">
        <v>2.090664178155837</v>
      </c>
      <c r="X2248" s="25"/>
      <c r="Y2248" s="25"/>
      <c r="Z2248"/>
    </row>
    <row r="2249" spans="2:26" x14ac:dyDescent="0.25">
      <c r="B2249" t="s">
        <v>813</v>
      </c>
      <c r="C2249" t="s">
        <v>237</v>
      </c>
      <c r="D2249" t="s">
        <v>238</v>
      </c>
      <c r="E2249" t="s">
        <v>1585</v>
      </c>
      <c r="F2249" t="s">
        <v>951</v>
      </c>
      <c r="G2249" t="s">
        <v>952</v>
      </c>
      <c r="H2249" t="s">
        <v>918</v>
      </c>
      <c r="I2249" t="s">
        <v>2008</v>
      </c>
      <c r="J2249" s="4" t="s">
        <v>865</v>
      </c>
      <c r="K2249">
        <v>440</v>
      </c>
      <c r="L2249">
        <v>3500</v>
      </c>
      <c r="M2249" s="1">
        <v>0.30478009259259259</v>
      </c>
      <c r="N2249" s="25">
        <v>10652.541242028799</v>
      </c>
      <c r="O2249" s="25">
        <v>33555.504912390716</v>
      </c>
      <c r="P2249" s="25">
        <v>103.288215552369</v>
      </c>
      <c r="Q2249" s="25">
        <v>8.9481346192965905</v>
      </c>
      <c r="R2249" s="25">
        <v>13177.1919751977</v>
      </c>
      <c r="S2249" s="25">
        <v>32.169749133546901</v>
      </c>
      <c r="T2249" s="25">
        <v>0.75580229151021705</v>
      </c>
      <c r="U2249" s="25">
        <v>1.02279491781863</v>
      </c>
      <c r="V2249" s="25">
        <v>1.3766863650140999</v>
      </c>
      <c r="W2249" s="25">
        <v>2.3994812828327299</v>
      </c>
      <c r="X2249" s="25"/>
      <c r="Y2249" s="25"/>
      <c r="Z2249"/>
    </row>
    <row r="2250" spans="2:26" x14ac:dyDescent="0.25">
      <c r="B2250" t="s">
        <v>813</v>
      </c>
      <c r="C2250" t="s">
        <v>237</v>
      </c>
      <c r="D2250" t="s">
        <v>238</v>
      </c>
      <c r="E2250" t="s">
        <v>1585</v>
      </c>
      <c r="F2250" t="s">
        <v>951</v>
      </c>
      <c r="G2250" t="s">
        <v>952</v>
      </c>
      <c r="H2250" t="s">
        <v>918</v>
      </c>
      <c r="I2250" t="s">
        <v>2008</v>
      </c>
      <c r="J2250" s="4" t="s">
        <v>865</v>
      </c>
      <c r="K2250">
        <v>440</v>
      </c>
      <c r="L2250">
        <v>4000</v>
      </c>
      <c r="M2250" s="1">
        <v>0.34752314814814816</v>
      </c>
      <c r="N2250" s="25">
        <v>12133.235330007599</v>
      </c>
      <c r="O2250" s="25">
        <v>38219.691289523937</v>
      </c>
      <c r="P2250" s="25">
        <v>117.117150804199</v>
      </c>
      <c r="Q2250" s="25">
        <v>10.191917653196001</v>
      </c>
      <c r="R2250" s="25">
        <v>15008.8154139504</v>
      </c>
      <c r="S2250" s="25">
        <v>36.017079311023998</v>
      </c>
      <c r="T2250" s="25">
        <v>0.83374020940174198</v>
      </c>
      <c r="U2250" s="25">
        <v>1.13173783500998</v>
      </c>
      <c r="V2250" s="25">
        <v>1.57659448106075</v>
      </c>
      <c r="W2250" s="25">
        <v>2.70833231607073</v>
      </c>
      <c r="X2250" s="25"/>
      <c r="Y2250" s="25"/>
      <c r="Z2250"/>
    </row>
    <row r="2251" spans="2:26" x14ac:dyDescent="0.25">
      <c r="B2251" t="s">
        <v>813</v>
      </c>
      <c r="C2251" t="s">
        <v>237</v>
      </c>
      <c r="D2251" t="s">
        <v>238</v>
      </c>
      <c r="E2251" t="s">
        <v>1585</v>
      </c>
      <c r="F2251" t="s">
        <v>951</v>
      </c>
      <c r="G2251" t="s">
        <v>952</v>
      </c>
      <c r="H2251" t="s">
        <v>918</v>
      </c>
      <c r="I2251" t="s">
        <v>2008</v>
      </c>
      <c r="J2251" s="4" t="s">
        <v>865</v>
      </c>
      <c r="K2251">
        <v>460</v>
      </c>
      <c r="L2251">
        <v>4500</v>
      </c>
      <c r="M2251" s="1">
        <v>0.39045138888888892</v>
      </c>
      <c r="N2251" s="25">
        <v>13246.3836736104</v>
      </c>
      <c r="O2251" s="25">
        <v>41726.108571872763</v>
      </c>
      <c r="P2251" s="25">
        <v>126.94028593637999</v>
      </c>
      <c r="Q2251" s="25">
        <v>11.1269646070246</v>
      </c>
      <c r="R2251" s="25">
        <v>16385.7770704955</v>
      </c>
      <c r="S2251" s="25">
        <v>42.326898762014899</v>
      </c>
      <c r="T2251" s="25">
        <v>0.96116853505236699</v>
      </c>
      <c r="U2251" s="25">
        <v>1.09710220645835</v>
      </c>
      <c r="V2251" s="25">
        <v>1.89498322561679</v>
      </c>
      <c r="W2251" s="25">
        <v>2.99208543207514</v>
      </c>
      <c r="X2251" s="25"/>
      <c r="Y2251" s="25"/>
      <c r="Z2251"/>
    </row>
    <row r="2252" spans="2:26" x14ac:dyDescent="0.25">
      <c r="B2252" t="s">
        <v>813</v>
      </c>
      <c r="C2252" t="s">
        <v>237</v>
      </c>
      <c r="D2252" t="s">
        <v>238</v>
      </c>
      <c r="E2252" t="s">
        <v>1585</v>
      </c>
      <c r="F2252" t="s">
        <v>951</v>
      </c>
      <c r="G2252" t="s">
        <v>952</v>
      </c>
      <c r="H2252" t="s">
        <v>918</v>
      </c>
      <c r="I2252" t="s">
        <v>2008</v>
      </c>
      <c r="J2252" s="4" t="s">
        <v>865</v>
      </c>
      <c r="K2252">
        <v>460</v>
      </c>
      <c r="L2252">
        <v>5000</v>
      </c>
      <c r="M2252" s="1">
        <v>0.43320601851851853</v>
      </c>
      <c r="N2252" s="25">
        <v>14683.8132011284</v>
      </c>
      <c r="O2252" s="25">
        <v>46254.011583554457</v>
      </c>
      <c r="P2252" s="25">
        <v>140.297122008645</v>
      </c>
      <c r="Q2252" s="25">
        <v>12.3343974056943</v>
      </c>
      <c r="R2252" s="25">
        <v>18163.868766122301</v>
      </c>
      <c r="S2252" s="25">
        <v>46.453114516160703</v>
      </c>
      <c r="T2252" s="25">
        <v>1.0448801738378199</v>
      </c>
      <c r="U2252" s="25">
        <v>1.1891002560658701</v>
      </c>
      <c r="V2252" s="25">
        <v>2.1090140270374098</v>
      </c>
      <c r="W2252" s="25">
        <v>3.2981142831032799</v>
      </c>
      <c r="X2252" s="25"/>
      <c r="Y2252" s="25"/>
      <c r="Z2252"/>
    </row>
    <row r="2253" spans="2:26" x14ac:dyDescent="0.25">
      <c r="B2253" t="s">
        <v>813</v>
      </c>
      <c r="C2253" t="s">
        <v>237</v>
      </c>
      <c r="D2253" t="s">
        <v>238</v>
      </c>
      <c r="E2253" t="s">
        <v>1585</v>
      </c>
      <c r="F2253" t="s">
        <v>951</v>
      </c>
      <c r="G2253" t="s">
        <v>952</v>
      </c>
      <c r="H2253" t="s">
        <v>918</v>
      </c>
      <c r="I2253" t="s">
        <v>2008</v>
      </c>
      <c r="J2253" s="4" t="s">
        <v>865</v>
      </c>
      <c r="K2253">
        <v>460</v>
      </c>
      <c r="L2253">
        <v>5500</v>
      </c>
      <c r="M2253" s="1">
        <v>0.47596064814814815</v>
      </c>
      <c r="N2253" s="25">
        <v>16121.4066334039</v>
      </c>
      <c r="O2253" s="25">
        <v>50782.430895222285</v>
      </c>
      <c r="P2253" s="25">
        <v>153.655999593735</v>
      </c>
      <c r="Q2253" s="25">
        <v>13.541978690286101</v>
      </c>
      <c r="R2253" s="25">
        <v>19942.183088417602</v>
      </c>
      <c r="S2253" s="25">
        <v>50.577025457575999</v>
      </c>
      <c r="T2253" s="25">
        <v>1.1285373982946501</v>
      </c>
      <c r="U2253" s="25">
        <v>1.28110796721401</v>
      </c>
      <c r="V2253" s="25">
        <v>2.32307216631088</v>
      </c>
      <c r="W2253" s="25">
        <v>3.6041801335248902</v>
      </c>
      <c r="X2253" s="25"/>
      <c r="Y2253" s="25"/>
      <c r="Z2253"/>
    </row>
    <row r="2254" spans="2:26" x14ac:dyDescent="0.25">
      <c r="B2254" t="s">
        <v>813</v>
      </c>
      <c r="C2254" t="s">
        <v>237</v>
      </c>
      <c r="D2254" t="s">
        <v>238</v>
      </c>
      <c r="E2254" t="s">
        <v>1585</v>
      </c>
      <c r="F2254" t="s">
        <v>951</v>
      </c>
      <c r="G2254" t="s">
        <v>952</v>
      </c>
      <c r="H2254" t="s">
        <v>918</v>
      </c>
      <c r="I2254" t="s">
        <v>2008</v>
      </c>
      <c r="J2254" s="4" t="s">
        <v>832</v>
      </c>
      <c r="K2254">
        <v>200</v>
      </c>
      <c r="L2254">
        <v>125</v>
      </c>
      <c r="M2254" s="1">
        <v>2.2847222222222224E-2</v>
      </c>
      <c r="N2254" s="25">
        <v>597.45600000000002</v>
      </c>
      <c r="O2254" s="25">
        <v>1881.9864</v>
      </c>
      <c r="P2254" s="25">
        <v>5.5688899999999997</v>
      </c>
      <c r="Q2254" s="25">
        <v>0.50186303999999904</v>
      </c>
      <c r="R2254" s="25">
        <v>739.05307000000005</v>
      </c>
      <c r="S2254" s="25">
        <v>8.4775826399999996</v>
      </c>
      <c r="T2254" s="25">
        <v>0.3204804</v>
      </c>
      <c r="U2254" s="25">
        <v>0.14377361999999999</v>
      </c>
      <c r="V2254" s="25">
        <v>3.1849775999999899E-2</v>
      </c>
      <c r="W2254" s="25">
        <v>0.17562339599999988</v>
      </c>
      <c r="X2254" s="25"/>
      <c r="Y2254" s="25"/>
      <c r="Z2254"/>
    </row>
    <row r="2255" spans="2:26" x14ac:dyDescent="0.25">
      <c r="B2255" t="s">
        <v>813</v>
      </c>
      <c r="C2255" t="s">
        <v>237</v>
      </c>
      <c r="D2255" t="s">
        <v>238</v>
      </c>
      <c r="E2255" t="s">
        <v>1585</v>
      </c>
      <c r="F2255" t="s">
        <v>951</v>
      </c>
      <c r="G2255" t="s">
        <v>952</v>
      </c>
      <c r="H2255" t="s">
        <v>918</v>
      </c>
      <c r="I2255" t="s">
        <v>2008</v>
      </c>
      <c r="J2255" s="4" t="s">
        <v>864</v>
      </c>
      <c r="K2255">
        <v>200</v>
      </c>
      <c r="L2255">
        <v>125</v>
      </c>
      <c r="M2255" s="1">
        <v>1.9259259259259261E-2</v>
      </c>
      <c r="N2255" s="25">
        <v>542.27599999999995</v>
      </c>
      <c r="O2255" s="25">
        <v>1708.1693999999998</v>
      </c>
      <c r="P2255" s="25">
        <v>5.3111993999999996</v>
      </c>
      <c r="Q2255" s="25">
        <v>0.455511839999999</v>
      </c>
      <c r="R2255" s="25">
        <v>670.79541794871795</v>
      </c>
      <c r="S2255" s="25">
        <v>6.9325426399999897</v>
      </c>
      <c r="T2255" s="25">
        <v>0.25867879999999999</v>
      </c>
      <c r="U2255" s="25">
        <v>0.14291802000000001</v>
      </c>
      <c r="V2255" s="25">
        <v>2.8765275999999999E-2</v>
      </c>
      <c r="W2255" s="25">
        <v>0.17168329600000001</v>
      </c>
      <c r="X2255" s="25"/>
      <c r="Y2255" s="25"/>
      <c r="Z2255"/>
    </row>
    <row r="2256" spans="2:26" x14ac:dyDescent="0.25">
      <c r="B2256" t="s">
        <v>938</v>
      </c>
      <c r="C2256" t="s">
        <v>949</v>
      </c>
      <c r="D2256" t="s">
        <v>238</v>
      </c>
      <c r="E2256" t="s">
        <v>2009</v>
      </c>
      <c r="F2256" t="s">
        <v>951</v>
      </c>
      <c r="G2256" t="s">
        <v>952</v>
      </c>
      <c r="H2256" t="s">
        <v>918</v>
      </c>
      <c r="I2256" t="s">
        <v>2008</v>
      </c>
      <c r="J2256" s="4" t="s">
        <v>865</v>
      </c>
      <c r="K2256">
        <v>160</v>
      </c>
      <c r="L2256">
        <v>125</v>
      </c>
      <c r="M2256" s="1">
        <v>1.5636574074074074E-2</v>
      </c>
      <c r="N2256" s="25">
        <v>695.40339618092605</v>
      </c>
      <c r="O2256" s="25">
        <v>2190.5206979699169</v>
      </c>
      <c r="P2256" s="25">
        <v>9.01121734173603</v>
      </c>
      <c r="Q2256" s="25">
        <v>0.58413882085094904</v>
      </c>
      <c r="R2256" s="25">
        <v>860.21391114184803</v>
      </c>
      <c r="S2256" s="25">
        <v>3.11003562830046</v>
      </c>
      <c r="T2256" s="25">
        <v>0.102903343438303</v>
      </c>
      <c r="U2256" s="25">
        <v>0.31949341255820901</v>
      </c>
      <c r="V2256" s="25">
        <v>4.2659233850999401E-2</v>
      </c>
      <c r="W2256" s="25">
        <v>0.36215264640920841</v>
      </c>
      <c r="X2256" s="25"/>
      <c r="Y2256" s="25"/>
      <c r="Z2256"/>
    </row>
    <row r="2257" spans="2:26" x14ac:dyDescent="0.25">
      <c r="B2257" t="s">
        <v>938</v>
      </c>
      <c r="C2257" t="s">
        <v>949</v>
      </c>
      <c r="D2257" t="s">
        <v>238</v>
      </c>
      <c r="E2257" t="s">
        <v>2009</v>
      </c>
      <c r="F2257" t="s">
        <v>951</v>
      </c>
      <c r="G2257" t="s">
        <v>952</v>
      </c>
      <c r="H2257" t="s">
        <v>918</v>
      </c>
      <c r="I2257" t="s">
        <v>2008</v>
      </c>
      <c r="J2257" s="4" t="s">
        <v>865</v>
      </c>
      <c r="K2257">
        <v>240</v>
      </c>
      <c r="L2257">
        <v>200</v>
      </c>
      <c r="M2257" s="1">
        <v>2.2476851851851855E-2</v>
      </c>
      <c r="N2257" s="25">
        <v>997.31834515776904</v>
      </c>
      <c r="O2257" s="25">
        <v>3141.5527872469725</v>
      </c>
      <c r="P2257" s="25">
        <v>13.047521504861299</v>
      </c>
      <c r="Q2257" s="25">
        <v>0.83774741783533402</v>
      </c>
      <c r="R2257" s="25">
        <v>1233.6827330963899</v>
      </c>
      <c r="S2257" s="25">
        <v>4.4972126228763702</v>
      </c>
      <c r="T2257" s="25">
        <v>0.155483585233439</v>
      </c>
      <c r="U2257" s="25">
        <v>0.38569423541586301</v>
      </c>
      <c r="V2257" s="25">
        <v>6.6831905849977905E-2</v>
      </c>
      <c r="W2257" s="25">
        <v>0.4525261412658409</v>
      </c>
      <c r="X2257" s="25"/>
      <c r="Y2257" s="25"/>
      <c r="Z2257"/>
    </row>
    <row r="2258" spans="2:26" x14ac:dyDescent="0.25">
      <c r="B2258" t="s">
        <v>938</v>
      </c>
      <c r="C2258" t="s">
        <v>949</v>
      </c>
      <c r="D2258" t="s">
        <v>238</v>
      </c>
      <c r="E2258" t="s">
        <v>2009</v>
      </c>
      <c r="F2258" t="s">
        <v>951</v>
      </c>
      <c r="G2258" t="s">
        <v>952</v>
      </c>
      <c r="H2258" t="s">
        <v>918</v>
      </c>
      <c r="I2258" t="s">
        <v>2008</v>
      </c>
      <c r="J2258" s="4" t="s">
        <v>865</v>
      </c>
      <c r="K2258">
        <v>300</v>
      </c>
      <c r="L2258">
        <v>250</v>
      </c>
      <c r="M2258" s="1">
        <v>2.642361111111111E-2</v>
      </c>
      <c r="N2258" s="25">
        <v>1138.9565959952399</v>
      </c>
      <c r="O2258" s="25">
        <v>3587.7132773850058</v>
      </c>
      <c r="P2258" s="25">
        <v>14.9715226604199</v>
      </c>
      <c r="Q2258" s="25">
        <v>0.95672346747347803</v>
      </c>
      <c r="R2258" s="25">
        <v>1408.88926178674</v>
      </c>
      <c r="S2258" s="25">
        <v>5.4572857657838796</v>
      </c>
      <c r="T2258" s="25">
        <v>0.193875058032806</v>
      </c>
      <c r="U2258" s="25">
        <v>0.39007756722025699</v>
      </c>
      <c r="V2258" s="25">
        <v>8.1322556554566702E-2</v>
      </c>
      <c r="W2258" s="25">
        <v>0.47140012377482371</v>
      </c>
      <c r="X2258" s="25"/>
      <c r="Y2258" s="25"/>
      <c r="Z2258"/>
    </row>
    <row r="2259" spans="2:26" x14ac:dyDescent="0.25">
      <c r="B2259" t="s">
        <v>938</v>
      </c>
      <c r="C2259" t="s">
        <v>949</v>
      </c>
      <c r="D2259" t="s">
        <v>238</v>
      </c>
      <c r="E2259" t="s">
        <v>2009</v>
      </c>
      <c r="F2259" t="s">
        <v>951</v>
      </c>
      <c r="G2259" t="s">
        <v>952</v>
      </c>
      <c r="H2259" t="s">
        <v>918</v>
      </c>
      <c r="I2259" t="s">
        <v>2008</v>
      </c>
      <c r="J2259" s="4" t="s">
        <v>865</v>
      </c>
      <c r="K2259">
        <v>400</v>
      </c>
      <c r="L2259">
        <v>500</v>
      </c>
      <c r="M2259" s="1">
        <v>4.8275462962962958E-2</v>
      </c>
      <c r="N2259" s="25">
        <v>1917.9636535132099</v>
      </c>
      <c r="O2259" s="25">
        <v>6041.5855085666108</v>
      </c>
      <c r="P2259" s="25">
        <v>22.461751628902501</v>
      </c>
      <c r="Q2259" s="25">
        <v>1.61108954066849</v>
      </c>
      <c r="R2259" s="25">
        <v>2372.5206978418</v>
      </c>
      <c r="S2259" s="25">
        <v>8.5650181584138299</v>
      </c>
      <c r="T2259" s="25">
        <v>0.276746903991821</v>
      </c>
      <c r="U2259" s="25">
        <v>0.430474521411505</v>
      </c>
      <c r="V2259" s="25">
        <v>0.17290626086823399</v>
      </c>
      <c r="W2259" s="25">
        <v>0.60338078227973901</v>
      </c>
      <c r="X2259" s="25"/>
      <c r="Y2259" s="25"/>
      <c r="Z2259"/>
    </row>
    <row r="2260" spans="2:26" x14ac:dyDescent="0.25">
      <c r="B2260" t="s">
        <v>938</v>
      </c>
      <c r="C2260" t="s">
        <v>949</v>
      </c>
      <c r="D2260" t="s">
        <v>238</v>
      </c>
      <c r="E2260" t="s">
        <v>2009</v>
      </c>
      <c r="F2260" t="s">
        <v>951</v>
      </c>
      <c r="G2260" t="s">
        <v>952</v>
      </c>
      <c r="H2260" t="s">
        <v>918</v>
      </c>
      <c r="I2260" t="s">
        <v>2008</v>
      </c>
      <c r="J2260" s="4" t="s">
        <v>865</v>
      </c>
      <c r="K2260">
        <v>440</v>
      </c>
      <c r="L2260">
        <v>750</v>
      </c>
      <c r="M2260" s="1">
        <v>7.0300925925925919E-2</v>
      </c>
      <c r="N2260" s="25">
        <v>2709.7583209132199</v>
      </c>
      <c r="O2260" s="25">
        <v>8535.7387108766416</v>
      </c>
      <c r="P2260" s="25">
        <v>30.633552232701302</v>
      </c>
      <c r="Q2260" s="25">
        <v>2.2761973491341698</v>
      </c>
      <c r="R2260" s="25">
        <v>3351.9713655812102</v>
      </c>
      <c r="S2260" s="25">
        <v>11.2798045738624</v>
      </c>
      <c r="T2260" s="25">
        <v>0.333346035372801</v>
      </c>
      <c r="U2260" s="25">
        <v>0.51043799715040605</v>
      </c>
      <c r="V2260" s="25">
        <v>0.28959339165596298</v>
      </c>
      <c r="W2260" s="25">
        <v>0.80003138880636904</v>
      </c>
      <c r="X2260" s="25"/>
      <c r="Y2260" s="25"/>
      <c r="Z2260"/>
    </row>
    <row r="2261" spans="2:26" x14ac:dyDescent="0.25">
      <c r="B2261" t="s">
        <v>938</v>
      </c>
      <c r="C2261" t="s">
        <v>949</v>
      </c>
      <c r="D2261" t="s">
        <v>238</v>
      </c>
      <c r="E2261" t="s">
        <v>2009</v>
      </c>
      <c r="F2261" t="s">
        <v>951</v>
      </c>
      <c r="G2261" t="s">
        <v>952</v>
      </c>
      <c r="H2261" t="s">
        <v>918</v>
      </c>
      <c r="I2261" t="s">
        <v>2008</v>
      </c>
      <c r="J2261" s="4" t="s">
        <v>865</v>
      </c>
      <c r="K2261">
        <v>440</v>
      </c>
      <c r="L2261">
        <v>1000</v>
      </c>
      <c r="M2261" s="1">
        <v>9.1666666666666674E-2</v>
      </c>
      <c r="N2261" s="25">
        <v>3479.5700127944301</v>
      </c>
      <c r="O2261" s="25">
        <v>10960.645540302454</v>
      </c>
      <c r="P2261" s="25">
        <v>38.014185849328797</v>
      </c>
      <c r="Q2261" s="25">
        <v>2.9228384909107499</v>
      </c>
      <c r="R2261" s="25">
        <v>4304.2286295590902</v>
      </c>
      <c r="S2261" s="25">
        <v>13.2872424981155</v>
      </c>
      <c r="T2261" s="25">
        <v>0.37406002318341303</v>
      </c>
      <c r="U2261" s="25">
        <v>0.56725637990225397</v>
      </c>
      <c r="V2261" s="25">
        <v>0.39349489936981402</v>
      </c>
      <c r="W2261" s="25">
        <v>0.96075127927206805</v>
      </c>
      <c r="X2261" s="25"/>
      <c r="Y2261" s="25"/>
      <c r="Z2261"/>
    </row>
    <row r="2262" spans="2:26" x14ac:dyDescent="0.25">
      <c r="B2262" t="s">
        <v>938</v>
      </c>
      <c r="C2262" t="s">
        <v>949</v>
      </c>
      <c r="D2262" t="s">
        <v>238</v>
      </c>
      <c r="E2262" t="s">
        <v>2009</v>
      </c>
      <c r="F2262" t="s">
        <v>951</v>
      </c>
      <c r="G2262" t="s">
        <v>952</v>
      </c>
      <c r="H2262" t="s">
        <v>918</v>
      </c>
      <c r="I2262" t="s">
        <v>2008</v>
      </c>
      <c r="J2262" s="4" t="s">
        <v>865</v>
      </c>
      <c r="K2262">
        <v>460</v>
      </c>
      <c r="L2262">
        <v>1500</v>
      </c>
      <c r="M2262" s="1">
        <v>0.13469907407407408</v>
      </c>
      <c r="N2262" s="25">
        <v>5174.7288790502098</v>
      </c>
      <c r="O2262" s="25">
        <v>16300.395969008161</v>
      </c>
      <c r="P2262" s="25">
        <v>55.152339440718698</v>
      </c>
      <c r="Q2262" s="25">
        <v>4.3467714578167698</v>
      </c>
      <c r="R2262" s="25">
        <v>6401.1394582643698</v>
      </c>
      <c r="S2262" s="25">
        <v>16.991378481083199</v>
      </c>
      <c r="T2262" s="25">
        <v>0.449951574790389</v>
      </c>
      <c r="U2262" s="25">
        <v>0.75301559307000598</v>
      </c>
      <c r="V2262" s="25">
        <v>0.58839274210993298</v>
      </c>
      <c r="W2262" s="25">
        <v>1.3414083351799388</v>
      </c>
      <c r="X2262" s="25"/>
      <c r="Y2262" s="25"/>
      <c r="Z2262"/>
    </row>
    <row r="2263" spans="2:26" x14ac:dyDescent="0.25">
      <c r="B2263" t="s">
        <v>938</v>
      </c>
      <c r="C2263" t="s">
        <v>949</v>
      </c>
      <c r="D2263" t="s">
        <v>238</v>
      </c>
      <c r="E2263" t="s">
        <v>2009</v>
      </c>
      <c r="F2263" t="s">
        <v>951</v>
      </c>
      <c r="G2263" t="s">
        <v>952</v>
      </c>
      <c r="H2263" t="s">
        <v>918</v>
      </c>
      <c r="I2263" t="s">
        <v>2008</v>
      </c>
      <c r="J2263" s="4" t="s">
        <v>865</v>
      </c>
      <c r="K2263">
        <v>460</v>
      </c>
      <c r="L2263">
        <v>2000</v>
      </c>
      <c r="M2263" s="1">
        <v>0.17746527777777776</v>
      </c>
      <c r="N2263" s="25">
        <v>6692.1972878328197</v>
      </c>
      <c r="O2263" s="25">
        <v>21080.421456673383</v>
      </c>
      <c r="P2263" s="25">
        <v>69.694319874390601</v>
      </c>
      <c r="Q2263" s="25">
        <v>5.6214453614501396</v>
      </c>
      <c r="R2263" s="25">
        <v>8278.2491230347405</v>
      </c>
      <c r="S2263" s="25">
        <v>21.247408273034299</v>
      </c>
      <c r="T2263" s="25">
        <v>0.535664687154913</v>
      </c>
      <c r="U2263" s="25">
        <v>0.86541988921035096</v>
      </c>
      <c r="V2263" s="25">
        <v>0.79990333022042703</v>
      </c>
      <c r="W2263" s="25">
        <v>1.6653232194307779</v>
      </c>
      <c r="X2263" s="25"/>
      <c r="Y2263" s="25"/>
      <c r="Z2263"/>
    </row>
    <row r="2264" spans="2:26" x14ac:dyDescent="0.25">
      <c r="B2264" t="s">
        <v>938</v>
      </c>
      <c r="C2264" t="s">
        <v>949</v>
      </c>
      <c r="D2264" t="s">
        <v>238</v>
      </c>
      <c r="E2264" t="s">
        <v>2009</v>
      </c>
      <c r="F2264" t="s">
        <v>951</v>
      </c>
      <c r="G2264" t="s">
        <v>952</v>
      </c>
      <c r="H2264" t="s">
        <v>918</v>
      </c>
      <c r="I2264" t="s">
        <v>2008</v>
      </c>
      <c r="J2264" s="4" t="s">
        <v>865</v>
      </c>
      <c r="K2264">
        <v>460</v>
      </c>
      <c r="L2264">
        <v>2500</v>
      </c>
      <c r="M2264" s="1">
        <v>0.22019675925925927</v>
      </c>
      <c r="N2264" s="25">
        <v>8209.5165364410896</v>
      </c>
      <c r="O2264" s="25">
        <v>25859.97708978943</v>
      </c>
      <c r="P2264" s="25">
        <v>84.204645688442795</v>
      </c>
      <c r="Q2264" s="25">
        <v>6.8959931698810903</v>
      </c>
      <c r="R2264" s="25">
        <v>10155.172259885599</v>
      </c>
      <c r="S2264" s="25">
        <v>25.393649937986002</v>
      </c>
      <c r="T2264" s="25">
        <v>0.61958911234838498</v>
      </c>
      <c r="U2264" s="25">
        <v>0.96951130716474698</v>
      </c>
      <c r="V2264" s="25">
        <v>1.0150446387011101</v>
      </c>
      <c r="W2264" s="25">
        <v>1.984555945865857</v>
      </c>
      <c r="X2264" s="25"/>
      <c r="Y2264" s="25"/>
      <c r="Z2264"/>
    </row>
    <row r="2265" spans="2:26" x14ac:dyDescent="0.25">
      <c r="B2265" t="s">
        <v>938</v>
      </c>
      <c r="C2265" t="s">
        <v>949</v>
      </c>
      <c r="D2265" t="s">
        <v>238</v>
      </c>
      <c r="E2265" t="s">
        <v>2009</v>
      </c>
      <c r="F2265" t="s">
        <v>951</v>
      </c>
      <c r="G2265" t="s">
        <v>952</v>
      </c>
      <c r="H2265" t="s">
        <v>918</v>
      </c>
      <c r="I2265" t="s">
        <v>2008</v>
      </c>
      <c r="J2265" s="4" t="s">
        <v>865</v>
      </c>
      <c r="K2265">
        <v>440</v>
      </c>
      <c r="L2265">
        <v>3000</v>
      </c>
      <c r="M2265" s="1">
        <v>0.26288194444444446</v>
      </c>
      <c r="N2265" s="25">
        <v>9856.24938770275</v>
      </c>
      <c r="O2265" s="25">
        <v>31047.185571263661</v>
      </c>
      <c r="P2265" s="25">
        <v>100.10118709506401</v>
      </c>
      <c r="Q2265" s="25">
        <v>8.2792492854566309</v>
      </c>
      <c r="R2265" s="25">
        <v>12192.178280227099</v>
      </c>
      <c r="S2265" s="25">
        <v>28.581363346053301</v>
      </c>
      <c r="T2265" s="25">
        <v>0.68439968678210805</v>
      </c>
      <c r="U2265" s="25">
        <v>1.12648861990073</v>
      </c>
      <c r="V2265" s="25">
        <v>1.19022104330532</v>
      </c>
      <c r="W2265" s="25">
        <v>2.31670966320605</v>
      </c>
      <c r="X2265" s="25"/>
      <c r="Y2265" s="25"/>
      <c r="Z2265"/>
    </row>
    <row r="2266" spans="2:26" x14ac:dyDescent="0.25">
      <c r="B2266" t="s">
        <v>938</v>
      </c>
      <c r="C2266" t="s">
        <v>949</v>
      </c>
      <c r="D2266" t="s">
        <v>238</v>
      </c>
      <c r="E2266" t="s">
        <v>2009</v>
      </c>
      <c r="F2266" t="s">
        <v>951</v>
      </c>
      <c r="G2266" t="s">
        <v>952</v>
      </c>
      <c r="H2266" t="s">
        <v>918</v>
      </c>
      <c r="I2266" t="s">
        <v>2008</v>
      </c>
      <c r="J2266" s="4" t="s">
        <v>865</v>
      </c>
      <c r="K2266">
        <v>460</v>
      </c>
      <c r="L2266">
        <v>3500</v>
      </c>
      <c r="M2266" s="1">
        <v>0.30565972222222221</v>
      </c>
      <c r="N2266" s="25">
        <v>11244.017711214199</v>
      </c>
      <c r="O2266" s="25">
        <v>35418.655790324723</v>
      </c>
      <c r="P2266" s="25">
        <v>113.22111270303201</v>
      </c>
      <c r="Q2266" s="25">
        <v>9.4449750776398709</v>
      </c>
      <c r="R2266" s="25">
        <v>13908.849918783</v>
      </c>
      <c r="S2266" s="25">
        <v>33.681489606886998</v>
      </c>
      <c r="T2266" s="25">
        <v>0.78730440485557096</v>
      </c>
      <c r="U2266" s="25">
        <v>1.1777081129223499</v>
      </c>
      <c r="V2266" s="25">
        <v>1.44529218258558</v>
      </c>
      <c r="W2266" s="25">
        <v>2.6230002955079299</v>
      </c>
      <c r="X2266" s="25"/>
      <c r="Y2266" s="25"/>
      <c r="Z2266"/>
    </row>
    <row r="2267" spans="2:26" x14ac:dyDescent="0.25">
      <c r="B2267" t="s">
        <v>938</v>
      </c>
      <c r="C2267" t="s">
        <v>949</v>
      </c>
      <c r="D2267" t="s">
        <v>238</v>
      </c>
      <c r="E2267" t="s">
        <v>2009</v>
      </c>
      <c r="F2267" t="s">
        <v>951</v>
      </c>
      <c r="G2267" t="s">
        <v>952</v>
      </c>
      <c r="H2267" t="s">
        <v>918</v>
      </c>
      <c r="I2267" t="s">
        <v>2008</v>
      </c>
      <c r="J2267" s="4" t="s">
        <v>865</v>
      </c>
      <c r="K2267">
        <v>460</v>
      </c>
      <c r="L2267">
        <v>4000</v>
      </c>
      <c r="M2267" s="1">
        <v>0.34841435185185188</v>
      </c>
      <c r="N2267" s="25">
        <v>12761.3068115141</v>
      </c>
      <c r="O2267" s="25">
        <v>40198.11645626941</v>
      </c>
      <c r="P2267" s="25">
        <v>127.728788206609</v>
      </c>
      <c r="Q2267" s="25">
        <v>10.7194966004229</v>
      </c>
      <c r="R2267" s="25">
        <v>15785.737385800699</v>
      </c>
      <c r="S2267" s="25">
        <v>37.833880170245102</v>
      </c>
      <c r="T2267" s="25">
        <v>0.87154177152750401</v>
      </c>
      <c r="U2267" s="25">
        <v>1.2817984440247201</v>
      </c>
      <c r="V2267" s="25">
        <v>1.66039130170005</v>
      </c>
      <c r="W2267" s="25">
        <v>2.9421897457247699</v>
      </c>
      <c r="X2267" s="25"/>
      <c r="Y2267" s="25"/>
      <c r="Z2267"/>
    </row>
    <row r="2268" spans="2:26" x14ac:dyDescent="0.25">
      <c r="B2268" t="s">
        <v>938</v>
      </c>
      <c r="C2268" t="s">
        <v>949</v>
      </c>
      <c r="D2268" t="s">
        <v>238</v>
      </c>
      <c r="E2268" t="s">
        <v>2009</v>
      </c>
      <c r="F2268" t="s">
        <v>951</v>
      </c>
      <c r="G2268" t="s">
        <v>952</v>
      </c>
      <c r="H2268" t="s">
        <v>918</v>
      </c>
      <c r="I2268" t="s">
        <v>2008</v>
      </c>
      <c r="J2268" s="4" t="s">
        <v>865</v>
      </c>
      <c r="K2268">
        <v>460</v>
      </c>
      <c r="L2268">
        <v>4500</v>
      </c>
      <c r="M2268" s="1">
        <v>0.3911574074074074</v>
      </c>
      <c r="N2268" s="25">
        <v>14278.6937289037</v>
      </c>
      <c r="O2268" s="25">
        <v>44977.885246046651</v>
      </c>
      <c r="P2268" s="25">
        <v>142.23895721240899</v>
      </c>
      <c r="Q2268" s="25">
        <v>11.994105495371899</v>
      </c>
      <c r="R2268" s="25">
        <v>17662.740431499798</v>
      </c>
      <c r="S2268" s="25">
        <v>41.980547552742699</v>
      </c>
      <c r="T2268" s="25">
        <v>0.95558828925746198</v>
      </c>
      <c r="U2268" s="25">
        <v>1.38589416531488</v>
      </c>
      <c r="V2268" s="25">
        <v>1.87552788046163</v>
      </c>
      <c r="W2268" s="25">
        <v>3.2614220457765102</v>
      </c>
      <c r="X2268" s="25"/>
      <c r="Y2268" s="25"/>
      <c r="Z2268"/>
    </row>
    <row r="2269" spans="2:26" x14ac:dyDescent="0.25">
      <c r="B2269" t="s">
        <v>938</v>
      </c>
      <c r="C2269" t="s">
        <v>949</v>
      </c>
      <c r="D2269" t="s">
        <v>238</v>
      </c>
      <c r="E2269" t="s">
        <v>2009</v>
      </c>
      <c r="F2269" t="s">
        <v>951</v>
      </c>
      <c r="G2269" t="s">
        <v>952</v>
      </c>
      <c r="H2269" t="s">
        <v>918</v>
      </c>
      <c r="I2269" t="s">
        <v>2008</v>
      </c>
      <c r="J2269" s="4" t="s">
        <v>865</v>
      </c>
      <c r="K2269">
        <v>460</v>
      </c>
      <c r="L2269">
        <v>5000</v>
      </c>
      <c r="M2269" s="1">
        <v>0.43391203703703707</v>
      </c>
      <c r="N2269" s="25">
        <v>15796.0472086832</v>
      </c>
      <c r="O2269" s="25">
        <v>49757.548707352078</v>
      </c>
      <c r="P2269" s="25">
        <v>156.74762861746001</v>
      </c>
      <c r="Q2269" s="25">
        <v>13.2686812170395</v>
      </c>
      <c r="R2269" s="25">
        <v>19539.712031968498</v>
      </c>
      <c r="S2269" s="25">
        <v>46.129106325240997</v>
      </c>
      <c r="T2269" s="25">
        <v>1.03967757124965</v>
      </c>
      <c r="U2269" s="25">
        <v>1.48998092086208</v>
      </c>
      <c r="V2269" s="25">
        <v>2.0906496770918399</v>
      </c>
      <c r="W2269" s="25">
        <v>3.5806305979539199</v>
      </c>
      <c r="X2269" s="25"/>
      <c r="Y2269" s="25"/>
      <c r="Z2269"/>
    </row>
    <row r="2270" spans="2:26" x14ac:dyDescent="0.25">
      <c r="B2270" t="s">
        <v>938</v>
      </c>
      <c r="C2270" t="s">
        <v>949</v>
      </c>
      <c r="D2270" t="s">
        <v>238</v>
      </c>
      <c r="E2270" t="s">
        <v>2009</v>
      </c>
      <c r="F2270" t="s">
        <v>951</v>
      </c>
      <c r="G2270" t="s">
        <v>952</v>
      </c>
      <c r="H2270" t="s">
        <v>918</v>
      </c>
      <c r="I2270" t="s">
        <v>2008</v>
      </c>
      <c r="J2270" s="4" t="s">
        <v>865</v>
      </c>
      <c r="K2270">
        <v>460</v>
      </c>
      <c r="L2270">
        <v>5500</v>
      </c>
      <c r="M2270" s="1">
        <v>0.47666666666666663</v>
      </c>
      <c r="N2270" s="25">
        <v>17313.591705733801</v>
      </c>
      <c r="O2270" s="25">
        <v>54537.813873061474</v>
      </c>
      <c r="P2270" s="25">
        <v>171.25870153778899</v>
      </c>
      <c r="Q2270" s="25">
        <v>14.543412988322901</v>
      </c>
      <c r="R2270" s="25">
        <v>21416.912667690201</v>
      </c>
      <c r="S2270" s="25">
        <v>50.275193626790902</v>
      </c>
      <c r="T2270" s="25">
        <v>1.12371382587877</v>
      </c>
      <c r="U2270" s="25">
        <v>1.59408617585525</v>
      </c>
      <c r="V2270" s="25">
        <v>2.30580394184538</v>
      </c>
      <c r="W2270" s="25">
        <v>3.8998901177006298</v>
      </c>
      <c r="X2270" s="25"/>
      <c r="Y2270" s="25"/>
      <c r="Z2270"/>
    </row>
    <row r="2271" spans="2:26" x14ac:dyDescent="0.25">
      <c r="B2271" t="s">
        <v>938</v>
      </c>
      <c r="C2271" t="s">
        <v>949</v>
      </c>
      <c r="D2271" t="s">
        <v>238</v>
      </c>
      <c r="E2271" t="s">
        <v>2009</v>
      </c>
      <c r="F2271" t="s">
        <v>951</v>
      </c>
      <c r="G2271" t="s">
        <v>952</v>
      </c>
      <c r="H2271" t="s">
        <v>918</v>
      </c>
      <c r="I2271" t="s">
        <v>2008</v>
      </c>
      <c r="J2271" s="4" t="s">
        <v>865</v>
      </c>
      <c r="K2271">
        <v>460</v>
      </c>
      <c r="L2271">
        <v>6000</v>
      </c>
      <c r="M2271" s="1">
        <v>0.5194212962962963</v>
      </c>
      <c r="N2271" s="25">
        <v>18831.3280153179</v>
      </c>
      <c r="O2271" s="25">
        <v>59318.683248251386</v>
      </c>
      <c r="P2271" s="25">
        <v>185.77231517235001</v>
      </c>
      <c r="Q2271" s="25">
        <v>15.8183114884165</v>
      </c>
      <c r="R2271" s="25">
        <v>23294.353533805301</v>
      </c>
      <c r="S2271" s="25">
        <v>54.419028762739302</v>
      </c>
      <c r="T2271" s="25">
        <v>1.2077026173691301</v>
      </c>
      <c r="U2271" s="25">
        <v>1.69821098835282</v>
      </c>
      <c r="V2271" s="25">
        <v>2.5209858307493</v>
      </c>
      <c r="W2271" s="25">
        <v>4.2191968191021196</v>
      </c>
      <c r="X2271" s="25"/>
      <c r="Y2271" s="25"/>
      <c r="Z2271"/>
    </row>
    <row r="2272" spans="2:26" x14ac:dyDescent="0.25">
      <c r="B2272" t="s">
        <v>938</v>
      </c>
      <c r="C2272" t="s">
        <v>949</v>
      </c>
      <c r="D2272" t="s">
        <v>238</v>
      </c>
      <c r="E2272" t="s">
        <v>2009</v>
      </c>
      <c r="F2272" t="s">
        <v>951</v>
      </c>
      <c r="G2272" t="s">
        <v>952</v>
      </c>
      <c r="H2272" t="s">
        <v>918</v>
      </c>
      <c r="I2272" t="s">
        <v>2008</v>
      </c>
      <c r="J2272" s="4" t="s">
        <v>865</v>
      </c>
      <c r="K2272">
        <v>460</v>
      </c>
      <c r="L2272">
        <v>6500</v>
      </c>
      <c r="M2272" s="1">
        <v>0.56217592592592591</v>
      </c>
      <c r="N2272" s="25">
        <v>20348.9713904622</v>
      </c>
      <c r="O2272" s="25">
        <v>64099.259879955927</v>
      </c>
      <c r="P2272" s="25">
        <v>200.28489448666301</v>
      </c>
      <c r="Q2272" s="25">
        <v>17.093131923592701</v>
      </c>
      <c r="R2272" s="25">
        <v>25171.679339881699</v>
      </c>
      <c r="S2272" s="25">
        <v>58.562638244639302</v>
      </c>
      <c r="T2272" s="25">
        <v>1.2916857722448301</v>
      </c>
      <c r="U2272" s="25">
        <v>1.80233033697877</v>
      </c>
      <c r="V2272" s="25">
        <v>2.73616031528951</v>
      </c>
      <c r="W2272" s="25">
        <v>4.5384906522682797</v>
      </c>
      <c r="X2272" s="25"/>
      <c r="Y2272" s="25"/>
      <c r="Z2272"/>
    </row>
    <row r="2273" spans="2:26" x14ac:dyDescent="0.25">
      <c r="B2273" t="s">
        <v>938</v>
      </c>
      <c r="C2273" t="s">
        <v>949</v>
      </c>
      <c r="D2273" t="s">
        <v>238</v>
      </c>
      <c r="E2273" t="s">
        <v>2009</v>
      </c>
      <c r="F2273" t="s">
        <v>951</v>
      </c>
      <c r="G2273" t="s">
        <v>952</v>
      </c>
      <c r="H2273" t="s">
        <v>918</v>
      </c>
      <c r="I2273" t="s">
        <v>2008</v>
      </c>
      <c r="J2273" s="4" t="s">
        <v>865</v>
      </c>
      <c r="K2273">
        <v>460</v>
      </c>
      <c r="L2273">
        <v>7000</v>
      </c>
      <c r="M2273" s="1">
        <v>0.60494212962962968</v>
      </c>
      <c r="N2273" s="25">
        <v>21866.647346014801</v>
      </c>
      <c r="O2273" s="25">
        <v>68879.939139946626</v>
      </c>
      <c r="P2273" s="25">
        <v>214.79728696274501</v>
      </c>
      <c r="Q2273" s="25">
        <v>18.367979726321501</v>
      </c>
      <c r="R2273" s="25">
        <v>27049.045522971599</v>
      </c>
      <c r="S2273" s="25">
        <v>62.708767965226102</v>
      </c>
      <c r="T2273" s="25">
        <v>1.37572858706162</v>
      </c>
      <c r="U2273" s="25">
        <v>1.9064446732242599</v>
      </c>
      <c r="V2273" s="25">
        <v>2.95133093702538</v>
      </c>
      <c r="W2273" s="25">
        <v>4.8577756102496394</v>
      </c>
      <c r="X2273" s="25"/>
      <c r="Y2273" s="25"/>
      <c r="Z2273"/>
    </row>
    <row r="2274" spans="2:26" x14ac:dyDescent="0.25">
      <c r="B2274" t="s">
        <v>938</v>
      </c>
      <c r="C2274" t="s">
        <v>949</v>
      </c>
      <c r="D2274" t="s">
        <v>238</v>
      </c>
      <c r="E2274" t="s">
        <v>2009</v>
      </c>
      <c r="F2274" t="s">
        <v>951</v>
      </c>
      <c r="G2274" t="s">
        <v>952</v>
      </c>
      <c r="H2274" t="s">
        <v>918</v>
      </c>
      <c r="I2274" t="s">
        <v>2008</v>
      </c>
      <c r="J2274" s="4" t="s">
        <v>865</v>
      </c>
      <c r="K2274">
        <v>460</v>
      </c>
      <c r="L2274">
        <v>7500</v>
      </c>
      <c r="M2274" s="1">
        <v>0.64770833333333333</v>
      </c>
      <c r="N2274" s="25">
        <v>23384.516339309401</v>
      </c>
      <c r="O2274" s="25">
        <v>73661.226468824607</v>
      </c>
      <c r="P2274" s="25">
        <v>229.312010903676</v>
      </c>
      <c r="Q2274" s="25">
        <v>19.642995286664402</v>
      </c>
      <c r="R2274" s="25">
        <v>28926.643241070899</v>
      </c>
      <c r="S2274" s="25">
        <v>66.853737112283198</v>
      </c>
      <c r="T2274" s="25">
        <v>1.4597943135301099</v>
      </c>
      <c r="U2274" s="25">
        <v>2.0105739394777</v>
      </c>
      <c r="V2274" s="25">
        <v>3.1665282707494402</v>
      </c>
      <c r="W2274" s="25">
        <v>5.1771022102271402</v>
      </c>
      <c r="X2274" s="25"/>
      <c r="Y2274" s="25"/>
      <c r="Z2274"/>
    </row>
    <row r="2275" spans="2:26" x14ac:dyDescent="0.25">
      <c r="B2275" t="s">
        <v>938</v>
      </c>
      <c r="C2275" t="s">
        <v>949</v>
      </c>
      <c r="D2275" t="s">
        <v>238</v>
      </c>
      <c r="E2275" t="s">
        <v>2009</v>
      </c>
      <c r="F2275" t="s">
        <v>951</v>
      </c>
      <c r="G2275" t="s">
        <v>952</v>
      </c>
      <c r="H2275" t="s">
        <v>918</v>
      </c>
      <c r="I2275" t="s">
        <v>2008</v>
      </c>
      <c r="J2275" s="4" t="s">
        <v>832</v>
      </c>
      <c r="K2275">
        <v>160</v>
      </c>
      <c r="L2275">
        <v>125</v>
      </c>
      <c r="M2275" s="1">
        <v>2.2847222222222224E-2</v>
      </c>
      <c r="N2275" s="25">
        <v>597.45600000000002</v>
      </c>
      <c r="O2275" s="25">
        <v>1881.9864</v>
      </c>
      <c r="P2275" s="25">
        <v>5.5688899999999997</v>
      </c>
      <c r="Q2275" s="25">
        <v>0.50186303999999904</v>
      </c>
      <c r="R2275" s="25">
        <v>739.05307000000005</v>
      </c>
      <c r="S2275" s="25">
        <v>8.4775826399999996</v>
      </c>
      <c r="T2275" s="25">
        <v>0.3204804</v>
      </c>
      <c r="U2275" s="25">
        <v>0.14377361999999999</v>
      </c>
      <c r="V2275" s="25">
        <v>3.1849775999999899E-2</v>
      </c>
      <c r="W2275" s="25">
        <v>0.17562339599999988</v>
      </c>
      <c r="X2275" s="25"/>
      <c r="Y2275" s="25"/>
      <c r="Z2275"/>
    </row>
    <row r="2276" spans="2:26" x14ac:dyDescent="0.25">
      <c r="B2276" t="s">
        <v>938</v>
      </c>
      <c r="C2276" t="s">
        <v>949</v>
      </c>
      <c r="D2276" t="s">
        <v>238</v>
      </c>
      <c r="E2276" t="s">
        <v>2009</v>
      </c>
      <c r="F2276" t="s">
        <v>951</v>
      </c>
      <c r="G2276" t="s">
        <v>952</v>
      </c>
      <c r="H2276" t="s">
        <v>918</v>
      </c>
      <c r="I2276" t="s">
        <v>2008</v>
      </c>
      <c r="J2276" s="4" t="s">
        <v>864</v>
      </c>
      <c r="K2276">
        <v>160</v>
      </c>
      <c r="L2276">
        <v>125</v>
      </c>
      <c r="M2276" s="1">
        <v>1.9259259259259261E-2</v>
      </c>
      <c r="N2276" s="25">
        <v>542.27599999999995</v>
      </c>
      <c r="O2276" s="25">
        <v>1708.1693999999998</v>
      </c>
      <c r="P2276" s="25">
        <v>5.3111993999999996</v>
      </c>
      <c r="Q2276" s="25">
        <v>0.455511839999999</v>
      </c>
      <c r="R2276" s="25">
        <v>670.79541794871795</v>
      </c>
      <c r="S2276" s="25">
        <v>6.9325426399999897</v>
      </c>
      <c r="T2276" s="25">
        <v>0.25867879999999999</v>
      </c>
      <c r="U2276" s="25">
        <v>0.14291802000000001</v>
      </c>
      <c r="V2276" s="25">
        <v>2.8765275999999999E-2</v>
      </c>
      <c r="W2276" s="25">
        <v>0.17168329600000001</v>
      </c>
      <c r="X2276" s="25"/>
      <c r="Y2276" s="25"/>
      <c r="Z2276"/>
    </row>
    <row r="2277" spans="2:26" x14ac:dyDescent="0.25">
      <c r="B2277" t="s">
        <v>47</v>
      </c>
      <c r="C2277" t="s">
        <v>239</v>
      </c>
      <c r="D2277" t="s">
        <v>238</v>
      </c>
      <c r="E2277" t="s">
        <v>2010</v>
      </c>
      <c r="F2277" t="s">
        <v>951</v>
      </c>
      <c r="G2277" t="s">
        <v>952</v>
      </c>
      <c r="H2277" t="s">
        <v>918</v>
      </c>
      <c r="I2277" t="s">
        <v>2008</v>
      </c>
      <c r="J2277" s="4" t="s">
        <v>865</v>
      </c>
      <c r="K2277">
        <v>200</v>
      </c>
      <c r="L2277">
        <v>125</v>
      </c>
      <c r="M2277" s="1">
        <v>1.5520833333333333E-2</v>
      </c>
      <c r="N2277" s="25">
        <v>672.29236006146505</v>
      </c>
      <c r="O2277" s="25">
        <v>2117.720934193615</v>
      </c>
      <c r="P2277" s="25">
        <v>9.1341854361130093</v>
      </c>
      <c r="Q2277" s="25">
        <v>0.56472555849586004</v>
      </c>
      <c r="R2277" s="25">
        <v>831.62558631250295</v>
      </c>
      <c r="S2277" s="25">
        <v>3.5027525380440601</v>
      </c>
      <c r="T2277" s="25">
        <v>0.123567880094339</v>
      </c>
      <c r="U2277" s="25">
        <v>0.29037253319940398</v>
      </c>
      <c r="V2277" s="25">
        <v>4.2160663609990101E-2</v>
      </c>
      <c r="W2277" s="25">
        <v>0.33253319680939408</v>
      </c>
      <c r="X2277" s="25"/>
      <c r="Y2277" s="25"/>
      <c r="Z2277"/>
    </row>
    <row r="2278" spans="2:26" x14ac:dyDescent="0.25">
      <c r="B2278" t="s">
        <v>47</v>
      </c>
      <c r="C2278" t="s">
        <v>239</v>
      </c>
      <c r="D2278" t="s">
        <v>238</v>
      </c>
      <c r="E2278" t="s">
        <v>2010</v>
      </c>
      <c r="F2278" t="s">
        <v>951</v>
      </c>
      <c r="G2278" t="s">
        <v>952</v>
      </c>
      <c r="H2278" t="s">
        <v>918</v>
      </c>
      <c r="I2278" t="s">
        <v>2008</v>
      </c>
      <c r="J2278" s="4" t="s">
        <v>865</v>
      </c>
      <c r="K2278">
        <v>240</v>
      </c>
      <c r="L2278">
        <v>200</v>
      </c>
      <c r="M2278" s="1">
        <v>2.2476851851851855E-2</v>
      </c>
      <c r="N2278" s="25">
        <v>997.31834515776904</v>
      </c>
      <c r="O2278" s="25">
        <v>3141.5527872469725</v>
      </c>
      <c r="P2278" s="25">
        <v>13.047521504861299</v>
      </c>
      <c r="Q2278" s="25">
        <v>0.83774741783533402</v>
      </c>
      <c r="R2278" s="25">
        <v>1233.6827330963899</v>
      </c>
      <c r="S2278" s="25">
        <v>4.4972126228763702</v>
      </c>
      <c r="T2278" s="25">
        <v>0.155483585233439</v>
      </c>
      <c r="U2278" s="25">
        <v>0.38569423541586301</v>
      </c>
      <c r="V2278" s="25">
        <v>6.6831905849977905E-2</v>
      </c>
      <c r="W2278" s="25">
        <v>0.4525261412658409</v>
      </c>
      <c r="X2278" s="25"/>
      <c r="Y2278" s="25"/>
      <c r="Z2278"/>
    </row>
    <row r="2279" spans="2:26" x14ac:dyDescent="0.25">
      <c r="B2279" t="s">
        <v>47</v>
      </c>
      <c r="C2279" t="s">
        <v>239</v>
      </c>
      <c r="D2279" t="s">
        <v>238</v>
      </c>
      <c r="E2279" t="s">
        <v>2010</v>
      </c>
      <c r="F2279" t="s">
        <v>951</v>
      </c>
      <c r="G2279" t="s">
        <v>952</v>
      </c>
      <c r="H2279" t="s">
        <v>918</v>
      </c>
      <c r="I2279" t="s">
        <v>2008</v>
      </c>
      <c r="J2279" s="4" t="s">
        <v>865</v>
      </c>
      <c r="K2279">
        <v>300</v>
      </c>
      <c r="L2279">
        <v>250</v>
      </c>
      <c r="M2279" s="1">
        <v>2.642361111111111E-2</v>
      </c>
      <c r="N2279" s="25">
        <v>1138.9565959952399</v>
      </c>
      <c r="O2279" s="25">
        <v>3587.7132773850058</v>
      </c>
      <c r="P2279" s="25">
        <v>14.9715226604199</v>
      </c>
      <c r="Q2279" s="25">
        <v>0.95672346747347803</v>
      </c>
      <c r="R2279" s="25">
        <v>1408.88926178674</v>
      </c>
      <c r="S2279" s="25">
        <v>5.4572857657838796</v>
      </c>
      <c r="T2279" s="25">
        <v>0.193875058032806</v>
      </c>
      <c r="U2279" s="25">
        <v>0.39007756722025699</v>
      </c>
      <c r="V2279" s="25">
        <v>8.1322556554566702E-2</v>
      </c>
      <c r="W2279" s="25">
        <v>0.47140012377482371</v>
      </c>
      <c r="X2279" s="25"/>
      <c r="Y2279" s="25"/>
      <c r="Z2279"/>
    </row>
    <row r="2280" spans="2:26" x14ac:dyDescent="0.25">
      <c r="B2280" t="s">
        <v>47</v>
      </c>
      <c r="C2280" t="s">
        <v>239</v>
      </c>
      <c r="D2280" t="s">
        <v>238</v>
      </c>
      <c r="E2280" t="s">
        <v>2010</v>
      </c>
      <c r="F2280" t="s">
        <v>951</v>
      </c>
      <c r="G2280" t="s">
        <v>952</v>
      </c>
      <c r="H2280" t="s">
        <v>918</v>
      </c>
      <c r="I2280" t="s">
        <v>2008</v>
      </c>
      <c r="J2280" s="4" t="s">
        <v>865</v>
      </c>
      <c r="K2280">
        <v>400</v>
      </c>
      <c r="L2280">
        <v>500</v>
      </c>
      <c r="M2280" s="1">
        <v>4.8275462962962958E-2</v>
      </c>
      <c r="N2280" s="25">
        <v>1917.9636535132099</v>
      </c>
      <c r="O2280" s="25">
        <v>6041.5855085666108</v>
      </c>
      <c r="P2280" s="25">
        <v>22.461751628902501</v>
      </c>
      <c r="Q2280" s="25">
        <v>1.61108954066849</v>
      </c>
      <c r="R2280" s="25">
        <v>2372.5206978418</v>
      </c>
      <c r="S2280" s="25">
        <v>8.5650181584138299</v>
      </c>
      <c r="T2280" s="25">
        <v>0.276746903991821</v>
      </c>
      <c r="U2280" s="25">
        <v>0.430474521411505</v>
      </c>
      <c r="V2280" s="25">
        <v>0.17290626086823399</v>
      </c>
      <c r="W2280" s="25">
        <v>0.60338078227973901</v>
      </c>
      <c r="X2280" s="25"/>
      <c r="Y2280" s="25"/>
      <c r="Z2280"/>
    </row>
    <row r="2281" spans="2:26" x14ac:dyDescent="0.25">
      <c r="B2281" t="s">
        <v>47</v>
      </c>
      <c r="C2281" t="s">
        <v>239</v>
      </c>
      <c r="D2281" t="s">
        <v>238</v>
      </c>
      <c r="E2281" t="s">
        <v>2010</v>
      </c>
      <c r="F2281" t="s">
        <v>951</v>
      </c>
      <c r="G2281" t="s">
        <v>952</v>
      </c>
      <c r="H2281" t="s">
        <v>918</v>
      </c>
      <c r="I2281" t="s">
        <v>2008</v>
      </c>
      <c r="J2281" s="4" t="s">
        <v>865</v>
      </c>
      <c r="K2281">
        <v>440</v>
      </c>
      <c r="L2281">
        <v>750</v>
      </c>
      <c r="M2281" s="1">
        <v>7.0300925925925919E-2</v>
      </c>
      <c r="N2281" s="25">
        <v>2709.7583209132199</v>
      </c>
      <c r="O2281" s="25">
        <v>8535.7387108766416</v>
      </c>
      <c r="P2281" s="25">
        <v>30.633552232701302</v>
      </c>
      <c r="Q2281" s="25">
        <v>2.2761973491341698</v>
      </c>
      <c r="R2281" s="25">
        <v>3351.9713655812102</v>
      </c>
      <c r="S2281" s="25">
        <v>11.2798045738624</v>
      </c>
      <c r="T2281" s="25">
        <v>0.333346035372801</v>
      </c>
      <c r="U2281" s="25">
        <v>0.51043799715040605</v>
      </c>
      <c r="V2281" s="25">
        <v>0.28959339165596298</v>
      </c>
      <c r="W2281" s="25">
        <v>0.80003138880636904</v>
      </c>
      <c r="X2281" s="25"/>
      <c r="Y2281" s="25"/>
      <c r="Z2281"/>
    </row>
    <row r="2282" spans="2:26" x14ac:dyDescent="0.25">
      <c r="B2282" t="s">
        <v>47</v>
      </c>
      <c r="C2282" t="s">
        <v>239</v>
      </c>
      <c r="D2282" t="s">
        <v>238</v>
      </c>
      <c r="E2282" t="s">
        <v>2010</v>
      </c>
      <c r="F2282" t="s">
        <v>951</v>
      </c>
      <c r="G2282" t="s">
        <v>952</v>
      </c>
      <c r="H2282" t="s">
        <v>918</v>
      </c>
      <c r="I2282" t="s">
        <v>2008</v>
      </c>
      <c r="J2282" s="4" t="s">
        <v>865</v>
      </c>
      <c r="K2282">
        <v>440</v>
      </c>
      <c r="L2282">
        <v>1000</v>
      </c>
      <c r="M2282" s="1">
        <v>9.1666666666666674E-2</v>
      </c>
      <c r="N2282" s="25">
        <v>3479.5700127944301</v>
      </c>
      <c r="O2282" s="25">
        <v>10960.645540302454</v>
      </c>
      <c r="P2282" s="25">
        <v>38.014185849328797</v>
      </c>
      <c r="Q2282" s="25">
        <v>2.9228384909107499</v>
      </c>
      <c r="R2282" s="25">
        <v>4304.2286295590902</v>
      </c>
      <c r="S2282" s="25">
        <v>13.2872424981155</v>
      </c>
      <c r="T2282" s="25">
        <v>0.37406002318341303</v>
      </c>
      <c r="U2282" s="25">
        <v>0.56725637990225397</v>
      </c>
      <c r="V2282" s="25">
        <v>0.39349489936981402</v>
      </c>
      <c r="W2282" s="25">
        <v>0.96075127927206805</v>
      </c>
      <c r="X2282" s="25"/>
      <c r="Y2282" s="25"/>
      <c r="Z2282"/>
    </row>
    <row r="2283" spans="2:26" x14ac:dyDescent="0.25">
      <c r="B2283" t="s">
        <v>47</v>
      </c>
      <c r="C2283" t="s">
        <v>239</v>
      </c>
      <c r="D2283" t="s">
        <v>238</v>
      </c>
      <c r="E2283" t="s">
        <v>2010</v>
      </c>
      <c r="F2283" t="s">
        <v>951</v>
      </c>
      <c r="G2283" t="s">
        <v>952</v>
      </c>
      <c r="H2283" t="s">
        <v>918</v>
      </c>
      <c r="I2283" t="s">
        <v>2008</v>
      </c>
      <c r="J2283" s="4" t="s">
        <v>865</v>
      </c>
      <c r="K2283">
        <v>440</v>
      </c>
      <c r="L2283">
        <v>1500</v>
      </c>
      <c r="M2283" s="1">
        <v>0.13469907407407408</v>
      </c>
      <c r="N2283" s="25">
        <v>5174.7288790502098</v>
      </c>
      <c r="O2283" s="25">
        <v>16300.395969008161</v>
      </c>
      <c r="P2283" s="25">
        <v>55.152339440718698</v>
      </c>
      <c r="Q2283" s="25">
        <v>4.3467714578167698</v>
      </c>
      <c r="R2283" s="25">
        <v>6401.1394582643698</v>
      </c>
      <c r="S2283" s="25">
        <v>16.991378481083199</v>
      </c>
      <c r="T2283" s="25">
        <v>0.449951574790389</v>
      </c>
      <c r="U2283" s="25">
        <v>0.75719314779271096</v>
      </c>
      <c r="V2283" s="25">
        <v>0.58839274210993298</v>
      </c>
      <c r="W2283" s="25">
        <v>1.3455858899026438</v>
      </c>
      <c r="X2283" s="25"/>
      <c r="Y2283" s="25"/>
      <c r="Z2283"/>
    </row>
    <row r="2284" spans="2:26" x14ac:dyDescent="0.25">
      <c r="B2284" t="s">
        <v>47</v>
      </c>
      <c r="C2284" t="s">
        <v>239</v>
      </c>
      <c r="D2284" t="s">
        <v>238</v>
      </c>
      <c r="E2284" t="s">
        <v>2010</v>
      </c>
      <c r="F2284" t="s">
        <v>951</v>
      </c>
      <c r="G2284" t="s">
        <v>952</v>
      </c>
      <c r="H2284" t="s">
        <v>918</v>
      </c>
      <c r="I2284" t="s">
        <v>2008</v>
      </c>
      <c r="J2284" s="4" t="s">
        <v>865</v>
      </c>
      <c r="K2284">
        <v>440</v>
      </c>
      <c r="L2284">
        <v>2000</v>
      </c>
      <c r="M2284" s="1">
        <v>0.17743055555555556</v>
      </c>
      <c r="N2284" s="25">
        <v>6735.2496481087801</v>
      </c>
      <c r="O2284" s="25">
        <v>21216.036391542657</v>
      </c>
      <c r="P2284" s="25">
        <v>70.136266620667797</v>
      </c>
      <c r="Q2284" s="25">
        <v>5.6576094241551598</v>
      </c>
      <c r="R2284" s="25">
        <v>8331.5043111644409</v>
      </c>
      <c r="S2284" s="25">
        <v>20.860520564041501</v>
      </c>
      <c r="T2284" s="25">
        <v>0.52834505523999198</v>
      </c>
      <c r="U2284" s="25">
        <v>0.88034938037821497</v>
      </c>
      <c r="V2284" s="25">
        <v>0.78897939409922002</v>
      </c>
      <c r="W2284" s="25">
        <v>1.669328774477435</v>
      </c>
      <c r="X2284" s="25"/>
      <c r="Y2284" s="25"/>
      <c r="Z2284"/>
    </row>
    <row r="2285" spans="2:26" x14ac:dyDescent="0.25">
      <c r="B2285" t="s">
        <v>47</v>
      </c>
      <c r="C2285" t="s">
        <v>239</v>
      </c>
      <c r="D2285" t="s">
        <v>238</v>
      </c>
      <c r="E2285" t="s">
        <v>2010</v>
      </c>
      <c r="F2285" t="s">
        <v>951</v>
      </c>
      <c r="G2285" t="s">
        <v>952</v>
      </c>
      <c r="H2285" t="s">
        <v>918</v>
      </c>
      <c r="I2285" t="s">
        <v>2008</v>
      </c>
      <c r="J2285" s="4" t="s">
        <v>865</v>
      </c>
      <c r="K2285">
        <v>440</v>
      </c>
      <c r="L2285">
        <v>2500</v>
      </c>
      <c r="M2285" s="1">
        <v>0.22015046296296295</v>
      </c>
      <c r="N2285" s="25">
        <v>8295.6907500535999</v>
      </c>
      <c r="O2285" s="25">
        <v>26131.425862668839</v>
      </c>
      <c r="P2285" s="25">
        <v>85.119682161719993</v>
      </c>
      <c r="Q2285" s="25">
        <v>6.96838043024764</v>
      </c>
      <c r="R2285" s="25">
        <v>10261.769042395799</v>
      </c>
      <c r="S2285" s="25">
        <v>24.721348527544901</v>
      </c>
      <c r="T2285" s="25">
        <v>0.60637738126268403</v>
      </c>
      <c r="U2285" s="25">
        <v>1.0034148446331199</v>
      </c>
      <c r="V2285" s="25">
        <v>0.98960137955555505</v>
      </c>
      <c r="W2285" s="25">
        <v>1.9930162241886751</v>
      </c>
      <c r="X2285" s="25"/>
      <c r="Y2285" s="25"/>
      <c r="Z2285"/>
    </row>
    <row r="2286" spans="2:26" x14ac:dyDescent="0.25">
      <c r="B2286" t="s">
        <v>47</v>
      </c>
      <c r="C2286" t="s">
        <v>239</v>
      </c>
      <c r="D2286" t="s">
        <v>238</v>
      </c>
      <c r="E2286" t="s">
        <v>2010</v>
      </c>
      <c r="F2286" t="s">
        <v>951</v>
      </c>
      <c r="G2286" t="s">
        <v>952</v>
      </c>
      <c r="H2286" t="s">
        <v>918</v>
      </c>
      <c r="I2286" t="s">
        <v>2008</v>
      </c>
      <c r="J2286" s="4" t="s">
        <v>865</v>
      </c>
      <c r="K2286">
        <v>440</v>
      </c>
      <c r="L2286">
        <v>3000</v>
      </c>
      <c r="M2286" s="1">
        <v>0.26288194444444446</v>
      </c>
      <c r="N2286" s="25">
        <v>9856.24938770275</v>
      </c>
      <c r="O2286" s="25">
        <v>31047.185571263661</v>
      </c>
      <c r="P2286" s="25">
        <v>100.10118709506401</v>
      </c>
      <c r="Q2286" s="25">
        <v>8.2792492854566309</v>
      </c>
      <c r="R2286" s="25">
        <v>12192.178280227099</v>
      </c>
      <c r="S2286" s="25">
        <v>28.581363346053301</v>
      </c>
      <c r="T2286" s="25">
        <v>0.68439968678210805</v>
      </c>
      <c r="U2286" s="25">
        <v>1.12648861990073</v>
      </c>
      <c r="V2286" s="25">
        <v>1.19022104330532</v>
      </c>
      <c r="W2286" s="25">
        <v>2.31670966320605</v>
      </c>
      <c r="X2286" s="25"/>
      <c r="Y2286" s="25"/>
      <c r="Z2286"/>
    </row>
    <row r="2287" spans="2:26" x14ac:dyDescent="0.25">
      <c r="B2287" t="s">
        <v>47</v>
      </c>
      <c r="C2287" t="s">
        <v>239</v>
      </c>
      <c r="D2287" t="s">
        <v>238</v>
      </c>
      <c r="E2287" t="s">
        <v>2010</v>
      </c>
      <c r="F2287" t="s">
        <v>951</v>
      </c>
      <c r="G2287" t="s">
        <v>952</v>
      </c>
      <c r="H2287" t="s">
        <v>918</v>
      </c>
      <c r="I2287" t="s">
        <v>2008</v>
      </c>
      <c r="J2287" s="4" t="s">
        <v>865</v>
      </c>
      <c r="K2287">
        <v>440</v>
      </c>
      <c r="L2287">
        <v>3500</v>
      </c>
      <c r="M2287" s="1">
        <v>0.30562499999999998</v>
      </c>
      <c r="N2287" s="25">
        <v>11416.6953385815</v>
      </c>
      <c r="O2287" s="25">
        <v>35962.590316531721</v>
      </c>
      <c r="P2287" s="25">
        <v>115.08221368649799</v>
      </c>
      <c r="Q2287" s="25">
        <v>9.5900233636169503</v>
      </c>
      <c r="R2287" s="25">
        <v>14122.447983267301</v>
      </c>
      <c r="S2287" s="25">
        <v>32.449046188935903</v>
      </c>
      <c r="T2287" s="25">
        <v>0.76276059186397105</v>
      </c>
      <c r="U2287" s="25">
        <v>1.24952980150476</v>
      </c>
      <c r="V2287" s="25">
        <v>1.39082359445421</v>
      </c>
      <c r="W2287" s="25">
        <v>2.6403533959589698</v>
      </c>
      <c r="X2287" s="25"/>
      <c r="Y2287" s="25"/>
      <c r="Z2287"/>
    </row>
    <row r="2288" spans="2:26" x14ac:dyDescent="0.25">
      <c r="B2288" t="s">
        <v>47</v>
      </c>
      <c r="C2288" t="s">
        <v>239</v>
      </c>
      <c r="D2288" t="s">
        <v>238</v>
      </c>
      <c r="E2288" t="s">
        <v>2010</v>
      </c>
      <c r="F2288" t="s">
        <v>951</v>
      </c>
      <c r="G2288" t="s">
        <v>952</v>
      </c>
      <c r="H2288" t="s">
        <v>918</v>
      </c>
      <c r="I2288" t="s">
        <v>2008</v>
      </c>
      <c r="J2288" s="4" t="s">
        <v>865</v>
      </c>
      <c r="K2288">
        <v>440</v>
      </c>
      <c r="L2288">
        <v>4000</v>
      </c>
      <c r="M2288" s="1">
        <v>0.34836805555555556</v>
      </c>
      <c r="N2288" s="25">
        <v>12977.0360953207</v>
      </c>
      <c r="O2288" s="25">
        <v>40877.663700260207</v>
      </c>
      <c r="P2288" s="25">
        <v>130.061959041281</v>
      </c>
      <c r="Q2288" s="25">
        <v>10.900713443548399</v>
      </c>
      <c r="R2288" s="25">
        <v>16052.593515762301</v>
      </c>
      <c r="S2288" s="25">
        <v>36.315518987674302</v>
      </c>
      <c r="T2288" s="25">
        <v>0.84106786905497799</v>
      </c>
      <c r="U2288" s="25">
        <v>1.3725739937382699</v>
      </c>
      <c r="V2288" s="25">
        <v>1.59140086470252</v>
      </c>
      <c r="W2288" s="25">
        <v>2.9639748584407899</v>
      </c>
      <c r="X2288" s="25"/>
      <c r="Y2288" s="25"/>
      <c r="Z2288"/>
    </row>
    <row r="2289" spans="2:26" x14ac:dyDescent="0.25">
      <c r="B2289" t="s">
        <v>47</v>
      </c>
      <c r="C2289" t="s">
        <v>239</v>
      </c>
      <c r="D2289" t="s">
        <v>238</v>
      </c>
      <c r="E2289" t="s">
        <v>2010</v>
      </c>
      <c r="F2289" t="s">
        <v>951</v>
      </c>
      <c r="G2289" t="s">
        <v>952</v>
      </c>
      <c r="H2289" t="s">
        <v>918</v>
      </c>
      <c r="I2289" t="s">
        <v>2008</v>
      </c>
      <c r="J2289" s="4" t="s">
        <v>865</v>
      </c>
      <c r="K2289">
        <v>460</v>
      </c>
      <c r="L2289">
        <v>4500</v>
      </c>
      <c r="M2289" s="1">
        <v>0.3911574074074074</v>
      </c>
      <c r="N2289" s="25">
        <v>14278.6937289037</v>
      </c>
      <c r="O2289" s="25">
        <v>44977.885246046651</v>
      </c>
      <c r="P2289" s="25">
        <v>142.23895721240899</v>
      </c>
      <c r="Q2289" s="25">
        <v>11.994105495371899</v>
      </c>
      <c r="R2289" s="25">
        <v>17662.740431499798</v>
      </c>
      <c r="S2289" s="25">
        <v>41.980547552742699</v>
      </c>
      <c r="T2289" s="25">
        <v>0.95558828925746198</v>
      </c>
      <c r="U2289" s="25">
        <v>1.38589416531488</v>
      </c>
      <c r="V2289" s="25">
        <v>1.87552788046163</v>
      </c>
      <c r="W2289" s="25">
        <v>3.2614220457765102</v>
      </c>
      <c r="X2289" s="25"/>
      <c r="Y2289" s="25"/>
      <c r="Z2289"/>
    </row>
    <row r="2290" spans="2:26" x14ac:dyDescent="0.25">
      <c r="B2290" t="s">
        <v>47</v>
      </c>
      <c r="C2290" t="s">
        <v>239</v>
      </c>
      <c r="D2290" t="s">
        <v>238</v>
      </c>
      <c r="E2290" t="s">
        <v>2010</v>
      </c>
      <c r="F2290" t="s">
        <v>951</v>
      </c>
      <c r="G2290" t="s">
        <v>952</v>
      </c>
      <c r="H2290" t="s">
        <v>918</v>
      </c>
      <c r="I2290" t="s">
        <v>2008</v>
      </c>
      <c r="J2290" s="4" t="s">
        <v>865</v>
      </c>
      <c r="K2290">
        <v>460</v>
      </c>
      <c r="L2290">
        <v>5000</v>
      </c>
      <c r="M2290" s="1">
        <v>0.43391203703703707</v>
      </c>
      <c r="N2290" s="25">
        <v>15796.0472086832</v>
      </c>
      <c r="O2290" s="25">
        <v>49757.548707352078</v>
      </c>
      <c r="P2290" s="25">
        <v>156.74762861746001</v>
      </c>
      <c r="Q2290" s="25">
        <v>13.2686812170395</v>
      </c>
      <c r="R2290" s="25">
        <v>19539.712031968498</v>
      </c>
      <c r="S2290" s="25">
        <v>46.129106325240997</v>
      </c>
      <c r="T2290" s="25">
        <v>1.03967757124965</v>
      </c>
      <c r="U2290" s="25">
        <v>1.48998092086208</v>
      </c>
      <c r="V2290" s="25">
        <v>2.0906496770918399</v>
      </c>
      <c r="W2290" s="25">
        <v>3.5806305979539199</v>
      </c>
      <c r="X2290" s="25"/>
      <c r="Y2290" s="25"/>
      <c r="Z2290"/>
    </row>
    <row r="2291" spans="2:26" x14ac:dyDescent="0.25">
      <c r="B2291" t="s">
        <v>47</v>
      </c>
      <c r="C2291" t="s">
        <v>239</v>
      </c>
      <c r="D2291" t="s">
        <v>238</v>
      </c>
      <c r="E2291" t="s">
        <v>2010</v>
      </c>
      <c r="F2291" t="s">
        <v>951</v>
      </c>
      <c r="G2291" t="s">
        <v>952</v>
      </c>
      <c r="H2291" t="s">
        <v>918</v>
      </c>
      <c r="I2291" t="s">
        <v>2008</v>
      </c>
      <c r="J2291" s="4" t="s">
        <v>865</v>
      </c>
      <c r="K2291">
        <v>460</v>
      </c>
      <c r="L2291">
        <v>5500</v>
      </c>
      <c r="M2291" s="1">
        <v>0.47666666666666663</v>
      </c>
      <c r="N2291" s="25">
        <v>17313.591705733801</v>
      </c>
      <c r="O2291" s="25">
        <v>54537.813873061474</v>
      </c>
      <c r="P2291" s="25">
        <v>171.25870153778899</v>
      </c>
      <c r="Q2291" s="25">
        <v>14.543412988322901</v>
      </c>
      <c r="R2291" s="25">
        <v>21416.912667690201</v>
      </c>
      <c r="S2291" s="25">
        <v>50.275193626790902</v>
      </c>
      <c r="T2291" s="25">
        <v>1.12371382587877</v>
      </c>
      <c r="U2291" s="25">
        <v>1.59408617585525</v>
      </c>
      <c r="V2291" s="25">
        <v>2.30580394184538</v>
      </c>
      <c r="W2291" s="25">
        <v>3.8998901177006298</v>
      </c>
      <c r="X2291" s="25"/>
      <c r="Y2291" s="25"/>
      <c r="Z2291"/>
    </row>
    <row r="2292" spans="2:26" x14ac:dyDescent="0.25">
      <c r="B2292" t="s">
        <v>47</v>
      </c>
      <c r="C2292" t="s">
        <v>239</v>
      </c>
      <c r="D2292" t="s">
        <v>238</v>
      </c>
      <c r="E2292" t="s">
        <v>2010</v>
      </c>
      <c r="F2292" t="s">
        <v>951</v>
      </c>
      <c r="G2292" t="s">
        <v>952</v>
      </c>
      <c r="H2292" t="s">
        <v>918</v>
      </c>
      <c r="I2292" t="s">
        <v>2008</v>
      </c>
      <c r="J2292" s="4" t="s">
        <v>865</v>
      </c>
      <c r="K2292">
        <v>460</v>
      </c>
      <c r="L2292">
        <v>6000</v>
      </c>
      <c r="M2292" s="1">
        <v>0.5194212962962963</v>
      </c>
      <c r="N2292" s="25">
        <v>18831.3280153179</v>
      </c>
      <c r="O2292" s="25">
        <v>59318.683248251386</v>
      </c>
      <c r="P2292" s="25">
        <v>185.77231517235001</v>
      </c>
      <c r="Q2292" s="25">
        <v>15.8183114884165</v>
      </c>
      <c r="R2292" s="25">
        <v>23294.353533805301</v>
      </c>
      <c r="S2292" s="25">
        <v>54.419028762739302</v>
      </c>
      <c r="T2292" s="25">
        <v>1.2077026173691301</v>
      </c>
      <c r="U2292" s="25">
        <v>1.69821098835282</v>
      </c>
      <c r="V2292" s="25">
        <v>2.5209858307493</v>
      </c>
      <c r="W2292" s="25">
        <v>4.2191968191021196</v>
      </c>
      <c r="X2292" s="25"/>
      <c r="Y2292" s="25"/>
      <c r="Z2292"/>
    </row>
    <row r="2293" spans="2:26" x14ac:dyDescent="0.25">
      <c r="B2293" t="s">
        <v>47</v>
      </c>
      <c r="C2293" t="s">
        <v>239</v>
      </c>
      <c r="D2293" t="s">
        <v>238</v>
      </c>
      <c r="E2293" t="s">
        <v>2010</v>
      </c>
      <c r="F2293" t="s">
        <v>951</v>
      </c>
      <c r="G2293" t="s">
        <v>952</v>
      </c>
      <c r="H2293" t="s">
        <v>918</v>
      </c>
      <c r="I2293" t="s">
        <v>2008</v>
      </c>
      <c r="J2293" s="4" t="s">
        <v>865</v>
      </c>
      <c r="K2293">
        <v>480</v>
      </c>
      <c r="L2293">
        <v>6500</v>
      </c>
      <c r="M2293" s="1">
        <v>0.56222222222222229</v>
      </c>
      <c r="N2293" s="25">
        <v>20158.774683481301</v>
      </c>
      <c r="O2293" s="25">
        <v>63500.140252966092</v>
      </c>
      <c r="P2293" s="25">
        <v>198.18779234282499</v>
      </c>
      <c r="Q2293" s="25">
        <v>16.933373296909501</v>
      </c>
      <c r="R2293" s="25">
        <v>24936.401838809499</v>
      </c>
      <c r="S2293" s="25">
        <v>61.155485167029497</v>
      </c>
      <c r="T2293" s="25">
        <v>1.3435518706477301</v>
      </c>
      <c r="U2293" s="25">
        <v>1.69584291177337</v>
      </c>
      <c r="V2293" s="25">
        <v>2.8616815395477802</v>
      </c>
      <c r="W2293" s="25">
        <v>4.5575244513211501</v>
      </c>
      <c r="X2293" s="25"/>
      <c r="Y2293" s="25"/>
      <c r="Z2293"/>
    </row>
    <row r="2294" spans="2:26" x14ac:dyDescent="0.25">
      <c r="B2294" t="s">
        <v>47</v>
      </c>
      <c r="C2294" t="s">
        <v>239</v>
      </c>
      <c r="D2294" t="s">
        <v>238</v>
      </c>
      <c r="E2294" t="s">
        <v>2010</v>
      </c>
      <c r="F2294" t="s">
        <v>951</v>
      </c>
      <c r="G2294" t="s">
        <v>952</v>
      </c>
      <c r="H2294" t="s">
        <v>918</v>
      </c>
      <c r="I2294" t="s">
        <v>2008</v>
      </c>
      <c r="J2294" s="4" t="s">
        <v>832</v>
      </c>
      <c r="K2294">
        <v>200</v>
      </c>
      <c r="L2294">
        <v>125</v>
      </c>
      <c r="M2294" s="1">
        <v>2.2847222222222224E-2</v>
      </c>
      <c r="N2294" s="25">
        <v>597.45600000000002</v>
      </c>
      <c r="O2294" s="25">
        <v>1881.9864</v>
      </c>
      <c r="P2294" s="25">
        <v>5.5688899999999997</v>
      </c>
      <c r="Q2294" s="25">
        <v>0.50186303999999904</v>
      </c>
      <c r="R2294" s="25">
        <v>739.05307000000005</v>
      </c>
      <c r="S2294" s="25">
        <v>8.4775826399999996</v>
      </c>
      <c r="T2294" s="25">
        <v>0.3204804</v>
      </c>
      <c r="U2294" s="25">
        <v>0.14377361999999999</v>
      </c>
      <c r="V2294" s="25">
        <v>3.1849775999999899E-2</v>
      </c>
      <c r="W2294" s="25">
        <v>0.17562339599999988</v>
      </c>
      <c r="X2294" s="25"/>
      <c r="Y2294" s="25"/>
      <c r="Z2294"/>
    </row>
    <row r="2295" spans="2:26" x14ac:dyDescent="0.25">
      <c r="B2295" t="s">
        <v>47</v>
      </c>
      <c r="C2295" t="s">
        <v>239</v>
      </c>
      <c r="D2295" t="s">
        <v>238</v>
      </c>
      <c r="E2295" t="s">
        <v>2010</v>
      </c>
      <c r="F2295" t="s">
        <v>951</v>
      </c>
      <c r="G2295" t="s">
        <v>952</v>
      </c>
      <c r="H2295" t="s">
        <v>918</v>
      </c>
      <c r="I2295" t="s">
        <v>2008</v>
      </c>
      <c r="J2295" s="4" t="s">
        <v>864</v>
      </c>
      <c r="K2295">
        <v>200</v>
      </c>
      <c r="L2295">
        <v>125</v>
      </c>
      <c r="M2295" s="1">
        <v>1.9259259259259261E-2</v>
      </c>
      <c r="N2295" s="25">
        <v>542.27599999999995</v>
      </c>
      <c r="O2295" s="25">
        <v>1708.1693999999998</v>
      </c>
      <c r="P2295" s="25">
        <v>5.3111993999999996</v>
      </c>
      <c r="Q2295" s="25">
        <v>0.455511839999999</v>
      </c>
      <c r="R2295" s="25">
        <v>670.79541794871795</v>
      </c>
      <c r="S2295" s="25">
        <v>6.9325426399999897</v>
      </c>
      <c r="T2295" s="25">
        <v>0.25867879999999999</v>
      </c>
      <c r="U2295" s="25">
        <v>0.14291802000000001</v>
      </c>
      <c r="V2295" s="25">
        <v>2.8765275999999999E-2</v>
      </c>
      <c r="W2295" s="25">
        <v>0.17168329600000001</v>
      </c>
      <c r="X2295" s="25"/>
      <c r="Y2295" s="25"/>
      <c r="Z2295"/>
    </row>
    <row r="2296" spans="2:26" x14ac:dyDescent="0.25">
      <c r="B2296" t="s">
        <v>2011</v>
      </c>
      <c r="C2296" t="s">
        <v>694</v>
      </c>
      <c r="D2296" t="s">
        <v>458</v>
      </c>
      <c r="E2296" t="s">
        <v>1594</v>
      </c>
      <c r="F2296" t="s">
        <v>951</v>
      </c>
      <c r="G2296" t="s">
        <v>952</v>
      </c>
      <c r="H2296" t="s">
        <v>918</v>
      </c>
      <c r="I2296" t="s">
        <v>1960</v>
      </c>
      <c r="J2296" s="4" t="s">
        <v>865</v>
      </c>
      <c r="K2296">
        <v>210</v>
      </c>
      <c r="L2296">
        <v>125</v>
      </c>
      <c r="M2296" s="1">
        <v>1.5694444444444445E-2</v>
      </c>
      <c r="N2296" s="25">
        <v>482.94958603399499</v>
      </c>
      <c r="O2296" s="25">
        <v>1521.2911960070842</v>
      </c>
      <c r="P2296" s="25">
        <v>4.82548228469535</v>
      </c>
      <c r="Q2296" s="25">
        <v>0.40567764101676002</v>
      </c>
      <c r="R2296" s="25">
        <v>597.40864404221497</v>
      </c>
      <c r="S2296" s="25">
        <v>14.318976372105899</v>
      </c>
      <c r="T2296" s="25">
        <v>7.0035657300825003</v>
      </c>
      <c r="U2296" s="25">
        <v>1.4712938191823099</v>
      </c>
      <c r="V2296" s="25">
        <v>0.18909389867464199</v>
      </c>
      <c r="W2296" s="25">
        <v>1.6603877178569519</v>
      </c>
      <c r="X2296" s="25"/>
      <c r="Y2296" s="25"/>
      <c r="Z2296"/>
    </row>
    <row r="2297" spans="2:26" x14ac:dyDescent="0.25">
      <c r="B2297" t="s">
        <v>2011</v>
      </c>
      <c r="C2297" t="s">
        <v>694</v>
      </c>
      <c r="D2297" t="s">
        <v>458</v>
      </c>
      <c r="E2297" t="s">
        <v>1594</v>
      </c>
      <c r="F2297" t="s">
        <v>951</v>
      </c>
      <c r="G2297" t="s">
        <v>952</v>
      </c>
      <c r="H2297" t="s">
        <v>918</v>
      </c>
      <c r="I2297" t="s">
        <v>1960</v>
      </c>
      <c r="J2297" s="4" t="s">
        <v>865</v>
      </c>
      <c r="K2297">
        <v>240</v>
      </c>
      <c r="L2297">
        <v>200</v>
      </c>
      <c r="M2297" s="1">
        <v>2.3009259259259257E-2</v>
      </c>
      <c r="N2297" s="25">
        <v>686.09480767967602</v>
      </c>
      <c r="O2297" s="25">
        <v>2161.1986441909794</v>
      </c>
      <c r="P2297" s="25">
        <v>6.4206718914931598</v>
      </c>
      <c r="Q2297" s="25">
        <v>0.57631971407799598</v>
      </c>
      <c r="R2297" s="25">
        <v>848.699332470934</v>
      </c>
      <c r="S2297" s="25">
        <v>20.371500017156201</v>
      </c>
      <c r="T2297" s="25">
        <v>9.2847679735174502</v>
      </c>
      <c r="U2297" s="25">
        <v>1.8280835028675699</v>
      </c>
      <c r="V2297" s="25">
        <v>0.32006516621074299</v>
      </c>
      <c r="W2297" s="25">
        <v>2.1481486690783127</v>
      </c>
      <c r="X2297" s="25"/>
      <c r="Y2297" s="25"/>
      <c r="Z2297"/>
    </row>
    <row r="2298" spans="2:26" x14ac:dyDescent="0.25">
      <c r="B2298" t="s">
        <v>2011</v>
      </c>
      <c r="C2298" t="s">
        <v>694</v>
      </c>
      <c r="D2298" t="s">
        <v>458</v>
      </c>
      <c r="E2298" t="s">
        <v>1594</v>
      </c>
      <c r="F2298" t="s">
        <v>951</v>
      </c>
      <c r="G2298" t="s">
        <v>952</v>
      </c>
      <c r="H2298" t="s">
        <v>918</v>
      </c>
      <c r="I2298" t="s">
        <v>1960</v>
      </c>
      <c r="J2298" s="4" t="s">
        <v>865</v>
      </c>
      <c r="K2298">
        <v>360</v>
      </c>
      <c r="L2298">
        <v>250</v>
      </c>
      <c r="M2298" s="1">
        <v>2.7233796296296298E-2</v>
      </c>
      <c r="N2298" s="25">
        <v>810.16499904672105</v>
      </c>
      <c r="O2298" s="25">
        <v>2552.0197469971713</v>
      </c>
      <c r="P2298" s="25">
        <v>8.0124287233792995</v>
      </c>
      <c r="Q2298" s="25">
        <v>0.68053849555011803</v>
      </c>
      <c r="R2298" s="25">
        <v>1002.17403067971</v>
      </c>
      <c r="S2298" s="25">
        <v>24.4056842120455</v>
      </c>
      <c r="T2298" s="25">
        <v>11.7325434774356</v>
      </c>
      <c r="U2298" s="25">
        <v>1.63475550236551</v>
      </c>
      <c r="V2298" s="25">
        <v>0.373592917619888</v>
      </c>
      <c r="W2298" s="25">
        <v>2.0083484199853983</v>
      </c>
      <c r="X2298" s="25"/>
      <c r="Y2298" s="25"/>
      <c r="Z2298"/>
    </row>
    <row r="2299" spans="2:26" x14ac:dyDescent="0.25">
      <c r="B2299" t="s">
        <v>2011</v>
      </c>
      <c r="C2299" t="s">
        <v>694</v>
      </c>
      <c r="D2299" t="s">
        <v>458</v>
      </c>
      <c r="E2299" t="s">
        <v>1594</v>
      </c>
      <c r="F2299" t="s">
        <v>951</v>
      </c>
      <c r="G2299" t="s">
        <v>952</v>
      </c>
      <c r="H2299" t="s">
        <v>918</v>
      </c>
      <c r="I2299" t="s">
        <v>1960</v>
      </c>
      <c r="J2299" s="4" t="s">
        <v>865</v>
      </c>
      <c r="K2299">
        <v>400</v>
      </c>
      <c r="L2299">
        <v>500</v>
      </c>
      <c r="M2299" s="1">
        <v>4.9999999999999996E-2</v>
      </c>
      <c r="N2299" s="25">
        <v>1415.9411148389399</v>
      </c>
      <c r="O2299" s="25">
        <v>4460.2145117426608</v>
      </c>
      <c r="P2299" s="25">
        <v>12.2799033129895</v>
      </c>
      <c r="Q2299" s="25">
        <v>1.1893905524160799</v>
      </c>
      <c r="R2299" s="25">
        <v>1751.5192077074501</v>
      </c>
      <c r="S2299" s="25">
        <v>44.6451785304114</v>
      </c>
      <c r="T2299" s="25">
        <v>19.287223054815101</v>
      </c>
      <c r="U2299" s="25">
        <v>1.9876881884589801</v>
      </c>
      <c r="V2299" s="25">
        <v>0.87651194634366603</v>
      </c>
      <c r="W2299" s="25">
        <v>2.8642001348026462</v>
      </c>
      <c r="X2299" s="25"/>
      <c r="Y2299" s="25"/>
      <c r="Z2299"/>
    </row>
    <row r="2300" spans="2:26" x14ac:dyDescent="0.25">
      <c r="B2300" t="s">
        <v>2011</v>
      </c>
      <c r="C2300" t="s">
        <v>694</v>
      </c>
      <c r="D2300" t="s">
        <v>458</v>
      </c>
      <c r="E2300" t="s">
        <v>1594</v>
      </c>
      <c r="F2300" t="s">
        <v>951</v>
      </c>
      <c r="G2300" t="s">
        <v>952</v>
      </c>
      <c r="H2300" t="s">
        <v>918</v>
      </c>
      <c r="I2300" t="s">
        <v>1960</v>
      </c>
      <c r="J2300" s="4" t="s">
        <v>865</v>
      </c>
      <c r="K2300">
        <v>400</v>
      </c>
      <c r="L2300">
        <v>750</v>
      </c>
      <c r="M2300" s="1">
        <v>7.2696759259259267E-2</v>
      </c>
      <c r="N2300" s="25">
        <v>2017.2936798463199</v>
      </c>
      <c r="O2300" s="25">
        <v>6354.4750915159075</v>
      </c>
      <c r="P2300" s="25">
        <v>16.3219382302428</v>
      </c>
      <c r="Q2300" s="25">
        <v>1.6945263995081401</v>
      </c>
      <c r="R2300" s="25">
        <v>2495.39202675262</v>
      </c>
      <c r="S2300" s="25">
        <v>64.8944327412907</v>
      </c>
      <c r="T2300" s="25">
        <v>26.359752091495199</v>
      </c>
      <c r="U2300" s="25">
        <v>2.3573931489497899</v>
      </c>
      <c r="V2300" s="25">
        <v>1.3970074399564201</v>
      </c>
      <c r="W2300" s="25">
        <v>3.75440058890621</v>
      </c>
      <c r="X2300" s="25"/>
      <c r="Y2300" s="25"/>
      <c r="Z2300"/>
    </row>
    <row r="2301" spans="2:26" x14ac:dyDescent="0.25">
      <c r="B2301" t="s">
        <v>2011</v>
      </c>
      <c r="C2301" t="s">
        <v>694</v>
      </c>
      <c r="D2301" t="s">
        <v>458</v>
      </c>
      <c r="E2301" t="s">
        <v>1594</v>
      </c>
      <c r="F2301" t="s">
        <v>951</v>
      </c>
      <c r="G2301" t="s">
        <v>952</v>
      </c>
      <c r="H2301" t="s">
        <v>918</v>
      </c>
      <c r="I2301" t="s">
        <v>1960</v>
      </c>
      <c r="J2301" s="4" t="s">
        <v>865</v>
      </c>
      <c r="K2301">
        <v>400</v>
      </c>
      <c r="L2301">
        <v>1000</v>
      </c>
      <c r="M2301" s="1">
        <v>9.5405092592592597E-2</v>
      </c>
      <c r="N2301" s="25">
        <v>2618.7600994570098</v>
      </c>
      <c r="O2301" s="25">
        <v>8249.0943132895809</v>
      </c>
      <c r="P2301" s="25">
        <v>20.365172521099598</v>
      </c>
      <c r="Q2301" s="25">
        <v>2.1997590751104799</v>
      </c>
      <c r="R2301" s="25">
        <v>3239.40689065385</v>
      </c>
      <c r="S2301" s="25">
        <v>85.145232452331797</v>
      </c>
      <c r="T2301" s="25">
        <v>33.4316247547345</v>
      </c>
      <c r="U2301" s="25">
        <v>2.7264538190533698</v>
      </c>
      <c r="V2301" s="25">
        <v>1.91763875089845</v>
      </c>
      <c r="W2301" s="25">
        <v>4.6440925699518196</v>
      </c>
      <c r="X2301" s="25"/>
      <c r="Y2301" s="25"/>
      <c r="Z2301"/>
    </row>
    <row r="2302" spans="2:26" x14ac:dyDescent="0.25">
      <c r="B2302" t="s">
        <v>2011</v>
      </c>
      <c r="C2302" t="s">
        <v>694</v>
      </c>
      <c r="D2302" t="s">
        <v>458</v>
      </c>
      <c r="E2302" t="s">
        <v>1594</v>
      </c>
      <c r="F2302" t="s">
        <v>951</v>
      </c>
      <c r="G2302" t="s">
        <v>952</v>
      </c>
      <c r="H2302" t="s">
        <v>918</v>
      </c>
      <c r="I2302" t="s">
        <v>1960</v>
      </c>
      <c r="J2302" s="4" t="s">
        <v>865</v>
      </c>
      <c r="K2302">
        <v>400</v>
      </c>
      <c r="L2302">
        <v>1500</v>
      </c>
      <c r="M2302" s="1">
        <v>0.14081018518518518</v>
      </c>
      <c r="N2302" s="25">
        <v>3821.25915729699</v>
      </c>
      <c r="O2302" s="25">
        <v>12036.966345485518</v>
      </c>
      <c r="P2302" s="25">
        <v>28.4429580454931</v>
      </c>
      <c r="Q2302" s="25">
        <v>3.20985764012846</v>
      </c>
      <c r="R2302" s="25">
        <v>4726.8974614741301</v>
      </c>
      <c r="S2302" s="25">
        <v>125.628146140808</v>
      </c>
      <c r="T2302" s="25">
        <v>47.5600162399938</v>
      </c>
      <c r="U2302" s="25">
        <v>3.4630729642742502</v>
      </c>
      <c r="V2302" s="25">
        <v>2.95915015745424</v>
      </c>
      <c r="W2302" s="25">
        <v>6.4222231217284902</v>
      </c>
      <c r="X2302" s="25"/>
      <c r="Y2302" s="25"/>
      <c r="Z2302"/>
    </row>
    <row r="2303" spans="2:26" x14ac:dyDescent="0.25">
      <c r="B2303" t="s">
        <v>2011</v>
      </c>
      <c r="C2303" t="s">
        <v>694</v>
      </c>
      <c r="D2303" t="s">
        <v>458</v>
      </c>
      <c r="E2303" t="s">
        <v>1594</v>
      </c>
      <c r="F2303" t="s">
        <v>951</v>
      </c>
      <c r="G2303" t="s">
        <v>952</v>
      </c>
      <c r="H2303" t="s">
        <v>918</v>
      </c>
      <c r="I2303" t="s">
        <v>1960</v>
      </c>
      <c r="J2303" s="4" t="s">
        <v>865</v>
      </c>
      <c r="K2303">
        <v>400</v>
      </c>
      <c r="L2303">
        <v>2000</v>
      </c>
      <c r="M2303" s="1">
        <v>0.18621527777777777</v>
      </c>
      <c r="N2303" s="25">
        <v>5023.4308162314501</v>
      </c>
      <c r="O2303" s="25">
        <v>15823.807071129067</v>
      </c>
      <c r="P2303" s="25">
        <v>36.517357417890501</v>
      </c>
      <c r="Q2303" s="25">
        <v>4.2196812333863596</v>
      </c>
      <c r="R2303" s="25">
        <v>6213.9835084219003</v>
      </c>
      <c r="S2303" s="25">
        <v>166.12119337838601</v>
      </c>
      <c r="T2303" s="25">
        <v>61.695796206909101</v>
      </c>
      <c r="U2303" s="25">
        <v>4.19916682132465</v>
      </c>
      <c r="V2303" s="25">
        <v>4.0004972281062896</v>
      </c>
      <c r="W2303" s="25">
        <v>8.1996640494309396</v>
      </c>
      <c r="X2303" s="25"/>
      <c r="Y2303" s="25"/>
      <c r="Z2303"/>
    </row>
    <row r="2304" spans="2:26" x14ac:dyDescent="0.25">
      <c r="B2304" t="s">
        <v>2011</v>
      </c>
      <c r="C2304" t="s">
        <v>694</v>
      </c>
      <c r="D2304" t="s">
        <v>458</v>
      </c>
      <c r="E2304" t="s">
        <v>1594</v>
      </c>
      <c r="F2304" t="s">
        <v>951</v>
      </c>
      <c r="G2304" t="s">
        <v>952</v>
      </c>
      <c r="H2304" t="s">
        <v>918</v>
      </c>
      <c r="I2304" t="s">
        <v>1960</v>
      </c>
      <c r="J2304" s="4" t="s">
        <v>865</v>
      </c>
      <c r="K2304">
        <v>420</v>
      </c>
      <c r="L2304">
        <v>2500</v>
      </c>
      <c r="M2304" s="1">
        <v>0.23166666666666669</v>
      </c>
      <c r="N2304" s="25">
        <v>6049.6590956365799</v>
      </c>
      <c r="O2304" s="25">
        <v>19056.426151255226</v>
      </c>
      <c r="P2304" s="25">
        <v>43.809516172485203</v>
      </c>
      <c r="Q2304" s="25">
        <v>5.0817137203815497</v>
      </c>
      <c r="R2304" s="25">
        <v>7483.4286430023203</v>
      </c>
      <c r="S2304" s="25">
        <v>191.08073185886599</v>
      </c>
      <c r="T2304" s="25">
        <v>70.076037212051006</v>
      </c>
      <c r="U2304" s="25">
        <v>4.4021142057713796</v>
      </c>
      <c r="V2304" s="25">
        <v>4.9734758383600504</v>
      </c>
      <c r="W2304" s="25">
        <v>9.3755900441314299</v>
      </c>
      <c r="X2304" s="25"/>
      <c r="Y2304" s="25"/>
      <c r="Z2304"/>
    </row>
    <row r="2305" spans="2:26" x14ac:dyDescent="0.25">
      <c r="B2305" t="s">
        <v>2011</v>
      </c>
      <c r="C2305" t="s">
        <v>694</v>
      </c>
      <c r="D2305" t="s">
        <v>458</v>
      </c>
      <c r="E2305" t="s">
        <v>1594</v>
      </c>
      <c r="F2305" t="s">
        <v>951</v>
      </c>
      <c r="G2305" t="s">
        <v>952</v>
      </c>
      <c r="H2305" t="s">
        <v>918</v>
      </c>
      <c r="I2305" t="s">
        <v>1960</v>
      </c>
      <c r="J2305" s="4" t="s">
        <v>865</v>
      </c>
      <c r="K2305">
        <v>420</v>
      </c>
      <c r="L2305">
        <v>3000</v>
      </c>
      <c r="M2305" s="1">
        <v>0.27708333333333335</v>
      </c>
      <c r="N2305" s="25">
        <v>7212.6745206174401</v>
      </c>
      <c r="O2305" s="25">
        <v>22719.924739944934</v>
      </c>
      <c r="P2305" s="25">
        <v>51.694336839401302</v>
      </c>
      <c r="Q2305" s="25">
        <v>6.0586457206950799</v>
      </c>
      <c r="R2305" s="25">
        <v>8922.0778773448001</v>
      </c>
      <c r="S2305" s="25">
        <v>228.04844261087601</v>
      </c>
      <c r="T2305" s="25">
        <v>82.834781196247405</v>
      </c>
      <c r="U2305" s="25">
        <v>5.0216237016741996</v>
      </c>
      <c r="V2305" s="25">
        <v>6.0019448204168802</v>
      </c>
      <c r="W2305" s="25">
        <v>11.023568522091079</v>
      </c>
      <c r="X2305" s="25"/>
      <c r="Y2305" s="25"/>
      <c r="Z2305"/>
    </row>
    <row r="2306" spans="2:26" x14ac:dyDescent="0.25">
      <c r="B2306" t="s">
        <v>2011</v>
      </c>
      <c r="C2306" t="s">
        <v>694</v>
      </c>
      <c r="D2306" t="s">
        <v>458</v>
      </c>
      <c r="E2306" t="s">
        <v>1594</v>
      </c>
      <c r="F2306" t="s">
        <v>951</v>
      </c>
      <c r="G2306" t="s">
        <v>952</v>
      </c>
      <c r="H2306" t="s">
        <v>918</v>
      </c>
      <c r="I2306" t="s">
        <v>1960</v>
      </c>
      <c r="J2306" s="4" t="s">
        <v>865</v>
      </c>
      <c r="K2306">
        <v>420</v>
      </c>
      <c r="L2306">
        <v>3500</v>
      </c>
      <c r="M2306" s="1">
        <v>0.32250000000000001</v>
      </c>
      <c r="N2306" s="25">
        <v>8375.4226174469495</v>
      </c>
      <c r="O2306" s="25">
        <v>26382.581244957892</v>
      </c>
      <c r="P2306" s="25">
        <v>59.576598751449502</v>
      </c>
      <c r="Q2306" s="25">
        <v>7.0353556631824397</v>
      </c>
      <c r="R2306" s="25">
        <v>10360.397622859</v>
      </c>
      <c r="S2306" s="25">
        <v>265.03233069162502</v>
      </c>
      <c r="T2306" s="25">
        <v>95.605498951630295</v>
      </c>
      <c r="U2306" s="25">
        <v>5.6408958520878203</v>
      </c>
      <c r="V2306" s="25">
        <v>7.0302120219633997</v>
      </c>
      <c r="W2306" s="25">
        <v>12.67110787405122</v>
      </c>
      <c r="X2306" s="25"/>
      <c r="Y2306" s="25"/>
      <c r="Z2306"/>
    </row>
    <row r="2307" spans="2:26" x14ac:dyDescent="0.25">
      <c r="B2307" t="s">
        <v>2011</v>
      </c>
      <c r="C2307" t="s">
        <v>694</v>
      </c>
      <c r="D2307" t="s">
        <v>458</v>
      </c>
      <c r="E2307" t="s">
        <v>1594</v>
      </c>
      <c r="F2307" t="s">
        <v>951</v>
      </c>
      <c r="G2307" t="s">
        <v>952</v>
      </c>
      <c r="H2307" t="s">
        <v>918</v>
      </c>
      <c r="I2307" t="s">
        <v>1960</v>
      </c>
      <c r="J2307" s="4" t="s">
        <v>832</v>
      </c>
      <c r="K2307">
        <v>210</v>
      </c>
      <c r="L2307">
        <v>125</v>
      </c>
      <c r="M2307" s="1">
        <v>2.2847222222222224E-2</v>
      </c>
      <c r="N2307" s="25">
        <v>771.54</v>
      </c>
      <c r="O2307" s="25">
        <v>2430.3509999999997</v>
      </c>
      <c r="P2307" s="25">
        <v>7.0266462000000001</v>
      </c>
      <c r="Q2307" s="25">
        <v>0.64809363999999903</v>
      </c>
      <c r="R2307" s="25">
        <v>954.39494999999999</v>
      </c>
      <c r="S2307" s="25">
        <v>39.619159400000001</v>
      </c>
      <c r="T2307" s="25">
        <v>22.357131580000001</v>
      </c>
      <c r="U2307" s="25">
        <v>1.66594367999999</v>
      </c>
      <c r="V2307" s="25">
        <v>0.24999444000000001</v>
      </c>
      <c r="W2307" s="25">
        <v>1.9159381199999901</v>
      </c>
      <c r="X2307" s="25"/>
      <c r="Y2307" s="25"/>
      <c r="Z2307"/>
    </row>
    <row r="2308" spans="2:26" x14ac:dyDescent="0.25">
      <c r="B2308" t="s">
        <v>2011</v>
      </c>
      <c r="C2308" t="s">
        <v>694</v>
      </c>
      <c r="D2308" t="s">
        <v>458</v>
      </c>
      <c r="E2308" t="s">
        <v>1594</v>
      </c>
      <c r="F2308" t="s">
        <v>951</v>
      </c>
      <c r="G2308" t="s">
        <v>952</v>
      </c>
      <c r="H2308" t="s">
        <v>918</v>
      </c>
      <c r="I2308" t="s">
        <v>1960</v>
      </c>
      <c r="J2308" s="4" t="s">
        <v>864</v>
      </c>
      <c r="K2308">
        <v>210</v>
      </c>
      <c r="L2308">
        <v>125</v>
      </c>
      <c r="M2308" s="1">
        <v>1.9259259259259261E-2</v>
      </c>
      <c r="N2308" s="25">
        <v>697.75999999999897</v>
      </c>
      <c r="O2308" s="25">
        <v>2197.9439999999968</v>
      </c>
      <c r="P2308" s="25">
        <v>6.9174517999999896</v>
      </c>
      <c r="Q2308" s="25">
        <v>0.58611844000000002</v>
      </c>
      <c r="R2308" s="25">
        <v>863.12910192307697</v>
      </c>
      <c r="S2308" s="25">
        <v>32.391669964102498</v>
      </c>
      <c r="T2308" s="25">
        <v>18.171592855640998</v>
      </c>
      <c r="U2308" s="25">
        <v>1.6308516799999999</v>
      </c>
      <c r="V2308" s="25">
        <v>0.220525839999999</v>
      </c>
      <c r="W2308" s="25">
        <v>1.8513775199999989</v>
      </c>
      <c r="X2308" s="25"/>
      <c r="Y2308" s="25"/>
      <c r="Z2308"/>
    </row>
    <row r="2309" spans="2:26" x14ac:dyDescent="0.25">
      <c r="B2309" t="s">
        <v>2012</v>
      </c>
      <c r="C2309" t="s">
        <v>695</v>
      </c>
      <c r="D2309" t="s">
        <v>461</v>
      </c>
      <c r="E2309" t="s">
        <v>1603</v>
      </c>
      <c r="F2309" t="s">
        <v>951</v>
      </c>
      <c r="G2309" t="s">
        <v>952</v>
      </c>
      <c r="H2309" t="s">
        <v>918</v>
      </c>
      <c r="I2309" t="s">
        <v>1960</v>
      </c>
      <c r="J2309" s="4" t="s">
        <v>865</v>
      </c>
      <c r="K2309">
        <v>210</v>
      </c>
      <c r="L2309">
        <v>125</v>
      </c>
      <c r="M2309" s="1">
        <v>1.5717592592592592E-2</v>
      </c>
      <c r="N2309" s="25">
        <v>495.34053893083501</v>
      </c>
      <c r="O2309" s="25">
        <v>1560.3226976321303</v>
      </c>
      <c r="P2309" s="25">
        <v>5.0492812271680796</v>
      </c>
      <c r="Q2309" s="25">
        <v>0.41608606966248102</v>
      </c>
      <c r="R2309" s="25">
        <v>612.73633447892303</v>
      </c>
      <c r="S2309" s="25">
        <v>14.2439899315857</v>
      </c>
      <c r="T2309" s="25">
        <v>6.9868686099954003</v>
      </c>
      <c r="U2309" s="25">
        <v>1.5257778124096599</v>
      </c>
      <c r="V2309" s="25">
        <v>0.18975399801055601</v>
      </c>
      <c r="W2309" s="25">
        <v>1.715531810420216</v>
      </c>
      <c r="X2309" s="25"/>
      <c r="Y2309" s="25"/>
      <c r="Z2309"/>
    </row>
    <row r="2310" spans="2:26" x14ac:dyDescent="0.25">
      <c r="B2310" t="s">
        <v>2012</v>
      </c>
      <c r="C2310" t="s">
        <v>695</v>
      </c>
      <c r="D2310" t="s">
        <v>461</v>
      </c>
      <c r="E2310" t="s">
        <v>1603</v>
      </c>
      <c r="F2310" t="s">
        <v>951</v>
      </c>
      <c r="G2310" t="s">
        <v>952</v>
      </c>
      <c r="H2310" t="s">
        <v>918</v>
      </c>
      <c r="I2310" t="s">
        <v>1960</v>
      </c>
      <c r="J2310" s="4" t="s">
        <v>865</v>
      </c>
      <c r="K2310">
        <v>280</v>
      </c>
      <c r="L2310">
        <v>200</v>
      </c>
      <c r="M2310" s="1">
        <v>2.269675925925926E-2</v>
      </c>
      <c r="N2310" s="25">
        <v>722.18972614913002</v>
      </c>
      <c r="O2310" s="25">
        <v>2274.8976373697597</v>
      </c>
      <c r="P2310" s="25">
        <v>7.3143186553584796</v>
      </c>
      <c r="Q2310" s="25">
        <v>0.606639295290061</v>
      </c>
      <c r="R2310" s="25">
        <v>893.34864943034404</v>
      </c>
      <c r="S2310" s="25">
        <v>19.816657270367301</v>
      </c>
      <c r="T2310" s="25">
        <v>9.41976241248428</v>
      </c>
      <c r="U2310" s="25">
        <v>1.80828108534774</v>
      </c>
      <c r="V2310" s="25">
        <v>0.31142004977301202</v>
      </c>
      <c r="W2310" s="25">
        <v>2.119701135120752</v>
      </c>
      <c r="X2310" s="25"/>
      <c r="Y2310" s="25"/>
      <c r="Z2310"/>
    </row>
    <row r="2311" spans="2:26" x14ac:dyDescent="0.25">
      <c r="B2311" t="s">
        <v>2012</v>
      </c>
      <c r="C2311" t="s">
        <v>695</v>
      </c>
      <c r="D2311" t="s">
        <v>461</v>
      </c>
      <c r="E2311" t="s">
        <v>1603</v>
      </c>
      <c r="F2311" t="s">
        <v>951</v>
      </c>
      <c r="G2311" t="s">
        <v>952</v>
      </c>
      <c r="H2311" t="s">
        <v>918</v>
      </c>
      <c r="I2311" t="s">
        <v>1960</v>
      </c>
      <c r="J2311" s="4" t="s">
        <v>865</v>
      </c>
      <c r="K2311">
        <v>340</v>
      </c>
      <c r="L2311">
        <v>250</v>
      </c>
      <c r="M2311" s="1">
        <v>2.7233796296296298E-2</v>
      </c>
      <c r="N2311" s="25">
        <v>832.62382387398998</v>
      </c>
      <c r="O2311" s="25">
        <v>2622.7650452030684</v>
      </c>
      <c r="P2311" s="25">
        <v>8.3219870549396706</v>
      </c>
      <c r="Q2311" s="25">
        <v>0.69940398871790399</v>
      </c>
      <c r="R2311" s="25">
        <v>1029.95562569602</v>
      </c>
      <c r="S2311" s="25">
        <v>23.674042441875901</v>
      </c>
      <c r="T2311" s="25">
        <v>11.254654448756</v>
      </c>
      <c r="U2311" s="25">
        <v>1.76123265128363</v>
      </c>
      <c r="V2311" s="25">
        <v>0.37759050879310402</v>
      </c>
      <c r="W2311" s="25">
        <v>2.138823160076734</v>
      </c>
      <c r="X2311" s="25"/>
      <c r="Y2311" s="25"/>
      <c r="Z2311"/>
    </row>
    <row r="2312" spans="2:26" x14ac:dyDescent="0.25">
      <c r="B2312" t="s">
        <v>2012</v>
      </c>
      <c r="C2312" t="s">
        <v>695</v>
      </c>
      <c r="D2312" t="s">
        <v>461</v>
      </c>
      <c r="E2312" t="s">
        <v>1603</v>
      </c>
      <c r="F2312" t="s">
        <v>951</v>
      </c>
      <c r="G2312" t="s">
        <v>952</v>
      </c>
      <c r="H2312" t="s">
        <v>918</v>
      </c>
      <c r="I2312" t="s">
        <v>1960</v>
      </c>
      <c r="J2312" s="4" t="s">
        <v>865</v>
      </c>
      <c r="K2312">
        <v>400</v>
      </c>
      <c r="L2312">
        <v>500</v>
      </c>
      <c r="M2312" s="1">
        <v>5.0092592592592598E-2</v>
      </c>
      <c r="N2312" s="25">
        <v>1446.0290657493099</v>
      </c>
      <c r="O2312" s="25">
        <v>4554.9915571103256</v>
      </c>
      <c r="P2312" s="25">
        <v>12.745347237498599</v>
      </c>
      <c r="Q2312" s="25">
        <v>1.21466440724405</v>
      </c>
      <c r="R2312" s="25">
        <v>1788.7379025268201</v>
      </c>
      <c r="S2312" s="25">
        <v>44.433708804804098</v>
      </c>
      <c r="T2312" s="25">
        <v>19.218063742465301</v>
      </c>
      <c r="U2312" s="25">
        <v>2.0891256264800599</v>
      </c>
      <c r="V2312" s="25">
        <v>0.87737782798214103</v>
      </c>
      <c r="W2312" s="25">
        <v>2.9665034544622011</v>
      </c>
      <c r="X2312" s="25"/>
      <c r="Y2312" s="25"/>
      <c r="Z2312"/>
    </row>
    <row r="2313" spans="2:26" x14ac:dyDescent="0.25">
      <c r="B2313" t="s">
        <v>2012</v>
      </c>
      <c r="C2313" t="s">
        <v>695</v>
      </c>
      <c r="D2313" t="s">
        <v>461</v>
      </c>
      <c r="E2313" t="s">
        <v>1603</v>
      </c>
      <c r="F2313" t="s">
        <v>951</v>
      </c>
      <c r="G2313" t="s">
        <v>952</v>
      </c>
      <c r="H2313" t="s">
        <v>918</v>
      </c>
      <c r="I2313" t="s">
        <v>1960</v>
      </c>
      <c r="J2313" s="4" t="s">
        <v>865</v>
      </c>
      <c r="K2313">
        <v>420</v>
      </c>
      <c r="L2313">
        <v>750</v>
      </c>
      <c r="M2313" s="1">
        <v>7.2835648148148149E-2</v>
      </c>
      <c r="N2313" s="25">
        <v>2011.6917823261899</v>
      </c>
      <c r="O2313" s="25">
        <v>6336.8291143274982</v>
      </c>
      <c r="P2313" s="25">
        <v>16.705696381749899</v>
      </c>
      <c r="Q2313" s="25">
        <v>1.6898207973605099</v>
      </c>
      <c r="R2313" s="25">
        <v>2488.4618678346501</v>
      </c>
      <c r="S2313" s="25">
        <v>61.514962525333701</v>
      </c>
      <c r="T2313" s="25">
        <v>25.369311806209801</v>
      </c>
      <c r="U2313" s="25">
        <v>2.3376798313264202</v>
      </c>
      <c r="V2313" s="25">
        <v>1.3748887916039001</v>
      </c>
      <c r="W2313" s="25">
        <v>3.7125686229303203</v>
      </c>
      <c r="X2313" s="25"/>
      <c r="Y2313" s="25"/>
      <c r="Z2313"/>
    </row>
    <row r="2314" spans="2:26" x14ac:dyDescent="0.25">
      <c r="B2314" t="s">
        <v>2012</v>
      </c>
      <c r="C2314" t="s">
        <v>695</v>
      </c>
      <c r="D2314" t="s">
        <v>461</v>
      </c>
      <c r="E2314" t="s">
        <v>1603</v>
      </c>
      <c r="F2314" t="s">
        <v>951</v>
      </c>
      <c r="G2314" t="s">
        <v>952</v>
      </c>
      <c r="H2314" t="s">
        <v>918</v>
      </c>
      <c r="I2314" t="s">
        <v>1960</v>
      </c>
      <c r="J2314" s="4" t="s">
        <v>865</v>
      </c>
      <c r="K2314">
        <v>440</v>
      </c>
      <c r="L2314">
        <v>1000</v>
      </c>
      <c r="M2314" s="1">
        <v>9.5601851851851841E-2</v>
      </c>
      <c r="N2314" s="25">
        <v>2560.69432455076</v>
      </c>
      <c r="O2314" s="25">
        <v>8066.1871223348935</v>
      </c>
      <c r="P2314" s="25">
        <v>20.724511930446798</v>
      </c>
      <c r="Q2314" s="25">
        <v>2.1509833606067001</v>
      </c>
      <c r="R2314" s="25">
        <v>3167.5784274255998</v>
      </c>
      <c r="S2314" s="25">
        <v>75.061354907264601</v>
      </c>
      <c r="T2314" s="25">
        <v>30.1636126394279</v>
      </c>
      <c r="U2314" s="25">
        <v>2.5147187115489702</v>
      </c>
      <c r="V2314" s="25">
        <v>1.8596534914031899</v>
      </c>
      <c r="W2314" s="25">
        <v>4.3743722029521601</v>
      </c>
      <c r="X2314" s="25"/>
      <c r="Y2314" s="25"/>
      <c r="Z2314"/>
    </row>
    <row r="2315" spans="2:26" x14ac:dyDescent="0.25">
      <c r="B2315" t="s">
        <v>2012</v>
      </c>
      <c r="C2315" t="s">
        <v>695</v>
      </c>
      <c r="D2315" t="s">
        <v>461</v>
      </c>
      <c r="E2315" t="s">
        <v>1603</v>
      </c>
      <c r="F2315" t="s">
        <v>951</v>
      </c>
      <c r="G2315" t="s">
        <v>952</v>
      </c>
      <c r="H2315" t="s">
        <v>918</v>
      </c>
      <c r="I2315" t="s">
        <v>1960</v>
      </c>
      <c r="J2315" s="4" t="s">
        <v>865</v>
      </c>
      <c r="K2315">
        <v>420</v>
      </c>
      <c r="L2315">
        <v>1500</v>
      </c>
      <c r="M2315" s="1">
        <v>0.14094907407407406</v>
      </c>
      <c r="N2315" s="25">
        <v>3756.74072034234</v>
      </c>
      <c r="O2315" s="25">
        <v>11833.73326907837</v>
      </c>
      <c r="P2315" s="25">
        <v>28.541254218023902</v>
      </c>
      <c r="Q2315" s="25">
        <v>3.15566223710116</v>
      </c>
      <c r="R2315" s="25">
        <v>4647.0878584882603</v>
      </c>
      <c r="S2315" s="25">
        <v>116.96426373649901</v>
      </c>
      <c r="T2315" s="25">
        <v>44.507900891243601</v>
      </c>
      <c r="U2315" s="25">
        <v>3.2684552012505801</v>
      </c>
      <c r="V2315" s="25">
        <v>2.91755079210684</v>
      </c>
      <c r="W2315" s="25">
        <v>6.1860059933574201</v>
      </c>
      <c r="X2315" s="25"/>
      <c r="Y2315" s="25"/>
      <c r="Z2315"/>
    </row>
    <row r="2316" spans="2:26" x14ac:dyDescent="0.25">
      <c r="B2316" t="s">
        <v>2012</v>
      </c>
      <c r="C2316" t="s">
        <v>695</v>
      </c>
      <c r="D2316" t="s">
        <v>461</v>
      </c>
      <c r="E2316" t="s">
        <v>1603</v>
      </c>
      <c r="F2316" t="s">
        <v>951</v>
      </c>
      <c r="G2316" t="s">
        <v>952</v>
      </c>
      <c r="H2316" t="s">
        <v>918</v>
      </c>
      <c r="I2316" t="s">
        <v>1960</v>
      </c>
      <c r="J2316" s="4" t="s">
        <v>865</v>
      </c>
      <c r="K2316">
        <v>440</v>
      </c>
      <c r="L2316">
        <v>2000</v>
      </c>
      <c r="M2316" s="1">
        <v>0.18642361111111114</v>
      </c>
      <c r="N2316" s="25">
        <v>4835.0954289849396</v>
      </c>
      <c r="O2316" s="25">
        <v>15230.550601302559</v>
      </c>
      <c r="P2316" s="25">
        <v>36.445818332673703</v>
      </c>
      <c r="Q2316" s="25">
        <v>4.0614799001693003</v>
      </c>
      <c r="R2316" s="25">
        <v>5981.0128450170696</v>
      </c>
      <c r="S2316" s="25">
        <v>141.492309181488</v>
      </c>
      <c r="T2316" s="25">
        <v>52.78002935616</v>
      </c>
      <c r="U2316" s="25">
        <v>3.5699302649813802</v>
      </c>
      <c r="V2316" s="25">
        <v>3.8885526783009801</v>
      </c>
      <c r="W2316" s="25">
        <v>7.4584829432823607</v>
      </c>
      <c r="X2316" s="25"/>
      <c r="Y2316" s="25"/>
      <c r="Z2316"/>
    </row>
    <row r="2317" spans="2:26" x14ac:dyDescent="0.25">
      <c r="B2317" t="s">
        <v>2012</v>
      </c>
      <c r="C2317" t="s">
        <v>695</v>
      </c>
      <c r="D2317" t="s">
        <v>461</v>
      </c>
      <c r="E2317" t="s">
        <v>1603</v>
      </c>
      <c r="F2317" t="s">
        <v>951</v>
      </c>
      <c r="G2317" t="s">
        <v>952</v>
      </c>
      <c r="H2317" t="s">
        <v>918</v>
      </c>
      <c r="I2317" t="s">
        <v>1960</v>
      </c>
      <c r="J2317" s="4" t="s">
        <v>865</v>
      </c>
      <c r="K2317">
        <v>440</v>
      </c>
      <c r="L2317">
        <v>2500</v>
      </c>
      <c r="M2317" s="1">
        <v>0.2318402777777778</v>
      </c>
      <c r="N2317" s="25">
        <v>5972.1643670314797</v>
      </c>
      <c r="O2317" s="25">
        <v>18812.317756149161</v>
      </c>
      <c r="P2317" s="25">
        <v>44.303763803766103</v>
      </c>
      <c r="Q2317" s="25">
        <v>5.0166173276931003</v>
      </c>
      <c r="R2317" s="25">
        <v>7387.56623661906</v>
      </c>
      <c r="S2317" s="25">
        <v>174.70993258974599</v>
      </c>
      <c r="T2317" s="25">
        <v>64.088378996148407</v>
      </c>
      <c r="U2317" s="25">
        <v>4.0971722463067302</v>
      </c>
      <c r="V2317" s="25">
        <v>4.9030789184961998</v>
      </c>
      <c r="W2317" s="25">
        <v>9.0002511648029291</v>
      </c>
      <c r="X2317" s="25"/>
      <c r="Y2317" s="25"/>
      <c r="Z2317"/>
    </row>
    <row r="2318" spans="2:26" x14ac:dyDescent="0.25">
      <c r="B2318" t="s">
        <v>2012</v>
      </c>
      <c r="C2318" t="s">
        <v>695</v>
      </c>
      <c r="D2318" t="s">
        <v>461</v>
      </c>
      <c r="E2318" t="s">
        <v>1603</v>
      </c>
      <c r="F2318" t="s">
        <v>951</v>
      </c>
      <c r="G2318" t="s">
        <v>952</v>
      </c>
      <c r="H2318" t="s">
        <v>918</v>
      </c>
      <c r="I2318" t="s">
        <v>1960</v>
      </c>
      <c r="J2318" s="4" t="s">
        <v>865</v>
      </c>
      <c r="K2318">
        <v>440</v>
      </c>
      <c r="L2318">
        <v>3000</v>
      </c>
      <c r="M2318" s="1">
        <v>0.27725694444444443</v>
      </c>
      <c r="N2318" s="25">
        <v>7108.84145407083</v>
      </c>
      <c r="O2318" s="25">
        <v>22392.850580323113</v>
      </c>
      <c r="P2318" s="25">
        <v>52.157363799675402</v>
      </c>
      <c r="Q2318" s="25">
        <v>5.9714272297927602</v>
      </c>
      <c r="R2318" s="25">
        <v>8793.6368981033593</v>
      </c>
      <c r="S2318" s="25">
        <v>207.94617686567801</v>
      </c>
      <c r="T2318" s="25">
        <v>75.409425049457795</v>
      </c>
      <c r="U2318" s="25">
        <v>4.6239797600174901</v>
      </c>
      <c r="V2318" s="25">
        <v>5.9174210818593904</v>
      </c>
      <c r="W2318" s="25">
        <v>10.541400841876881</v>
      </c>
      <c r="X2318" s="25"/>
      <c r="Y2318" s="25"/>
      <c r="Z2318"/>
    </row>
    <row r="2319" spans="2:26" x14ac:dyDescent="0.25">
      <c r="B2319" t="s">
        <v>2012</v>
      </c>
      <c r="C2319" t="s">
        <v>695</v>
      </c>
      <c r="D2319" t="s">
        <v>461</v>
      </c>
      <c r="E2319" t="s">
        <v>1603</v>
      </c>
      <c r="F2319" t="s">
        <v>951</v>
      </c>
      <c r="G2319" t="s">
        <v>952</v>
      </c>
      <c r="H2319" t="s">
        <v>918</v>
      </c>
      <c r="I2319" t="s">
        <v>1960</v>
      </c>
      <c r="J2319" s="4" t="s">
        <v>865</v>
      </c>
      <c r="K2319">
        <v>440</v>
      </c>
      <c r="L2319">
        <v>3500</v>
      </c>
      <c r="M2319" s="1">
        <v>0.32267361111111109</v>
      </c>
      <c r="N2319" s="25">
        <v>8245.9578519995102</v>
      </c>
      <c r="O2319" s="25">
        <v>25974.767233798455</v>
      </c>
      <c r="P2319" s="25">
        <v>60.017248284128698</v>
      </c>
      <c r="Q2319" s="25">
        <v>6.9266045075944298</v>
      </c>
      <c r="R2319" s="25">
        <v>10200.2491513354</v>
      </c>
      <c r="S2319" s="25">
        <v>241.150251892228</v>
      </c>
      <c r="T2319" s="25">
        <v>86.710998772445393</v>
      </c>
      <c r="U2319" s="25">
        <v>5.1510926313363798</v>
      </c>
      <c r="V2319" s="25">
        <v>6.9318371725094501</v>
      </c>
      <c r="W2319" s="25">
        <v>12.082929803845829</v>
      </c>
      <c r="X2319" s="25"/>
      <c r="Y2319" s="25"/>
      <c r="Z2319"/>
    </row>
    <row r="2320" spans="2:26" x14ac:dyDescent="0.25">
      <c r="B2320" t="s">
        <v>2012</v>
      </c>
      <c r="C2320" t="s">
        <v>695</v>
      </c>
      <c r="D2320" t="s">
        <v>461</v>
      </c>
      <c r="E2320" t="s">
        <v>1603</v>
      </c>
      <c r="F2320" t="s">
        <v>951</v>
      </c>
      <c r="G2320" t="s">
        <v>952</v>
      </c>
      <c r="H2320" t="s">
        <v>918</v>
      </c>
      <c r="I2320" t="s">
        <v>1960</v>
      </c>
      <c r="J2320" s="4" t="s">
        <v>865</v>
      </c>
      <c r="K2320">
        <v>440</v>
      </c>
      <c r="L2320">
        <v>4000</v>
      </c>
      <c r="M2320" s="1">
        <v>0.36809027777777775</v>
      </c>
      <c r="N2320" s="25">
        <v>9382.7843615688998</v>
      </c>
      <c r="O2320" s="25">
        <v>29555.770738942032</v>
      </c>
      <c r="P2320" s="25">
        <v>67.873059139503596</v>
      </c>
      <c r="Q2320" s="25">
        <v>7.8815392000538402</v>
      </c>
      <c r="R2320" s="25">
        <v>11606.5010843934</v>
      </c>
      <c r="S2320" s="25">
        <v>274.36857987551298</v>
      </c>
      <c r="T2320" s="25">
        <v>98.021198267493602</v>
      </c>
      <c r="U2320" s="25">
        <v>5.6779973494754401</v>
      </c>
      <c r="V2320" s="25">
        <v>7.94623071902127</v>
      </c>
      <c r="W2320" s="25">
        <v>13.624228068496709</v>
      </c>
      <c r="X2320" s="25"/>
      <c r="Y2320" s="25"/>
      <c r="Z2320"/>
    </row>
    <row r="2321" spans="2:26" x14ac:dyDescent="0.25">
      <c r="B2321" t="s">
        <v>2012</v>
      </c>
      <c r="C2321" t="s">
        <v>695</v>
      </c>
      <c r="D2321" t="s">
        <v>461</v>
      </c>
      <c r="E2321" t="s">
        <v>1603</v>
      </c>
      <c r="F2321" t="s">
        <v>951</v>
      </c>
      <c r="G2321" t="s">
        <v>952</v>
      </c>
      <c r="H2321" t="s">
        <v>918</v>
      </c>
      <c r="I2321" t="s">
        <v>1960</v>
      </c>
      <c r="J2321" s="4" t="s">
        <v>832</v>
      </c>
      <c r="K2321">
        <v>210</v>
      </c>
      <c r="L2321">
        <v>125</v>
      </c>
      <c r="M2321" s="1">
        <v>2.2847222222222224E-2</v>
      </c>
      <c r="N2321" s="25">
        <v>771.54</v>
      </c>
      <c r="O2321" s="25">
        <v>2430.3509999999997</v>
      </c>
      <c r="P2321" s="25">
        <v>7.0266462000000001</v>
      </c>
      <c r="Q2321" s="25">
        <v>0.64809363999999903</v>
      </c>
      <c r="R2321" s="25">
        <v>954.39494999999999</v>
      </c>
      <c r="S2321" s="25">
        <v>39.619159400000001</v>
      </c>
      <c r="T2321" s="25">
        <v>22.357131580000001</v>
      </c>
      <c r="U2321" s="25">
        <v>1.66594367999999</v>
      </c>
      <c r="V2321" s="25">
        <v>0.24999444000000001</v>
      </c>
      <c r="W2321" s="25">
        <v>1.9159381199999901</v>
      </c>
      <c r="X2321" s="25"/>
      <c r="Y2321" s="25"/>
      <c r="Z2321"/>
    </row>
    <row r="2322" spans="2:26" x14ac:dyDescent="0.25">
      <c r="B2322" t="s">
        <v>2012</v>
      </c>
      <c r="C2322" t="s">
        <v>695</v>
      </c>
      <c r="D2322" t="s">
        <v>461</v>
      </c>
      <c r="E2322" t="s">
        <v>1603</v>
      </c>
      <c r="F2322" t="s">
        <v>951</v>
      </c>
      <c r="G2322" t="s">
        <v>952</v>
      </c>
      <c r="H2322" t="s">
        <v>918</v>
      </c>
      <c r="I2322" t="s">
        <v>1960</v>
      </c>
      <c r="J2322" s="4" t="s">
        <v>864</v>
      </c>
      <c r="K2322">
        <v>210</v>
      </c>
      <c r="L2322">
        <v>125</v>
      </c>
      <c r="M2322" s="1">
        <v>1.9259259259259261E-2</v>
      </c>
      <c r="N2322" s="25">
        <v>697.75999999999897</v>
      </c>
      <c r="O2322" s="25">
        <v>2197.9439999999968</v>
      </c>
      <c r="P2322" s="25">
        <v>6.9174517999999896</v>
      </c>
      <c r="Q2322" s="25">
        <v>0.58611844000000002</v>
      </c>
      <c r="R2322" s="25">
        <v>863.12910192307697</v>
      </c>
      <c r="S2322" s="25">
        <v>32.391669964102498</v>
      </c>
      <c r="T2322" s="25">
        <v>18.171592855640998</v>
      </c>
      <c r="U2322" s="25">
        <v>1.6308516799999999</v>
      </c>
      <c r="V2322" s="25">
        <v>0.220525839999999</v>
      </c>
      <c r="W2322" s="25">
        <v>1.8513775199999989</v>
      </c>
      <c r="X2322" s="25"/>
      <c r="Y2322" s="25"/>
      <c r="Z2322"/>
    </row>
    <row r="2323" spans="2:26" x14ac:dyDescent="0.25">
      <c r="B2323" t="s">
        <v>113</v>
      </c>
      <c r="C2323" t="s">
        <v>332</v>
      </c>
      <c r="D2323" t="s">
        <v>461</v>
      </c>
      <c r="E2323" t="s">
        <v>1614</v>
      </c>
      <c r="F2323" t="s">
        <v>951</v>
      </c>
      <c r="G2323" t="s">
        <v>952</v>
      </c>
      <c r="H2323" t="s">
        <v>918</v>
      </c>
      <c r="I2323" t="s">
        <v>2013</v>
      </c>
      <c r="J2323" s="4" t="s">
        <v>865</v>
      </c>
      <c r="K2323">
        <v>200</v>
      </c>
      <c r="L2323">
        <v>125</v>
      </c>
      <c r="M2323" s="1">
        <v>1.5474537037037038E-2</v>
      </c>
      <c r="N2323" s="25">
        <v>669.01618741679204</v>
      </c>
      <c r="O2323" s="25">
        <v>2107.4009903628948</v>
      </c>
      <c r="P2323" s="25">
        <v>9.2506459618279795</v>
      </c>
      <c r="Q2323" s="25">
        <v>0.561973622342547</v>
      </c>
      <c r="R2323" s="25">
        <v>827.57303630067804</v>
      </c>
      <c r="S2323" s="25">
        <v>2.1018159762510198</v>
      </c>
      <c r="T2323" s="25">
        <v>0.13975730718107901</v>
      </c>
      <c r="U2323" s="25">
        <v>5.0572656868368503E-2</v>
      </c>
      <c r="V2323" s="25">
        <v>4.49002174840374E-2</v>
      </c>
      <c r="W2323" s="25">
        <v>9.5472874352405895E-2</v>
      </c>
      <c r="X2323" s="25"/>
      <c r="Y2323" s="25"/>
      <c r="Z2323"/>
    </row>
    <row r="2324" spans="2:26" x14ac:dyDescent="0.25">
      <c r="B2324" t="s">
        <v>113</v>
      </c>
      <c r="C2324" t="s">
        <v>332</v>
      </c>
      <c r="D2324" t="s">
        <v>461</v>
      </c>
      <c r="E2324" t="s">
        <v>1614</v>
      </c>
      <c r="F2324" t="s">
        <v>951</v>
      </c>
      <c r="G2324" t="s">
        <v>952</v>
      </c>
      <c r="H2324" t="s">
        <v>918</v>
      </c>
      <c r="I2324" t="s">
        <v>2013</v>
      </c>
      <c r="J2324" s="4" t="s">
        <v>865</v>
      </c>
      <c r="K2324">
        <v>280</v>
      </c>
      <c r="L2324">
        <v>200</v>
      </c>
      <c r="M2324" s="1">
        <v>2.2164351851851852E-2</v>
      </c>
      <c r="N2324" s="25">
        <v>944.31893616219202</v>
      </c>
      <c r="O2324" s="25">
        <v>2974.6046489109049</v>
      </c>
      <c r="P2324" s="25">
        <v>13.037944790226801</v>
      </c>
      <c r="Q2324" s="25">
        <v>0.79322783954293996</v>
      </c>
      <c r="R2324" s="25">
        <v>1168.12260727486</v>
      </c>
      <c r="S2324" s="25">
        <v>2.9739788501768998</v>
      </c>
      <c r="T2324" s="25">
        <v>0.19104911448918199</v>
      </c>
      <c r="U2324" s="25">
        <v>5.9198449965765697E-2</v>
      </c>
      <c r="V2324" s="25">
        <v>6.8667599622206393E-2</v>
      </c>
      <c r="W2324" s="25">
        <v>0.1278660495879721</v>
      </c>
      <c r="X2324" s="25"/>
      <c r="Y2324" s="25"/>
      <c r="Z2324"/>
    </row>
    <row r="2325" spans="2:26" x14ac:dyDescent="0.25">
      <c r="B2325" t="s">
        <v>113</v>
      </c>
      <c r="C2325" t="s">
        <v>332</v>
      </c>
      <c r="D2325" t="s">
        <v>461</v>
      </c>
      <c r="E2325" t="s">
        <v>1614</v>
      </c>
      <c r="F2325" t="s">
        <v>951</v>
      </c>
      <c r="G2325" t="s">
        <v>952</v>
      </c>
      <c r="H2325" t="s">
        <v>918</v>
      </c>
      <c r="I2325" t="s">
        <v>2013</v>
      </c>
      <c r="J2325" s="4" t="s">
        <v>865</v>
      </c>
      <c r="K2325">
        <v>320</v>
      </c>
      <c r="L2325">
        <v>250</v>
      </c>
      <c r="M2325" s="1">
        <v>2.6655092592592591E-2</v>
      </c>
      <c r="N2325" s="25">
        <v>1127.65860915197</v>
      </c>
      <c r="O2325" s="25">
        <v>3552.1246188287055</v>
      </c>
      <c r="P2325" s="25">
        <v>14.9422099472427</v>
      </c>
      <c r="Q2325" s="25">
        <v>0.94723325098559796</v>
      </c>
      <c r="R2325" s="25">
        <v>1394.9137022581399</v>
      </c>
      <c r="S2325" s="25">
        <v>3.5480536006269001</v>
      </c>
      <c r="T2325" s="25">
        <v>0.236674992022368</v>
      </c>
      <c r="U2325" s="25">
        <v>6.24718416922799E-2</v>
      </c>
      <c r="V2325" s="25">
        <v>8.6812925643943301E-2</v>
      </c>
      <c r="W2325" s="25">
        <v>0.1492847673362232</v>
      </c>
      <c r="X2325" s="25"/>
      <c r="Y2325" s="25"/>
      <c r="Z2325"/>
    </row>
    <row r="2326" spans="2:26" x14ac:dyDescent="0.25">
      <c r="B2326" t="s">
        <v>113</v>
      </c>
      <c r="C2326" t="s">
        <v>332</v>
      </c>
      <c r="D2326" t="s">
        <v>461</v>
      </c>
      <c r="E2326" t="s">
        <v>1614</v>
      </c>
      <c r="F2326" t="s">
        <v>951</v>
      </c>
      <c r="G2326" t="s">
        <v>952</v>
      </c>
      <c r="H2326" t="s">
        <v>918</v>
      </c>
      <c r="I2326" t="s">
        <v>2013</v>
      </c>
      <c r="J2326" s="4" t="s">
        <v>865</v>
      </c>
      <c r="K2326">
        <v>400</v>
      </c>
      <c r="L2326">
        <v>500</v>
      </c>
      <c r="M2326" s="1">
        <v>4.9421296296296297E-2</v>
      </c>
      <c r="N2326" s="25">
        <v>1963.5311833119299</v>
      </c>
      <c r="O2326" s="25">
        <v>6185.1232274325794</v>
      </c>
      <c r="P2326" s="25">
        <v>22.796511728746299</v>
      </c>
      <c r="Q2326" s="25">
        <v>1.64936622496477</v>
      </c>
      <c r="R2326" s="25">
        <v>2428.88830405201</v>
      </c>
      <c r="S2326" s="25">
        <v>5.6498866894397599</v>
      </c>
      <c r="T2326" s="25">
        <v>0.40806951452837298</v>
      </c>
      <c r="U2326" s="25">
        <v>7.2025624233491001E-2</v>
      </c>
      <c r="V2326" s="25">
        <v>0.19189736133982699</v>
      </c>
      <c r="W2326" s="25">
        <v>0.263922985573318</v>
      </c>
      <c r="X2326" s="25"/>
      <c r="Y2326" s="25"/>
      <c r="Z2326"/>
    </row>
    <row r="2327" spans="2:26" x14ac:dyDescent="0.25">
      <c r="B2327" t="s">
        <v>113</v>
      </c>
      <c r="C2327" t="s">
        <v>332</v>
      </c>
      <c r="D2327" t="s">
        <v>461</v>
      </c>
      <c r="E2327" t="s">
        <v>1614</v>
      </c>
      <c r="F2327" t="s">
        <v>951</v>
      </c>
      <c r="G2327" t="s">
        <v>952</v>
      </c>
      <c r="H2327" t="s">
        <v>918</v>
      </c>
      <c r="I2327" t="s">
        <v>2013</v>
      </c>
      <c r="J2327" s="4" t="s">
        <v>865</v>
      </c>
      <c r="K2327">
        <v>420</v>
      </c>
      <c r="L2327">
        <v>750</v>
      </c>
      <c r="M2327" s="1">
        <v>7.1770833333333339E-2</v>
      </c>
      <c r="N2327" s="25">
        <v>2824.0793536875599</v>
      </c>
      <c r="O2327" s="25">
        <v>8895.8499641158141</v>
      </c>
      <c r="P2327" s="25">
        <v>30.875949704354898</v>
      </c>
      <c r="Q2327" s="25">
        <v>2.3722272506391202</v>
      </c>
      <c r="R2327" s="25">
        <v>3493.3866044726401</v>
      </c>
      <c r="S2327" s="25">
        <v>7.2576659797571503</v>
      </c>
      <c r="T2327" s="25">
        <v>0.54545217454749295</v>
      </c>
      <c r="U2327" s="25">
        <v>8.4444252209564002E-2</v>
      </c>
      <c r="V2327" s="25">
        <v>0.30407137907814202</v>
      </c>
      <c r="W2327" s="25">
        <v>0.38851563128770605</v>
      </c>
      <c r="X2327" s="25"/>
      <c r="Y2327" s="25"/>
      <c r="Z2327"/>
    </row>
    <row r="2328" spans="2:26" x14ac:dyDescent="0.25">
      <c r="B2328" t="s">
        <v>113</v>
      </c>
      <c r="C2328" t="s">
        <v>332</v>
      </c>
      <c r="D2328" t="s">
        <v>461</v>
      </c>
      <c r="E2328" t="s">
        <v>1614</v>
      </c>
      <c r="F2328" t="s">
        <v>951</v>
      </c>
      <c r="G2328" t="s">
        <v>952</v>
      </c>
      <c r="H2328" t="s">
        <v>918</v>
      </c>
      <c r="I2328" t="s">
        <v>2013</v>
      </c>
      <c r="J2328" s="4" t="s">
        <v>865</v>
      </c>
      <c r="K2328">
        <v>420</v>
      </c>
      <c r="L2328">
        <v>1000</v>
      </c>
      <c r="M2328" s="1">
        <v>9.3923611111111097E-2</v>
      </c>
      <c r="N2328" s="25">
        <v>3697.0661134972602</v>
      </c>
      <c r="O2328" s="25">
        <v>11645.758257516369</v>
      </c>
      <c r="P2328" s="25">
        <v>38.992525448065699</v>
      </c>
      <c r="Q2328" s="25">
        <v>3.1055357746880001</v>
      </c>
      <c r="R2328" s="25">
        <v>4573.2706273170597</v>
      </c>
      <c r="S2328" s="25">
        <v>8.7081823443889199</v>
      </c>
      <c r="T2328" s="25">
        <v>0.68439593267681897</v>
      </c>
      <c r="U2328" s="25">
        <v>9.8278961918468202E-2</v>
      </c>
      <c r="V2328" s="25">
        <v>0.41335292297217802</v>
      </c>
      <c r="W2328" s="25">
        <v>0.51163188489064626</v>
      </c>
      <c r="X2328" s="25"/>
      <c r="Y2328" s="25"/>
      <c r="Z2328"/>
    </row>
    <row r="2329" spans="2:26" x14ac:dyDescent="0.25">
      <c r="B2329" t="s">
        <v>113</v>
      </c>
      <c r="C2329" t="s">
        <v>332</v>
      </c>
      <c r="D2329" t="s">
        <v>461</v>
      </c>
      <c r="E2329" t="s">
        <v>1614</v>
      </c>
      <c r="F2329" t="s">
        <v>951</v>
      </c>
      <c r="G2329" t="s">
        <v>952</v>
      </c>
      <c r="H2329" t="s">
        <v>918</v>
      </c>
      <c r="I2329" t="s">
        <v>2013</v>
      </c>
      <c r="J2329" s="4" t="s">
        <v>865</v>
      </c>
      <c r="K2329">
        <v>420</v>
      </c>
      <c r="L2329">
        <v>1500</v>
      </c>
      <c r="M2329" s="1">
        <v>0.13821759259259259</v>
      </c>
      <c r="N2329" s="25">
        <v>5442.1378820050204</v>
      </c>
      <c r="O2329" s="25">
        <v>17142.734328315815</v>
      </c>
      <c r="P2329" s="25">
        <v>55.210105508848898</v>
      </c>
      <c r="Q2329" s="25">
        <v>4.5713955160810302</v>
      </c>
      <c r="R2329" s="25">
        <v>6731.9240818028102</v>
      </c>
      <c r="S2329" s="25">
        <v>11.604924021350101</v>
      </c>
      <c r="T2329" s="25">
        <v>0.96209565678964803</v>
      </c>
      <c r="U2329" s="25">
        <v>0.125876005647205</v>
      </c>
      <c r="V2329" s="25">
        <v>0.63187391404750703</v>
      </c>
      <c r="W2329" s="25">
        <v>0.75774991969471206</v>
      </c>
      <c r="X2329" s="25"/>
      <c r="Y2329" s="25"/>
      <c r="Z2329"/>
    </row>
    <row r="2330" spans="2:26" x14ac:dyDescent="0.25">
      <c r="B2330" t="s">
        <v>113</v>
      </c>
      <c r="C2330" t="s">
        <v>332</v>
      </c>
      <c r="D2330" t="s">
        <v>461</v>
      </c>
      <c r="E2330" t="s">
        <v>1614</v>
      </c>
      <c r="F2330" t="s">
        <v>951</v>
      </c>
      <c r="G2330" t="s">
        <v>952</v>
      </c>
      <c r="H2330" t="s">
        <v>918</v>
      </c>
      <c r="I2330" t="s">
        <v>2013</v>
      </c>
      <c r="J2330" s="4" t="s">
        <v>865</v>
      </c>
      <c r="K2330">
        <v>420</v>
      </c>
      <c r="L2330">
        <v>2000</v>
      </c>
      <c r="M2330" s="1">
        <v>0.18252314814814816</v>
      </c>
      <c r="N2330" s="25">
        <v>7187.2257255887198</v>
      </c>
      <c r="O2330" s="25">
        <v>22639.761035604468</v>
      </c>
      <c r="P2330" s="25">
        <v>71.421701551683498</v>
      </c>
      <c r="Q2330" s="25">
        <v>6.0372694344014297</v>
      </c>
      <c r="R2330" s="25">
        <v>8890.5987671107596</v>
      </c>
      <c r="S2330" s="25">
        <v>14.499133264202801</v>
      </c>
      <c r="T2330" s="25">
        <v>1.2397725320850801</v>
      </c>
      <c r="U2330" s="25">
        <v>0.15344240617006399</v>
      </c>
      <c r="V2330" s="25">
        <v>0.85043740043641503</v>
      </c>
      <c r="W2330" s="25">
        <v>1.0038798066064789</v>
      </c>
      <c r="X2330" s="25"/>
      <c r="Y2330" s="25"/>
      <c r="Z2330"/>
    </row>
    <row r="2331" spans="2:26" x14ac:dyDescent="0.25">
      <c r="B2331" t="s">
        <v>113</v>
      </c>
      <c r="C2331" t="s">
        <v>332</v>
      </c>
      <c r="D2331" t="s">
        <v>461</v>
      </c>
      <c r="E2331" t="s">
        <v>1614</v>
      </c>
      <c r="F2331" t="s">
        <v>951</v>
      </c>
      <c r="G2331" t="s">
        <v>952</v>
      </c>
      <c r="H2331" t="s">
        <v>918</v>
      </c>
      <c r="I2331" t="s">
        <v>2013</v>
      </c>
      <c r="J2331" s="4" t="s">
        <v>865</v>
      </c>
      <c r="K2331">
        <v>440</v>
      </c>
      <c r="L2331">
        <v>2500</v>
      </c>
      <c r="M2331" s="1">
        <v>0.22684027777777779</v>
      </c>
      <c r="N2331" s="25">
        <v>8828.9259551336309</v>
      </c>
      <c r="O2331" s="25">
        <v>27811.116758670938</v>
      </c>
      <c r="P2331" s="25">
        <v>87.417041387804105</v>
      </c>
      <c r="Q2331" s="25">
        <v>7.4162978323060198</v>
      </c>
      <c r="R2331" s="25">
        <v>10921.3813680083</v>
      </c>
      <c r="S2331" s="25">
        <v>18.0121582896533</v>
      </c>
      <c r="T2331" s="25">
        <v>1.4659029229634399</v>
      </c>
      <c r="U2331" s="25">
        <v>0.172712657682285</v>
      </c>
      <c r="V2331" s="25">
        <v>1.0921934603052601</v>
      </c>
      <c r="W2331" s="25">
        <v>1.2649061179875452</v>
      </c>
      <c r="X2331" s="25"/>
      <c r="Y2331" s="25"/>
      <c r="Z2331"/>
    </row>
    <row r="2332" spans="2:26" x14ac:dyDescent="0.25">
      <c r="B2332" t="s">
        <v>113</v>
      </c>
      <c r="C2332" t="s">
        <v>332</v>
      </c>
      <c r="D2332" t="s">
        <v>461</v>
      </c>
      <c r="E2332" t="s">
        <v>1614</v>
      </c>
      <c r="F2332" t="s">
        <v>951</v>
      </c>
      <c r="G2332" t="s">
        <v>952</v>
      </c>
      <c r="H2332" t="s">
        <v>918</v>
      </c>
      <c r="I2332" t="s">
        <v>2013</v>
      </c>
      <c r="J2332" s="4" t="s">
        <v>865</v>
      </c>
      <c r="K2332">
        <v>440</v>
      </c>
      <c r="L2332">
        <v>3000</v>
      </c>
      <c r="M2332" s="1">
        <v>0.27114583333333336</v>
      </c>
      <c r="N2332" s="25">
        <v>10529.2888561165</v>
      </c>
      <c r="O2332" s="25">
        <v>33167.259896766976</v>
      </c>
      <c r="P2332" s="25">
        <v>103.593829850926</v>
      </c>
      <c r="Q2332" s="25">
        <v>8.84460224511791</v>
      </c>
      <c r="R2332" s="25">
        <v>13024.7299747989</v>
      </c>
      <c r="S2332" s="25">
        <v>21.1228287723319</v>
      </c>
      <c r="T2332" s="25">
        <v>1.7124205682196301</v>
      </c>
      <c r="U2332" s="25">
        <v>0.19608103655179401</v>
      </c>
      <c r="V2332" s="25">
        <v>1.32354814883307</v>
      </c>
      <c r="W2332" s="25">
        <v>1.519629185384864</v>
      </c>
      <c r="X2332" s="25"/>
      <c r="Y2332" s="25"/>
      <c r="Z2332"/>
    </row>
    <row r="2333" spans="2:26" x14ac:dyDescent="0.25">
      <c r="B2333" t="s">
        <v>113</v>
      </c>
      <c r="C2333" t="s">
        <v>332</v>
      </c>
      <c r="D2333" t="s">
        <v>461</v>
      </c>
      <c r="E2333" t="s">
        <v>1614</v>
      </c>
      <c r="F2333" t="s">
        <v>951</v>
      </c>
      <c r="G2333" t="s">
        <v>952</v>
      </c>
      <c r="H2333" t="s">
        <v>918</v>
      </c>
      <c r="I2333" t="s">
        <v>2013</v>
      </c>
      <c r="J2333" s="4" t="s">
        <v>865</v>
      </c>
      <c r="K2333">
        <v>440</v>
      </c>
      <c r="L2333">
        <v>3500</v>
      </c>
      <c r="M2333" s="1">
        <v>0.315462962962963</v>
      </c>
      <c r="N2333" s="25">
        <v>12229.4091842381</v>
      </c>
      <c r="O2333" s="25">
        <v>38522.638930350018</v>
      </c>
      <c r="P2333" s="25">
        <v>119.76452674306201</v>
      </c>
      <c r="Q2333" s="25">
        <v>10.272702210418799</v>
      </c>
      <c r="R2333" s="25">
        <v>15127.7724406782</v>
      </c>
      <c r="S2333" s="25">
        <v>24.235445499212901</v>
      </c>
      <c r="T2333" s="25">
        <v>1.95913818530841</v>
      </c>
      <c r="U2333" s="25">
        <v>0.21944310084601501</v>
      </c>
      <c r="V2333" s="25">
        <v>1.5548710955168099</v>
      </c>
      <c r="W2333" s="25">
        <v>1.7743141963628248</v>
      </c>
      <c r="X2333" s="25"/>
      <c r="Y2333" s="25"/>
      <c r="Z2333"/>
    </row>
    <row r="2334" spans="2:26" x14ac:dyDescent="0.25">
      <c r="B2334" t="s">
        <v>113</v>
      </c>
      <c r="C2334" t="s">
        <v>332</v>
      </c>
      <c r="D2334" t="s">
        <v>461</v>
      </c>
      <c r="E2334" t="s">
        <v>1614</v>
      </c>
      <c r="F2334" t="s">
        <v>951</v>
      </c>
      <c r="G2334" t="s">
        <v>952</v>
      </c>
      <c r="H2334" t="s">
        <v>918</v>
      </c>
      <c r="I2334" t="s">
        <v>2013</v>
      </c>
      <c r="J2334" s="4" t="s">
        <v>865</v>
      </c>
      <c r="K2334">
        <v>440</v>
      </c>
      <c r="L2334">
        <v>4000</v>
      </c>
      <c r="M2334" s="1">
        <v>0.35976851851851849</v>
      </c>
      <c r="N2334" s="25">
        <v>13929.6862006762</v>
      </c>
      <c r="O2334" s="25">
        <v>43878.511532130033</v>
      </c>
      <c r="P2334" s="25">
        <v>135.93768854281899</v>
      </c>
      <c r="Q2334" s="25">
        <v>11.700931432819401</v>
      </c>
      <c r="R2334" s="25">
        <v>17231.021839539699</v>
      </c>
      <c r="S2334" s="25">
        <v>27.342215464647499</v>
      </c>
      <c r="T2334" s="25">
        <v>2.2055077284984099</v>
      </c>
      <c r="U2334" s="25">
        <v>0.24280499511735901</v>
      </c>
      <c r="V2334" s="25">
        <v>1.78622989597889</v>
      </c>
      <c r="W2334" s="25">
        <v>2.029034891096249</v>
      </c>
      <c r="X2334" s="25"/>
      <c r="Y2334" s="25"/>
      <c r="Z2334"/>
    </row>
    <row r="2335" spans="2:26" x14ac:dyDescent="0.25">
      <c r="B2335" t="s">
        <v>113</v>
      </c>
      <c r="C2335" t="s">
        <v>332</v>
      </c>
      <c r="D2335" t="s">
        <v>461</v>
      </c>
      <c r="E2335" t="s">
        <v>1614</v>
      </c>
      <c r="F2335" t="s">
        <v>951</v>
      </c>
      <c r="G2335" t="s">
        <v>952</v>
      </c>
      <c r="H2335" t="s">
        <v>918</v>
      </c>
      <c r="I2335" t="s">
        <v>2013</v>
      </c>
      <c r="J2335" s="4" t="s">
        <v>832</v>
      </c>
      <c r="K2335">
        <v>200</v>
      </c>
      <c r="L2335">
        <v>125</v>
      </c>
      <c r="M2335" s="1">
        <v>2.2847222222222224E-2</v>
      </c>
      <c r="N2335" s="25">
        <v>642.29999999999995</v>
      </c>
      <c r="O2335" s="25">
        <v>2023.2449999999999</v>
      </c>
      <c r="P2335" s="25">
        <v>4.9938582</v>
      </c>
      <c r="Q2335" s="25">
        <v>0.53953196000000003</v>
      </c>
      <c r="R2335" s="25">
        <v>794.52514999999903</v>
      </c>
      <c r="S2335" s="25">
        <v>8.2454891999999997</v>
      </c>
      <c r="T2335" s="25">
        <v>0.55106999999999995</v>
      </c>
      <c r="U2335" s="25">
        <v>3.0491999999999998E-2</v>
      </c>
      <c r="V2335" s="25">
        <v>3.894864E-2</v>
      </c>
      <c r="W2335" s="25">
        <v>6.9440639999999998E-2</v>
      </c>
      <c r="X2335" s="25"/>
      <c r="Y2335" s="25"/>
      <c r="Z2335"/>
    </row>
    <row r="2336" spans="2:26" x14ac:dyDescent="0.25">
      <c r="B2336" t="s">
        <v>113</v>
      </c>
      <c r="C2336" t="s">
        <v>332</v>
      </c>
      <c r="D2336" t="s">
        <v>461</v>
      </c>
      <c r="E2336" t="s">
        <v>1614</v>
      </c>
      <c r="F2336" t="s">
        <v>951</v>
      </c>
      <c r="G2336" t="s">
        <v>952</v>
      </c>
      <c r="H2336" t="s">
        <v>918</v>
      </c>
      <c r="I2336" t="s">
        <v>2013</v>
      </c>
      <c r="J2336" s="4" t="s">
        <v>864</v>
      </c>
      <c r="K2336">
        <v>200</v>
      </c>
      <c r="L2336">
        <v>125</v>
      </c>
      <c r="M2336" s="1">
        <v>1.9259259259259261E-2</v>
      </c>
      <c r="N2336" s="25">
        <v>579.05999999999995</v>
      </c>
      <c r="O2336" s="25">
        <v>1824.0389999999998</v>
      </c>
      <c r="P2336" s="25">
        <v>4.8338609999999997</v>
      </c>
      <c r="Q2336" s="25">
        <v>0.48641035999999999</v>
      </c>
      <c r="R2336" s="25">
        <v>716.29726602564097</v>
      </c>
      <c r="S2336" s="25">
        <v>6.7024331999999998</v>
      </c>
      <c r="T2336" s="25">
        <v>0.45684239999999998</v>
      </c>
      <c r="U2336" s="25">
        <v>2.9599199999999999E-2</v>
      </c>
      <c r="V2336" s="25">
        <v>3.5273279999999997E-2</v>
      </c>
      <c r="W2336" s="25">
        <v>6.4872479999999996E-2</v>
      </c>
      <c r="X2336" s="25"/>
      <c r="Y2336" s="25"/>
      <c r="Z2336"/>
    </row>
    <row r="2337" spans="2:26" x14ac:dyDescent="0.25">
      <c r="B2337" t="s">
        <v>114</v>
      </c>
      <c r="C2337" t="s">
        <v>333</v>
      </c>
      <c r="D2337" t="s">
        <v>461</v>
      </c>
      <c r="E2337" t="s">
        <v>1633</v>
      </c>
      <c r="F2337" t="s">
        <v>951</v>
      </c>
      <c r="G2337" t="s">
        <v>952</v>
      </c>
      <c r="H2337" t="s">
        <v>918</v>
      </c>
      <c r="I2337" t="s">
        <v>2014</v>
      </c>
      <c r="J2337" s="4" t="s">
        <v>865</v>
      </c>
      <c r="K2337">
        <v>160</v>
      </c>
      <c r="L2337">
        <v>125</v>
      </c>
      <c r="M2337" s="1">
        <v>1.6099537037037037E-2</v>
      </c>
      <c r="N2337" s="25">
        <v>615.17283683354106</v>
      </c>
      <c r="O2337" s="25">
        <v>1937.7944360256542</v>
      </c>
      <c r="P2337" s="25">
        <v>7.0582419570047401</v>
      </c>
      <c r="Q2337" s="25">
        <v>0.51674509930849599</v>
      </c>
      <c r="R2337" s="25">
        <v>760.96867513255404</v>
      </c>
      <c r="S2337" s="25">
        <v>3.0255072616038698</v>
      </c>
      <c r="T2337" s="25">
        <v>9.3214127790837598E-2</v>
      </c>
      <c r="U2337" s="25">
        <v>0.17063471830325799</v>
      </c>
      <c r="V2337" s="25">
        <v>3.8167538941109198E-2</v>
      </c>
      <c r="W2337" s="25">
        <v>0.20880225724436718</v>
      </c>
      <c r="X2337" s="25"/>
      <c r="Y2337" s="25"/>
      <c r="Z2337"/>
    </row>
    <row r="2338" spans="2:26" x14ac:dyDescent="0.25">
      <c r="B2338" t="s">
        <v>114</v>
      </c>
      <c r="C2338" t="s">
        <v>333</v>
      </c>
      <c r="D2338" t="s">
        <v>461</v>
      </c>
      <c r="E2338" t="s">
        <v>1633</v>
      </c>
      <c r="F2338" t="s">
        <v>951</v>
      </c>
      <c r="G2338" t="s">
        <v>952</v>
      </c>
      <c r="H2338" t="s">
        <v>918</v>
      </c>
      <c r="I2338" t="s">
        <v>2014</v>
      </c>
      <c r="J2338" s="4" t="s">
        <v>865</v>
      </c>
      <c r="K2338">
        <v>240</v>
      </c>
      <c r="L2338">
        <v>200</v>
      </c>
      <c r="M2338" s="1">
        <v>2.344907407407407E-2</v>
      </c>
      <c r="N2338" s="25">
        <v>872.95200697838402</v>
      </c>
      <c r="O2338" s="25">
        <v>2749.7988219819094</v>
      </c>
      <c r="P2338" s="25">
        <v>10.1814946622807</v>
      </c>
      <c r="Q2338" s="25">
        <v>0.73327963820657205</v>
      </c>
      <c r="R2338" s="25">
        <v>1079.84160522087</v>
      </c>
      <c r="S2338" s="25">
        <v>4.2966805909247601</v>
      </c>
      <c r="T2338" s="25">
        <v>0.140818595224589</v>
      </c>
      <c r="U2338" s="25">
        <v>0.198188150489327</v>
      </c>
      <c r="V2338" s="25">
        <v>5.9524585264762897E-2</v>
      </c>
      <c r="W2338" s="25">
        <v>0.25771273575408993</v>
      </c>
      <c r="X2338" s="25"/>
      <c r="Y2338" s="25"/>
      <c r="Z2338"/>
    </row>
    <row r="2339" spans="2:26" x14ac:dyDescent="0.25">
      <c r="B2339" t="s">
        <v>114</v>
      </c>
      <c r="C2339" t="s">
        <v>333</v>
      </c>
      <c r="D2339" t="s">
        <v>461</v>
      </c>
      <c r="E2339" t="s">
        <v>1633</v>
      </c>
      <c r="F2339" t="s">
        <v>951</v>
      </c>
      <c r="G2339" t="s">
        <v>952</v>
      </c>
      <c r="H2339" t="s">
        <v>918</v>
      </c>
      <c r="I2339" t="s">
        <v>2014</v>
      </c>
      <c r="J2339" s="4" t="s">
        <v>865</v>
      </c>
      <c r="K2339">
        <v>300</v>
      </c>
      <c r="L2339">
        <v>250</v>
      </c>
      <c r="M2339" s="1">
        <v>2.7766203703703706E-2</v>
      </c>
      <c r="N2339" s="25">
        <v>1050.2817671877301</v>
      </c>
      <c r="O2339" s="25">
        <v>3308.3875666413496</v>
      </c>
      <c r="P2339" s="25">
        <v>12.3381431695607</v>
      </c>
      <c r="Q2339" s="25">
        <v>0.88223669626782397</v>
      </c>
      <c r="R2339" s="25">
        <v>1299.19866588984</v>
      </c>
      <c r="S2339" s="25">
        <v>5.3538189859914498</v>
      </c>
      <c r="T2339" s="25">
        <v>0.18282628137007401</v>
      </c>
      <c r="U2339" s="25">
        <v>0.20280041349761499</v>
      </c>
      <c r="V2339" s="25">
        <v>7.6695476941281704E-2</v>
      </c>
      <c r="W2339" s="25">
        <v>0.27949589043889667</v>
      </c>
      <c r="X2339" s="25"/>
      <c r="Y2339" s="25"/>
      <c r="Z2339"/>
    </row>
    <row r="2340" spans="2:26" x14ac:dyDescent="0.25">
      <c r="B2340" t="s">
        <v>114</v>
      </c>
      <c r="C2340" t="s">
        <v>333</v>
      </c>
      <c r="D2340" t="s">
        <v>461</v>
      </c>
      <c r="E2340" t="s">
        <v>1633</v>
      </c>
      <c r="F2340" t="s">
        <v>951</v>
      </c>
      <c r="G2340" t="s">
        <v>952</v>
      </c>
      <c r="H2340" t="s">
        <v>918</v>
      </c>
      <c r="I2340" t="s">
        <v>2014</v>
      </c>
      <c r="J2340" s="4" t="s">
        <v>865</v>
      </c>
      <c r="K2340">
        <v>420</v>
      </c>
      <c r="L2340">
        <v>500</v>
      </c>
      <c r="M2340" s="1">
        <v>5.033564814814815E-2</v>
      </c>
      <c r="N2340" s="25">
        <v>1691.8301622336601</v>
      </c>
      <c r="O2340" s="25">
        <v>5329.2650110360291</v>
      </c>
      <c r="P2340" s="25">
        <v>17.863869005365199</v>
      </c>
      <c r="Q2340" s="25">
        <v>1.4211372885798901</v>
      </c>
      <c r="R2340" s="25">
        <v>2092.7939813333001</v>
      </c>
      <c r="S2340" s="25">
        <v>8.6807606286118499</v>
      </c>
      <c r="T2340" s="25">
        <v>0.28330036920359197</v>
      </c>
      <c r="U2340" s="25">
        <v>0.200851112347326</v>
      </c>
      <c r="V2340" s="25">
        <v>0.16535903521043699</v>
      </c>
      <c r="W2340" s="25">
        <v>0.36621014755776299</v>
      </c>
      <c r="X2340" s="25"/>
      <c r="Y2340" s="25"/>
      <c r="Z2340"/>
    </row>
    <row r="2341" spans="2:26" x14ac:dyDescent="0.25">
      <c r="B2341" t="s">
        <v>114</v>
      </c>
      <c r="C2341" t="s">
        <v>333</v>
      </c>
      <c r="D2341" t="s">
        <v>461</v>
      </c>
      <c r="E2341" t="s">
        <v>1633</v>
      </c>
      <c r="F2341" t="s">
        <v>951</v>
      </c>
      <c r="G2341" t="s">
        <v>952</v>
      </c>
      <c r="H2341" t="s">
        <v>918</v>
      </c>
      <c r="I2341" t="s">
        <v>2014</v>
      </c>
      <c r="J2341" s="4" t="s">
        <v>865</v>
      </c>
      <c r="K2341">
        <v>420</v>
      </c>
      <c r="L2341">
        <v>750</v>
      </c>
      <c r="M2341" s="1">
        <v>7.1678240740740737E-2</v>
      </c>
      <c r="N2341" s="25">
        <v>2426.0796024215501</v>
      </c>
      <c r="O2341" s="25">
        <v>7642.150747627883</v>
      </c>
      <c r="P2341" s="25">
        <v>24.605918273248498</v>
      </c>
      <c r="Q2341" s="25">
        <v>2.0379072127474398</v>
      </c>
      <c r="R2341" s="25">
        <v>3001.0611420946102</v>
      </c>
      <c r="S2341" s="25">
        <v>10.3955809298653</v>
      </c>
      <c r="T2341" s="25">
        <v>0.31770932856363798</v>
      </c>
      <c r="U2341" s="25">
        <v>0.24146199094186799</v>
      </c>
      <c r="V2341" s="25">
        <v>0.25518088204552303</v>
      </c>
      <c r="W2341" s="25">
        <v>0.49664287298739102</v>
      </c>
      <c r="X2341" s="25"/>
      <c r="Y2341" s="25"/>
      <c r="Z2341"/>
    </row>
    <row r="2342" spans="2:26" x14ac:dyDescent="0.25">
      <c r="B2342" t="s">
        <v>114</v>
      </c>
      <c r="C2342" t="s">
        <v>333</v>
      </c>
      <c r="D2342" t="s">
        <v>461</v>
      </c>
      <c r="E2342" t="s">
        <v>1633</v>
      </c>
      <c r="F2342" t="s">
        <v>951</v>
      </c>
      <c r="G2342" t="s">
        <v>952</v>
      </c>
      <c r="H2342" t="s">
        <v>918</v>
      </c>
      <c r="I2342" t="s">
        <v>2014</v>
      </c>
      <c r="J2342" s="4" t="s">
        <v>865</v>
      </c>
      <c r="K2342">
        <v>420</v>
      </c>
      <c r="L2342">
        <v>1000</v>
      </c>
      <c r="M2342" s="1">
        <v>9.302083333333333E-2</v>
      </c>
      <c r="N2342" s="25">
        <v>3159.99742048812</v>
      </c>
      <c r="O2342" s="25">
        <v>9953.991874537578</v>
      </c>
      <c r="P2342" s="25">
        <v>31.340520011230101</v>
      </c>
      <c r="Q2342" s="25">
        <v>2.6543987071203299</v>
      </c>
      <c r="R2342" s="25">
        <v>3908.9179033273899</v>
      </c>
      <c r="S2342" s="25">
        <v>12.104270293083699</v>
      </c>
      <c r="T2342" s="25">
        <v>0.35188326743467602</v>
      </c>
      <c r="U2342" s="25">
        <v>0.28185348949961497</v>
      </c>
      <c r="V2342" s="25">
        <v>0.34502527724709697</v>
      </c>
      <c r="W2342" s="25">
        <v>0.62687876674671195</v>
      </c>
      <c r="X2342" s="25"/>
      <c r="Y2342" s="25"/>
      <c r="Z2342"/>
    </row>
    <row r="2343" spans="2:26" x14ac:dyDescent="0.25">
      <c r="B2343" t="s">
        <v>114</v>
      </c>
      <c r="C2343" t="s">
        <v>333</v>
      </c>
      <c r="D2343" t="s">
        <v>461</v>
      </c>
      <c r="E2343" t="s">
        <v>1633</v>
      </c>
      <c r="F2343" t="s">
        <v>951</v>
      </c>
      <c r="G2343" t="s">
        <v>952</v>
      </c>
      <c r="H2343" t="s">
        <v>918</v>
      </c>
      <c r="I2343" t="s">
        <v>2014</v>
      </c>
      <c r="J2343" s="4" t="s">
        <v>865</v>
      </c>
      <c r="K2343">
        <v>440</v>
      </c>
      <c r="L2343">
        <v>1500</v>
      </c>
      <c r="M2343" s="1">
        <v>0.13606481481481481</v>
      </c>
      <c r="N2343" s="25">
        <v>4507.3077570086798</v>
      </c>
      <c r="O2343" s="25">
        <v>14198.019434577342</v>
      </c>
      <c r="P2343" s="25">
        <v>43.472572224949602</v>
      </c>
      <c r="Q2343" s="25">
        <v>3.7861382202085099</v>
      </c>
      <c r="R2343" s="25">
        <v>5575.5394528832303</v>
      </c>
      <c r="S2343" s="25">
        <v>16.423854474873998</v>
      </c>
      <c r="T2343" s="25">
        <v>0.44197908335273201</v>
      </c>
      <c r="U2343" s="25">
        <v>0.32938820667921198</v>
      </c>
      <c r="V2343" s="25">
        <v>0.554843271106925</v>
      </c>
      <c r="W2343" s="25">
        <v>0.88423147778613698</v>
      </c>
      <c r="X2343" s="25"/>
      <c r="Y2343" s="25"/>
      <c r="Z2343"/>
    </row>
    <row r="2344" spans="2:26" x14ac:dyDescent="0.25">
      <c r="B2344" t="s">
        <v>114</v>
      </c>
      <c r="C2344" t="s">
        <v>333</v>
      </c>
      <c r="D2344" t="s">
        <v>461</v>
      </c>
      <c r="E2344" t="s">
        <v>1633</v>
      </c>
      <c r="F2344" t="s">
        <v>951</v>
      </c>
      <c r="G2344" t="s">
        <v>952</v>
      </c>
      <c r="H2344" t="s">
        <v>918</v>
      </c>
      <c r="I2344" t="s">
        <v>2014</v>
      </c>
      <c r="J2344" s="4" t="s">
        <v>865</v>
      </c>
      <c r="K2344">
        <v>440</v>
      </c>
      <c r="L2344">
        <v>2000</v>
      </c>
      <c r="M2344" s="1">
        <v>0.17879629629629631</v>
      </c>
      <c r="N2344" s="25">
        <v>5926.4119810401899</v>
      </c>
      <c r="O2344" s="25">
        <v>18668.197740276599</v>
      </c>
      <c r="P2344" s="25">
        <v>56.400641696104401</v>
      </c>
      <c r="Q2344" s="25">
        <v>4.9781862959696497</v>
      </c>
      <c r="R2344" s="25">
        <v>7330.9724902562602</v>
      </c>
      <c r="S2344" s="25">
        <v>20.107755432175001</v>
      </c>
      <c r="T2344" s="25">
        <v>0.51640909323170703</v>
      </c>
      <c r="U2344" s="25">
        <v>0.39717858390156002</v>
      </c>
      <c r="V2344" s="25">
        <v>0.74645396640047101</v>
      </c>
      <c r="W2344" s="25">
        <v>1.143632550302031</v>
      </c>
      <c r="X2344" s="25"/>
      <c r="Y2344" s="25"/>
      <c r="Z2344"/>
    </row>
    <row r="2345" spans="2:26" x14ac:dyDescent="0.25">
      <c r="B2345" t="s">
        <v>114</v>
      </c>
      <c r="C2345" t="s">
        <v>333</v>
      </c>
      <c r="D2345" t="s">
        <v>461</v>
      </c>
      <c r="E2345" t="s">
        <v>1633</v>
      </c>
      <c r="F2345" t="s">
        <v>951</v>
      </c>
      <c r="G2345" t="s">
        <v>952</v>
      </c>
      <c r="H2345" t="s">
        <v>918</v>
      </c>
      <c r="I2345" t="s">
        <v>2014</v>
      </c>
      <c r="J2345" s="4" t="s">
        <v>865</v>
      </c>
      <c r="K2345">
        <v>460</v>
      </c>
      <c r="L2345">
        <v>2500</v>
      </c>
      <c r="M2345" s="1">
        <v>0.22203703703703703</v>
      </c>
      <c r="N2345" s="25">
        <v>7192.5885846731298</v>
      </c>
      <c r="O2345" s="25">
        <v>22656.654041720358</v>
      </c>
      <c r="P2345" s="25">
        <v>67.809779959397105</v>
      </c>
      <c r="Q2345" s="25">
        <v>6.0417739231637402</v>
      </c>
      <c r="R2345" s="25">
        <v>8897.2320708413299</v>
      </c>
      <c r="S2345" s="25">
        <v>25.320662338134699</v>
      </c>
      <c r="T2345" s="25">
        <v>0.62369386028144502</v>
      </c>
      <c r="U2345" s="25">
        <v>0.41828287196186398</v>
      </c>
      <c r="V2345" s="25">
        <v>1.00311203410656</v>
      </c>
      <c r="W2345" s="25">
        <v>1.4213949060684241</v>
      </c>
      <c r="X2345" s="25"/>
      <c r="Y2345" s="25"/>
      <c r="Z2345"/>
    </row>
    <row r="2346" spans="2:26" x14ac:dyDescent="0.25">
      <c r="B2346" t="s">
        <v>114</v>
      </c>
      <c r="C2346" t="s">
        <v>333</v>
      </c>
      <c r="D2346" t="s">
        <v>461</v>
      </c>
      <c r="E2346" t="s">
        <v>1633</v>
      </c>
      <c r="F2346" t="s">
        <v>951</v>
      </c>
      <c r="G2346" t="s">
        <v>952</v>
      </c>
      <c r="H2346" t="s">
        <v>918</v>
      </c>
      <c r="I2346" t="s">
        <v>2014</v>
      </c>
      <c r="J2346" s="4" t="s">
        <v>865</v>
      </c>
      <c r="K2346">
        <v>440</v>
      </c>
      <c r="L2346">
        <v>3000</v>
      </c>
      <c r="M2346" s="1">
        <v>0.26428240740740744</v>
      </c>
      <c r="N2346" s="25">
        <v>8763.5119413724606</v>
      </c>
      <c r="O2346" s="25">
        <v>27605.062615323252</v>
      </c>
      <c r="P2346" s="25">
        <v>82.243465344387701</v>
      </c>
      <c r="Q2346" s="25">
        <v>7.3613504268156396</v>
      </c>
      <c r="R2346" s="25">
        <v>10840.4646968451</v>
      </c>
      <c r="S2346" s="25">
        <v>27.4987149963526</v>
      </c>
      <c r="T2346" s="25">
        <v>0.666429935816228</v>
      </c>
      <c r="U2346" s="25">
        <v>0.53259401449941701</v>
      </c>
      <c r="V2346" s="25">
        <v>1.12952890174034</v>
      </c>
      <c r="W2346" s="25">
        <v>1.6621229162397571</v>
      </c>
      <c r="X2346" s="25"/>
      <c r="Y2346" s="25"/>
      <c r="Z2346"/>
    </row>
    <row r="2347" spans="2:26" x14ac:dyDescent="0.25">
      <c r="B2347" t="s">
        <v>114</v>
      </c>
      <c r="C2347" t="s">
        <v>333</v>
      </c>
      <c r="D2347" t="s">
        <v>461</v>
      </c>
      <c r="E2347" t="s">
        <v>1633</v>
      </c>
      <c r="F2347" t="s">
        <v>951</v>
      </c>
      <c r="G2347" t="s">
        <v>952</v>
      </c>
      <c r="H2347" t="s">
        <v>918</v>
      </c>
      <c r="I2347" t="s">
        <v>2014</v>
      </c>
      <c r="J2347" s="4" t="s">
        <v>865</v>
      </c>
      <c r="K2347">
        <v>440</v>
      </c>
      <c r="L2347">
        <v>3500</v>
      </c>
      <c r="M2347" s="1">
        <v>0.30702546296296296</v>
      </c>
      <c r="N2347" s="25">
        <v>10181.5730155645</v>
      </c>
      <c r="O2347" s="25">
        <v>32071.954999028174</v>
      </c>
      <c r="P2347" s="25">
        <v>95.159181378467395</v>
      </c>
      <c r="Q2347" s="25">
        <v>8.5525213450780395</v>
      </c>
      <c r="R2347" s="25">
        <v>12594.6033210556</v>
      </c>
      <c r="S2347" s="25">
        <v>31.1972857368451</v>
      </c>
      <c r="T2347" s="25">
        <v>0.74160983147566895</v>
      </c>
      <c r="U2347" s="25">
        <v>0.60025645445667197</v>
      </c>
      <c r="V2347" s="25">
        <v>1.32100099302295</v>
      </c>
      <c r="W2347" s="25">
        <v>1.921257447479622</v>
      </c>
      <c r="X2347" s="25"/>
      <c r="Y2347" s="25"/>
      <c r="Z2347"/>
    </row>
    <row r="2348" spans="2:26" x14ac:dyDescent="0.25">
      <c r="B2348" t="s">
        <v>114</v>
      </c>
      <c r="C2348" t="s">
        <v>333</v>
      </c>
      <c r="D2348" t="s">
        <v>461</v>
      </c>
      <c r="E2348" t="s">
        <v>1633</v>
      </c>
      <c r="F2348" t="s">
        <v>951</v>
      </c>
      <c r="G2348" t="s">
        <v>952</v>
      </c>
      <c r="H2348" t="s">
        <v>918</v>
      </c>
      <c r="I2348" t="s">
        <v>2014</v>
      </c>
      <c r="J2348" s="4" t="s">
        <v>865</v>
      </c>
      <c r="K2348">
        <v>440</v>
      </c>
      <c r="L2348">
        <v>4000</v>
      </c>
      <c r="M2348" s="1">
        <v>0.34978009259259263</v>
      </c>
      <c r="N2348" s="25">
        <v>11599.6560062189</v>
      </c>
      <c r="O2348" s="25">
        <v>36538.916419589536</v>
      </c>
      <c r="P2348" s="25">
        <v>108.074505589824</v>
      </c>
      <c r="Q2348" s="25">
        <v>9.7437083280494701</v>
      </c>
      <c r="R2348" s="25">
        <v>14348.7705291853</v>
      </c>
      <c r="S2348" s="25">
        <v>34.897943597906298</v>
      </c>
      <c r="T2348" s="25">
        <v>0.81682826971894495</v>
      </c>
      <c r="U2348" s="25">
        <v>0.66791438312165097</v>
      </c>
      <c r="V2348" s="25">
        <v>1.51247275535243</v>
      </c>
      <c r="W2348" s="25">
        <v>2.1803871384740807</v>
      </c>
      <c r="X2348" s="25"/>
      <c r="Y2348" s="25"/>
      <c r="Z2348"/>
    </row>
    <row r="2349" spans="2:26" x14ac:dyDescent="0.25">
      <c r="B2349" t="s">
        <v>114</v>
      </c>
      <c r="C2349" t="s">
        <v>333</v>
      </c>
      <c r="D2349" t="s">
        <v>461</v>
      </c>
      <c r="E2349" t="s">
        <v>1633</v>
      </c>
      <c r="F2349" t="s">
        <v>951</v>
      </c>
      <c r="G2349" t="s">
        <v>952</v>
      </c>
      <c r="H2349" t="s">
        <v>918</v>
      </c>
      <c r="I2349" t="s">
        <v>2014</v>
      </c>
      <c r="J2349" s="4" t="s">
        <v>865</v>
      </c>
      <c r="K2349">
        <v>440</v>
      </c>
      <c r="L2349">
        <v>4500</v>
      </c>
      <c r="M2349" s="1">
        <v>0.39253472222222219</v>
      </c>
      <c r="N2349" s="25">
        <v>13017.918559821701</v>
      </c>
      <c r="O2349" s="25">
        <v>41006.443463438358</v>
      </c>
      <c r="P2349" s="25">
        <v>120.991890463076</v>
      </c>
      <c r="Q2349" s="25">
        <v>10.9350448587938</v>
      </c>
      <c r="R2349" s="25">
        <v>16103.159750271099</v>
      </c>
      <c r="S2349" s="25">
        <v>38.595930998496598</v>
      </c>
      <c r="T2349" s="25">
        <v>0.89199083390322698</v>
      </c>
      <c r="U2349" s="25">
        <v>0.73557565180877504</v>
      </c>
      <c r="V2349" s="25">
        <v>1.7039723891398799</v>
      </c>
      <c r="W2349" s="25">
        <v>2.439548040948655</v>
      </c>
      <c r="X2349" s="25"/>
      <c r="Y2349" s="25"/>
      <c r="Z2349"/>
    </row>
    <row r="2350" spans="2:26" x14ac:dyDescent="0.25">
      <c r="B2350" t="s">
        <v>114</v>
      </c>
      <c r="C2350" t="s">
        <v>333</v>
      </c>
      <c r="D2350" t="s">
        <v>461</v>
      </c>
      <c r="E2350" t="s">
        <v>1633</v>
      </c>
      <c r="F2350" t="s">
        <v>951</v>
      </c>
      <c r="G2350" t="s">
        <v>952</v>
      </c>
      <c r="H2350" t="s">
        <v>918</v>
      </c>
      <c r="I2350" t="s">
        <v>2014</v>
      </c>
      <c r="J2350" s="4" t="s">
        <v>865</v>
      </c>
      <c r="K2350">
        <v>460</v>
      </c>
      <c r="L2350">
        <v>5000</v>
      </c>
      <c r="M2350" s="1">
        <v>0.43579861111111112</v>
      </c>
      <c r="N2350" s="25">
        <v>14113.925848738199</v>
      </c>
      <c r="O2350" s="25">
        <v>44458.866423525324</v>
      </c>
      <c r="P2350" s="25">
        <v>130.76823077521499</v>
      </c>
      <c r="Q2350" s="25">
        <v>11.855693754674</v>
      </c>
      <c r="R2350" s="25">
        <v>17458.929798606401</v>
      </c>
      <c r="S2350" s="25">
        <v>45.238228007912802</v>
      </c>
      <c r="T2350" s="25">
        <v>1.0285783111286999</v>
      </c>
      <c r="U2350" s="25">
        <v>0.70559655734050397</v>
      </c>
      <c r="V2350" s="25">
        <v>2.0337916112418699</v>
      </c>
      <c r="W2350" s="25">
        <v>2.7393881685823738</v>
      </c>
      <c r="X2350" s="25"/>
      <c r="Y2350" s="25"/>
      <c r="Z2350"/>
    </row>
    <row r="2351" spans="2:26" x14ac:dyDescent="0.25">
      <c r="B2351" t="s">
        <v>114</v>
      </c>
      <c r="C2351" t="s">
        <v>333</v>
      </c>
      <c r="D2351" t="s">
        <v>461</v>
      </c>
      <c r="E2351" t="s">
        <v>1633</v>
      </c>
      <c r="F2351" t="s">
        <v>951</v>
      </c>
      <c r="G2351" t="s">
        <v>952</v>
      </c>
      <c r="H2351" t="s">
        <v>918</v>
      </c>
      <c r="I2351" t="s">
        <v>2014</v>
      </c>
      <c r="J2351" s="4" t="s">
        <v>865</v>
      </c>
      <c r="K2351">
        <v>480</v>
      </c>
      <c r="L2351">
        <v>5500</v>
      </c>
      <c r="M2351" s="1">
        <v>0.47864583333333338</v>
      </c>
      <c r="N2351" s="25">
        <v>15316.8593861151</v>
      </c>
      <c r="O2351" s="25">
        <v>48248.107066262564</v>
      </c>
      <c r="P2351" s="25">
        <v>142.01995251293999</v>
      </c>
      <c r="Q2351" s="25">
        <v>12.8661623526248</v>
      </c>
      <c r="R2351" s="25">
        <v>18946.955713426101</v>
      </c>
      <c r="S2351" s="25">
        <v>51.870663434176301</v>
      </c>
      <c r="T2351" s="25">
        <v>1.16391194433064</v>
      </c>
      <c r="U2351" s="25">
        <v>0.70222664467228002</v>
      </c>
      <c r="V2351" s="25">
        <v>2.3648858321716202</v>
      </c>
      <c r="W2351" s="25">
        <v>3.0671124768439002</v>
      </c>
      <c r="X2351" s="25"/>
      <c r="Y2351" s="25"/>
      <c r="Z2351"/>
    </row>
    <row r="2352" spans="2:26" x14ac:dyDescent="0.25">
      <c r="B2352" t="s">
        <v>114</v>
      </c>
      <c r="C2352" t="s">
        <v>333</v>
      </c>
      <c r="D2352" t="s">
        <v>461</v>
      </c>
      <c r="E2352" t="s">
        <v>1633</v>
      </c>
      <c r="F2352" t="s">
        <v>951</v>
      </c>
      <c r="G2352" t="s">
        <v>952</v>
      </c>
      <c r="H2352" t="s">
        <v>918</v>
      </c>
      <c r="I2352" t="s">
        <v>2014</v>
      </c>
      <c r="J2352" s="4" t="s">
        <v>865</v>
      </c>
      <c r="K2352">
        <v>480</v>
      </c>
      <c r="L2352">
        <v>6000</v>
      </c>
      <c r="M2352" s="1">
        <v>0.52140046296296294</v>
      </c>
      <c r="N2352" s="25">
        <v>16679.656469198799</v>
      </c>
      <c r="O2352" s="25">
        <v>52540.917877976215</v>
      </c>
      <c r="P2352" s="25">
        <v>154.47030642092801</v>
      </c>
      <c r="Q2352" s="25">
        <v>14.0109079558801</v>
      </c>
      <c r="R2352" s="25">
        <v>20632.738262672799</v>
      </c>
      <c r="S2352" s="25">
        <v>56.188154585320802</v>
      </c>
      <c r="T2352" s="25">
        <v>1.25163925979625</v>
      </c>
      <c r="U2352" s="25">
        <v>0.75143642943437206</v>
      </c>
      <c r="V2352" s="25">
        <v>2.5887052503175001</v>
      </c>
      <c r="W2352" s="25">
        <v>3.3401416797518722</v>
      </c>
      <c r="X2352" s="25"/>
      <c r="Y2352" s="25"/>
      <c r="Z2352"/>
    </row>
    <row r="2353" spans="2:26" x14ac:dyDescent="0.25">
      <c r="B2353" t="s">
        <v>114</v>
      </c>
      <c r="C2353" t="s">
        <v>333</v>
      </c>
      <c r="D2353" t="s">
        <v>461</v>
      </c>
      <c r="E2353" t="s">
        <v>1633</v>
      </c>
      <c r="F2353" t="s">
        <v>951</v>
      </c>
      <c r="G2353" t="s">
        <v>952</v>
      </c>
      <c r="H2353" t="s">
        <v>918</v>
      </c>
      <c r="I2353" t="s">
        <v>2014</v>
      </c>
      <c r="J2353" s="4" t="s">
        <v>865</v>
      </c>
      <c r="K2353">
        <v>480</v>
      </c>
      <c r="L2353">
        <v>6500</v>
      </c>
      <c r="M2353" s="1">
        <v>0.56416666666666659</v>
      </c>
      <c r="N2353" s="25">
        <v>18042.9712545205</v>
      </c>
      <c r="O2353" s="25">
        <v>56835.359451739576</v>
      </c>
      <c r="P2353" s="25">
        <v>166.92711135134999</v>
      </c>
      <c r="Q2353" s="25">
        <v>15.1560983714774</v>
      </c>
      <c r="R2353" s="25">
        <v>22319.150604913899</v>
      </c>
      <c r="S2353" s="25">
        <v>60.509940904853003</v>
      </c>
      <c r="T2353" s="25">
        <v>1.33949430471311</v>
      </c>
      <c r="U2353" s="25">
        <v>0.80067053236329699</v>
      </c>
      <c r="V2353" s="25">
        <v>2.81260709203623</v>
      </c>
      <c r="W2353" s="25">
        <v>3.6132776243995268</v>
      </c>
      <c r="X2353" s="25"/>
      <c r="Y2353" s="25"/>
      <c r="Z2353"/>
    </row>
    <row r="2354" spans="2:26" x14ac:dyDescent="0.25">
      <c r="B2354" t="s">
        <v>114</v>
      </c>
      <c r="C2354" t="s">
        <v>333</v>
      </c>
      <c r="D2354" t="s">
        <v>461</v>
      </c>
      <c r="E2354" t="s">
        <v>1633</v>
      </c>
      <c r="F2354" t="s">
        <v>951</v>
      </c>
      <c r="G2354" t="s">
        <v>952</v>
      </c>
      <c r="H2354" t="s">
        <v>918</v>
      </c>
      <c r="I2354" t="s">
        <v>2014</v>
      </c>
      <c r="J2354" s="4" t="s">
        <v>832</v>
      </c>
      <c r="K2354">
        <v>160</v>
      </c>
      <c r="L2354">
        <v>125</v>
      </c>
      <c r="M2354" s="1">
        <v>2.2847222222222224E-2</v>
      </c>
      <c r="N2354" s="25">
        <v>597.10799999999995</v>
      </c>
      <c r="O2354" s="25">
        <v>1880.8901999999998</v>
      </c>
      <c r="P2354" s="25">
        <v>5.5797967999999996</v>
      </c>
      <c r="Q2354" s="25">
        <v>0.50157067999999905</v>
      </c>
      <c r="R2354" s="25">
        <v>738.62256000000002</v>
      </c>
      <c r="S2354" s="25">
        <v>8.4241851800000003</v>
      </c>
      <c r="T2354" s="25">
        <v>0.31214999999999998</v>
      </c>
      <c r="U2354" s="25">
        <v>9.3887809999999905E-2</v>
      </c>
      <c r="V2354" s="25">
        <v>3.1791191999999899E-2</v>
      </c>
      <c r="W2354" s="25">
        <v>0.12567900199999982</v>
      </c>
      <c r="X2354" s="25"/>
      <c r="Y2354" s="25"/>
      <c r="Z2354"/>
    </row>
    <row r="2355" spans="2:26" x14ac:dyDescent="0.25">
      <c r="B2355" t="s">
        <v>114</v>
      </c>
      <c r="C2355" t="s">
        <v>333</v>
      </c>
      <c r="D2355" t="s">
        <v>461</v>
      </c>
      <c r="E2355" t="s">
        <v>1633</v>
      </c>
      <c r="F2355" t="s">
        <v>951</v>
      </c>
      <c r="G2355" t="s">
        <v>952</v>
      </c>
      <c r="H2355" t="s">
        <v>918</v>
      </c>
      <c r="I2355" t="s">
        <v>2014</v>
      </c>
      <c r="J2355" s="4" t="s">
        <v>864</v>
      </c>
      <c r="K2355">
        <v>160</v>
      </c>
      <c r="L2355">
        <v>125</v>
      </c>
      <c r="M2355" s="1">
        <v>1.9259259259259261E-2</v>
      </c>
      <c r="N2355" s="25">
        <v>541.928</v>
      </c>
      <c r="O2355" s="25">
        <v>1707.0732</v>
      </c>
      <c r="P2355" s="25">
        <v>5.3210025999999999</v>
      </c>
      <c r="Q2355" s="25">
        <v>0.45521947999999901</v>
      </c>
      <c r="R2355" s="25">
        <v>670.36490794871702</v>
      </c>
      <c r="S2355" s="25">
        <v>6.8890776992307696</v>
      </c>
      <c r="T2355" s="25">
        <v>0.2520038</v>
      </c>
      <c r="U2355" s="25">
        <v>9.2573409999999995E-2</v>
      </c>
      <c r="V2355" s="25">
        <v>2.8716611999999999E-2</v>
      </c>
      <c r="W2355" s="25">
        <v>0.121290022</v>
      </c>
      <c r="X2355" s="25"/>
      <c r="Y2355" s="25"/>
      <c r="Z2355"/>
    </row>
    <row r="2356" spans="2:26" x14ac:dyDescent="0.25">
      <c r="B2356" t="s">
        <v>115</v>
      </c>
      <c r="C2356" t="s">
        <v>334</v>
      </c>
      <c r="D2356" t="s">
        <v>461</v>
      </c>
      <c r="E2356" t="s">
        <v>2015</v>
      </c>
      <c r="F2356" t="s">
        <v>951</v>
      </c>
      <c r="G2356" t="s">
        <v>952</v>
      </c>
      <c r="H2356" t="s">
        <v>918</v>
      </c>
      <c r="I2356" t="s">
        <v>2016</v>
      </c>
      <c r="J2356" s="4" t="s">
        <v>865</v>
      </c>
      <c r="K2356">
        <v>200</v>
      </c>
      <c r="L2356">
        <v>125</v>
      </c>
      <c r="M2356" s="1">
        <v>1.5462962962962963E-2</v>
      </c>
      <c r="N2356" s="25">
        <v>639.68196735320396</v>
      </c>
      <c r="O2356" s="25">
        <v>2014.9981971625923</v>
      </c>
      <c r="P2356" s="25">
        <v>7.0464328036898101</v>
      </c>
      <c r="Q2356" s="25">
        <v>0.53733284464951803</v>
      </c>
      <c r="R2356" s="25">
        <v>791.28658182424397</v>
      </c>
      <c r="S2356" s="25">
        <v>4.5480814575725299</v>
      </c>
      <c r="T2356" s="25">
        <v>0.28934437637798999</v>
      </c>
      <c r="U2356" s="25">
        <v>0.107848856865927</v>
      </c>
      <c r="V2356" s="25">
        <v>4.0333658928767703E-2</v>
      </c>
      <c r="W2356" s="25">
        <v>0.14818251579469471</v>
      </c>
      <c r="X2356" s="25"/>
      <c r="Y2356" s="25"/>
      <c r="Z2356"/>
    </row>
    <row r="2357" spans="2:26" x14ac:dyDescent="0.25">
      <c r="B2357" t="s">
        <v>115</v>
      </c>
      <c r="C2357" t="s">
        <v>334</v>
      </c>
      <c r="D2357" t="s">
        <v>461</v>
      </c>
      <c r="E2357" t="s">
        <v>2015</v>
      </c>
      <c r="F2357" t="s">
        <v>951</v>
      </c>
      <c r="G2357" t="s">
        <v>952</v>
      </c>
      <c r="H2357" t="s">
        <v>918</v>
      </c>
      <c r="I2357" t="s">
        <v>2016</v>
      </c>
      <c r="J2357" s="4" t="s">
        <v>865</v>
      </c>
      <c r="K2357">
        <v>240</v>
      </c>
      <c r="L2357">
        <v>200</v>
      </c>
      <c r="M2357" s="1">
        <v>2.2372685185185186E-2</v>
      </c>
      <c r="N2357" s="25">
        <v>940.29448525868997</v>
      </c>
      <c r="O2357" s="25">
        <v>2961.9276285648734</v>
      </c>
      <c r="P2357" s="25">
        <v>10.155291950281701</v>
      </c>
      <c r="Q2357" s="25">
        <v>0.78984737530363303</v>
      </c>
      <c r="R2357" s="25">
        <v>1163.1443617578</v>
      </c>
      <c r="S2357" s="25">
        <v>5.6881027259683696</v>
      </c>
      <c r="T2357" s="25">
        <v>0.388950640694115</v>
      </c>
      <c r="U2357" s="25">
        <v>0.14531166087603001</v>
      </c>
      <c r="V2357" s="25">
        <v>6.2978278025733803E-2</v>
      </c>
      <c r="W2357" s="25">
        <v>0.20828993890176381</v>
      </c>
      <c r="X2357" s="25"/>
      <c r="Y2357" s="25"/>
      <c r="Z2357"/>
    </row>
    <row r="2358" spans="2:26" x14ac:dyDescent="0.25">
      <c r="B2358" t="s">
        <v>115</v>
      </c>
      <c r="C2358" t="s">
        <v>334</v>
      </c>
      <c r="D2358" t="s">
        <v>461</v>
      </c>
      <c r="E2358" t="s">
        <v>2015</v>
      </c>
      <c r="F2358" t="s">
        <v>951</v>
      </c>
      <c r="G2358" t="s">
        <v>952</v>
      </c>
      <c r="H2358" t="s">
        <v>918</v>
      </c>
      <c r="I2358" t="s">
        <v>2016</v>
      </c>
      <c r="J2358" s="4" t="s">
        <v>865</v>
      </c>
      <c r="K2358">
        <v>300</v>
      </c>
      <c r="L2358">
        <v>250</v>
      </c>
      <c r="M2358" s="1">
        <v>2.6261574074074076E-2</v>
      </c>
      <c r="N2358" s="25">
        <v>1130.67201470399</v>
      </c>
      <c r="O2358" s="25">
        <v>3561.6168463175686</v>
      </c>
      <c r="P2358" s="25">
        <v>12.206924245505901</v>
      </c>
      <c r="Q2358" s="25">
        <v>0.94976453967186103</v>
      </c>
      <c r="R2358" s="25">
        <v>1398.6414314455999</v>
      </c>
      <c r="S2358" s="25">
        <v>7.0151945314625799</v>
      </c>
      <c r="T2358" s="25">
        <v>0.48171750439675498</v>
      </c>
      <c r="U2358" s="25">
        <v>0.15608243500973201</v>
      </c>
      <c r="V2358" s="25">
        <v>8.0783519915719901E-2</v>
      </c>
      <c r="W2358" s="25">
        <v>0.23686595492545193</v>
      </c>
      <c r="X2358" s="25"/>
      <c r="Y2358" s="25"/>
      <c r="Z2358"/>
    </row>
    <row r="2359" spans="2:26" x14ac:dyDescent="0.25">
      <c r="B2359" t="s">
        <v>115</v>
      </c>
      <c r="C2359" t="s">
        <v>334</v>
      </c>
      <c r="D2359" t="s">
        <v>461</v>
      </c>
      <c r="E2359" t="s">
        <v>2015</v>
      </c>
      <c r="F2359" t="s">
        <v>951</v>
      </c>
      <c r="G2359" t="s">
        <v>952</v>
      </c>
      <c r="H2359" t="s">
        <v>918</v>
      </c>
      <c r="I2359" t="s">
        <v>2016</v>
      </c>
      <c r="J2359" s="4" t="s">
        <v>865</v>
      </c>
      <c r="K2359">
        <v>420</v>
      </c>
      <c r="L2359">
        <v>500</v>
      </c>
      <c r="M2359" s="1">
        <v>4.821759259259259E-2</v>
      </c>
      <c r="N2359" s="25">
        <v>1823.37142135303</v>
      </c>
      <c r="O2359" s="25">
        <v>5743.6199772620439</v>
      </c>
      <c r="P2359" s="25">
        <v>17.661280903025698</v>
      </c>
      <c r="Q2359" s="25">
        <v>1.5316320217594399</v>
      </c>
      <c r="R2359" s="25">
        <v>2255.50999400502</v>
      </c>
      <c r="S2359" s="25">
        <v>10.186687082096499</v>
      </c>
      <c r="T2359" s="25">
        <v>0.53511949842912598</v>
      </c>
      <c r="U2359" s="25">
        <v>0.16481656735143499</v>
      </c>
      <c r="V2359" s="25">
        <v>0.17120280046651101</v>
      </c>
      <c r="W2359" s="25">
        <v>0.336019367817946</v>
      </c>
      <c r="X2359" s="25"/>
      <c r="Y2359" s="25"/>
      <c r="Z2359"/>
    </row>
    <row r="2360" spans="2:26" x14ac:dyDescent="0.25">
      <c r="B2360" t="s">
        <v>115</v>
      </c>
      <c r="C2360" t="s">
        <v>334</v>
      </c>
      <c r="D2360" t="s">
        <v>461</v>
      </c>
      <c r="E2360" t="s">
        <v>2015</v>
      </c>
      <c r="F2360" t="s">
        <v>951</v>
      </c>
      <c r="G2360" t="s">
        <v>952</v>
      </c>
      <c r="H2360" t="s">
        <v>918</v>
      </c>
      <c r="I2360" t="s">
        <v>2016</v>
      </c>
      <c r="J2360" s="4" t="s">
        <v>865</v>
      </c>
      <c r="K2360">
        <v>440</v>
      </c>
      <c r="L2360">
        <v>750</v>
      </c>
      <c r="M2360" s="1">
        <v>6.9710648148148147E-2</v>
      </c>
      <c r="N2360" s="25">
        <v>2561.3643597850701</v>
      </c>
      <c r="O2360" s="25">
        <v>8068.2977333229701</v>
      </c>
      <c r="P2360" s="25">
        <v>23.663125583206501</v>
      </c>
      <c r="Q2360" s="25">
        <v>2.1515458988258098</v>
      </c>
      <c r="R2360" s="25">
        <v>3168.4086145088299</v>
      </c>
      <c r="S2360" s="25">
        <v>11.579514046177801</v>
      </c>
      <c r="T2360" s="25">
        <v>0.53677728063305497</v>
      </c>
      <c r="U2360" s="25">
        <v>0.18684474191711301</v>
      </c>
      <c r="V2360" s="25">
        <v>0.276141355688099</v>
      </c>
      <c r="W2360" s="25">
        <v>0.46298609760521203</v>
      </c>
      <c r="X2360" s="25"/>
      <c r="Y2360" s="25"/>
      <c r="Z2360"/>
    </row>
    <row r="2361" spans="2:26" x14ac:dyDescent="0.25">
      <c r="B2361" t="s">
        <v>115</v>
      </c>
      <c r="C2361" t="s">
        <v>334</v>
      </c>
      <c r="D2361" t="s">
        <v>461</v>
      </c>
      <c r="E2361" t="s">
        <v>2015</v>
      </c>
      <c r="F2361" t="s">
        <v>951</v>
      </c>
      <c r="G2361" t="s">
        <v>952</v>
      </c>
      <c r="H2361" t="s">
        <v>918</v>
      </c>
      <c r="I2361" t="s">
        <v>2016</v>
      </c>
      <c r="J2361" s="4" t="s">
        <v>865</v>
      </c>
      <c r="K2361">
        <v>440</v>
      </c>
      <c r="L2361">
        <v>1000</v>
      </c>
      <c r="M2361" s="1">
        <v>9.1076388888888901E-2</v>
      </c>
      <c r="N2361" s="25">
        <v>3331.1930578225201</v>
      </c>
      <c r="O2361" s="25">
        <v>10493.258132140938</v>
      </c>
      <c r="P2361" s="25">
        <v>30.051543509263698</v>
      </c>
      <c r="Q2361" s="25">
        <v>2.7982025436739701</v>
      </c>
      <c r="R2361" s="25">
        <v>4120.6860238212103</v>
      </c>
      <c r="S2361" s="25">
        <v>12.8601177122467</v>
      </c>
      <c r="T2361" s="25">
        <v>0.53718831816797297</v>
      </c>
      <c r="U2361" s="25">
        <v>0.21421358390658901</v>
      </c>
      <c r="V2361" s="25">
        <v>0.37601381335154099</v>
      </c>
      <c r="W2361" s="25">
        <v>0.59022739725813</v>
      </c>
      <c r="X2361" s="25"/>
      <c r="Y2361" s="25"/>
      <c r="Z2361"/>
    </row>
    <row r="2362" spans="2:26" x14ac:dyDescent="0.25">
      <c r="B2362" t="s">
        <v>115</v>
      </c>
      <c r="C2362" t="s">
        <v>334</v>
      </c>
      <c r="D2362" t="s">
        <v>461</v>
      </c>
      <c r="E2362" t="s">
        <v>2015</v>
      </c>
      <c r="F2362" t="s">
        <v>951</v>
      </c>
      <c r="G2362" t="s">
        <v>952</v>
      </c>
      <c r="H2362" t="s">
        <v>918</v>
      </c>
      <c r="I2362" t="s">
        <v>2016</v>
      </c>
      <c r="J2362" s="4" t="s">
        <v>865</v>
      </c>
      <c r="K2362">
        <v>440</v>
      </c>
      <c r="L2362">
        <v>1500</v>
      </c>
      <c r="M2362" s="1">
        <v>0.13381944444444444</v>
      </c>
      <c r="N2362" s="25">
        <v>4870.48810238232</v>
      </c>
      <c r="O2362" s="25">
        <v>15342.037522504308</v>
      </c>
      <c r="P2362" s="25">
        <v>42.820926830057601</v>
      </c>
      <c r="Q2362" s="25">
        <v>4.0912095944482498</v>
      </c>
      <c r="R2362" s="25">
        <v>6024.79428799793</v>
      </c>
      <c r="S2362" s="25">
        <v>15.415830060815701</v>
      </c>
      <c r="T2362" s="25">
        <v>0.53769653599568901</v>
      </c>
      <c r="U2362" s="25">
        <v>0.26880372418931697</v>
      </c>
      <c r="V2362" s="25">
        <v>0.57578183512381198</v>
      </c>
      <c r="W2362" s="25">
        <v>0.84458555931312895</v>
      </c>
      <c r="X2362" s="25"/>
      <c r="Y2362" s="25"/>
      <c r="Z2362"/>
    </row>
    <row r="2363" spans="2:26" x14ac:dyDescent="0.25">
      <c r="B2363" t="s">
        <v>115</v>
      </c>
      <c r="C2363" t="s">
        <v>334</v>
      </c>
      <c r="D2363" t="s">
        <v>461</v>
      </c>
      <c r="E2363" t="s">
        <v>2015</v>
      </c>
      <c r="F2363" t="s">
        <v>951</v>
      </c>
      <c r="G2363" t="s">
        <v>952</v>
      </c>
      <c r="H2363" t="s">
        <v>918</v>
      </c>
      <c r="I2363" t="s">
        <v>2016</v>
      </c>
      <c r="J2363" s="4" t="s">
        <v>865</v>
      </c>
      <c r="K2363">
        <v>460</v>
      </c>
      <c r="L2363">
        <v>2000</v>
      </c>
      <c r="M2363" s="1">
        <v>0.17673611111111109</v>
      </c>
      <c r="N2363" s="25">
        <v>6284.9573087091603</v>
      </c>
      <c r="O2363" s="25">
        <v>19797.615522433854</v>
      </c>
      <c r="P2363" s="25">
        <v>54.002842111007197</v>
      </c>
      <c r="Q2363" s="25">
        <v>5.2793649789387302</v>
      </c>
      <c r="R2363" s="25">
        <v>7774.4940670309097</v>
      </c>
      <c r="S2363" s="25">
        <v>17.2100829697549</v>
      </c>
      <c r="T2363" s="25">
        <v>0.53795540830886301</v>
      </c>
      <c r="U2363" s="25">
        <v>0.29502414910552899</v>
      </c>
      <c r="V2363" s="25">
        <v>0.82826069011469605</v>
      </c>
      <c r="W2363" s="25">
        <v>1.123284839220225</v>
      </c>
      <c r="X2363" s="25"/>
      <c r="Y2363" s="25"/>
      <c r="Z2363"/>
    </row>
    <row r="2364" spans="2:26" x14ac:dyDescent="0.25">
      <c r="B2364" t="s">
        <v>115</v>
      </c>
      <c r="C2364" t="s">
        <v>334</v>
      </c>
      <c r="D2364" t="s">
        <v>461</v>
      </c>
      <c r="E2364" t="s">
        <v>2015</v>
      </c>
      <c r="F2364" t="s">
        <v>951</v>
      </c>
      <c r="G2364" t="s">
        <v>952</v>
      </c>
      <c r="H2364" t="s">
        <v>918</v>
      </c>
      <c r="I2364" t="s">
        <v>2016</v>
      </c>
      <c r="J2364" s="4" t="s">
        <v>865</v>
      </c>
      <c r="K2364">
        <v>460</v>
      </c>
      <c r="L2364">
        <v>2500</v>
      </c>
      <c r="M2364" s="1">
        <v>0.2194675925925926</v>
      </c>
      <c r="N2364" s="25">
        <v>7790.21447128009</v>
      </c>
      <c r="O2364" s="25">
        <v>24539.175584532284</v>
      </c>
      <c r="P2364" s="25">
        <v>66.335821564541504</v>
      </c>
      <c r="Q2364" s="25">
        <v>6.5437804158548598</v>
      </c>
      <c r="R2364" s="25">
        <v>9636.4953389704806</v>
      </c>
      <c r="S2364" s="25">
        <v>19.461678965985801</v>
      </c>
      <c r="T2364" s="25">
        <v>0.53715278112154297</v>
      </c>
      <c r="U2364" s="25">
        <v>0.34139850135420302</v>
      </c>
      <c r="V2364" s="25">
        <v>1.0438241099348899</v>
      </c>
      <c r="W2364" s="25">
        <v>1.3852226112890929</v>
      </c>
      <c r="X2364" s="25"/>
      <c r="Y2364" s="25"/>
      <c r="Z2364"/>
    </row>
    <row r="2365" spans="2:26" x14ac:dyDescent="0.25">
      <c r="B2365" t="s">
        <v>115</v>
      </c>
      <c r="C2365" t="s">
        <v>334</v>
      </c>
      <c r="D2365" t="s">
        <v>461</v>
      </c>
      <c r="E2365" t="s">
        <v>2015</v>
      </c>
      <c r="F2365" t="s">
        <v>951</v>
      </c>
      <c r="G2365" t="s">
        <v>952</v>
      </c>
      <c r="H2365" t="s">
        <v>918</v>
      </c>
      <c r="I2365" t="s">
        <v>2016</v>
      </c>
      <c r="J2365" s="4" t="s">
        <v>865</v>
      </c>
      <c r="K2365">
        <v>440</v>
      </c>
      <c r="L2365">
        <v>3000</v>
      </c>
      <c r="M2365" s="1">
        <v>0.26202546296296297</v>
      </c>
      <c r="N2365" s="25">
        <v>9487.8191327387594</v>
      </c>
      <c r="O2365" s="25">
        <v>29886.63026812709</v>
      </c>
      <c r="P2365" s="25">
        <v>81.1197874909615</v>
      </c>
      <c r="Q2365" s="25">
        <v>7.96976835154494</v>
      </c>
      <c r="R2365" s="25">
        <v>11736.4300933533</v>
      </c>
      <c r="S2365" s="25">
        <v>23.034769757989501</v>
      </c>
      <c r="T2365" s="25">
        <v>0.53641748012105495</v>
      </c>
      <c r="U2365" s="25">
        <v>0.43230393567182601</v>
      </c>
      <c r="V2365" s="25">
        <v>1.17519238024015</v>
      </c>
      <c r="W2365" s="25">
        <v>1.6074963159119759</v>
      </c>
      <c r="X2365" s="25"/>
      <c r="Y2365" s="25"/>
      <c r="Z2365"/>
    </row>
    <row r="2366" spans="2:26" x14ac:dyDescent="0.25">
      <c r="B2366" t="s">
        <v>115</v>
      </c>
      <c r="C2366" t="s">
        <v>334</v>
      </c>
      <c r="D2366" t="s">
        <v>461</v>
      </c>
      <c r="E2366" t="s">
        <v>2015</v>
      </c>
      <c r="F2366" t="s">
        <v>951</v>
      </c>
      <c r="G2366" t="s">
        <v>952</v>
      </c>
      <c r="H2366" t="s">
        <v>918</v>
      </c>
      <c r="I2366" t="s">
        <v>2016</v>
      </c>
      <c r="J2366" s="4" t="s">
        <v>865</v>
      </c>
      <c r="K2366">
        <v>440</v>
      </c>
      <c r="L2366">
        <v>3500</v>
      </c>
      <c r="M2366" s="1">
        <v>0.30476851851851855</v>
      </c>
      <c r="N2366" s="25">
        <v>11027.253244854201</v>
      </c>
      <c r="O2366" s="25">
        <v>34735.847721290731</v>
      </c>
      <c r="P2366" s="25">
        <v>93.888752875475305</v>
      </c>
      <c r="Q2366" s="25">
        <v>9.2628928857286201</v>
      </c>
      <c r="R2366" s="25">
        <v>13640.7163256811</v>
      </c>
      <c r="S2366" s="25">
        <v>25.567472979430399</v>
      </c>
      <c r="T2366" s="25">
        <v>0.53577192639809901</v>
      </c>
      <c r="U2366" s="25">
        <v>0.486794939129441</v>
      </c>
      <c r="V2366" s="25">
        <v>1.3750525263756801</v>
      </c>
      <c r="W2366" s="25">
        <v>1.8618474655051211</v>
      </c>
      <c r="X2366" s="25"/>
      <c r="Y2366" s="25"/>
      <c r="Z2366"/>
    </row>
    <row r="2367" spans="2:26" x14ac:dyDescent="0.25">
      <c r="B2367" t="s">
        <v>115</v>
      </c>
      <c r="C2367" t="s">
        <v>334</v>
      </c>
      <c r="D2367" t="s">
        <v>461</v>
      </c>
      <c r="E2367" t="s">
        <v>2015</v>
      </c>
      <c r="F2367" t="s">
        <v>951</v>
      </c>
      <c r="G2367" t="s">
        <v>952</v>
      </c>
      <c r="H2367" t="s">
        <v>918</v>
      </c>
      <c r="I2367" t="s">
        <v>2016</v>
      </c>
      <c r="J2367" s="4" t="s">
        <v>865</v>
      </c>
      <c r="K2367">
        <v>440</v>
      </c>
      <c r="L2367">
        <v>4000</v>
      </c>
      <c r="M2367" s="1">
        <v>0.34752314814814816</v>
      </c>
      <c r="N2367" s="25">
        <v>12566.7040839808</v>
      </c>
      <c r="O2367" s="25">
        <v>39585.117864539519</v>
      </c>
      <c r="P2367" s="25">
        <v>106.65717629140001</v>
      </c>
      <c r="Q2367" s="25">
        <v>10.556033831581599</v>
      </c>
      <c r="R2367" s="25">
        <v>15545.0181716404</v>
      </c>
      <c r="S2367" s="25">
        <v>28.105235852066201</v>
      </c>
      <c r="T2367" s="25">
        <v>0.53548441070586605</v>
      </c>
      <c r="U2367" s="25">
        <v>0.54128060443817005</v>
      </c>
      <c r="V2367" s="25">
        <v>1.57491152191172</v>
      </c>
      <c r="W2367" s="25">
        <v>2.11619212634989</v>
      </c>
      <c r="X2367" s="25"/>
      <c r="Y2367" s="25"/>
      <c r="Z2367"/>
    </row>
    <row r="2368" spans="2:26" x14ac:dyDescent="0.25">
      <c r="B2368" t="s">
        <v>115</v>
      </c>
      <c r="C2368" t="s">
        <v>334</v>
      </c>
      <c r="D2368" t="s">
        <v>461</v>
      </c>
      <c r="E2368" t="s">
        <v>2015</v>
      </c>
      <c r="F2368" t="s">
        <v>951</v>
      </c>
      <c r="G2368" t="s">
        <v>952</v>
      </c>
      <c r="H2368" t="s">
        <v>918</v>
      </c>
      <c r="I2368" t="s">
        <v>2016</v>
      </c>
      <c r="J2368" s="4" t="s">
        <v>865</v>
      </c>
      <c r="K2368">
        <v>440</v>
      </c>
      <c r="L2368">
        <v>4500</v>
      </c>
      <c r="M2368" s="1">
        <v>0.39026620370370368</v>
      </c>
      <c r="N2368" s="25">
        <v>14105.9355280046</v>
      </c>
      <c r="O2368" s="25">
        <v>44433.696913214488</v>
      </c>
      <c r="P2368" s="25">
        <v>119.424254222974</v>
      </c>
      <c r="Q2368" s="25">
        <v>11.8489834422909</v>
      </c>
      <c r="R2368" s="25">
        <v>17449.041125065</v>
      </c>
      <c r="S2368" s="25">
        <v>30.638665351243901</v>
      </c>
      <c r="T2368" s="25">
        <v>0.53508356187794404</v>
      </c>
      <c r="U2368" s="25">
        <v>0.59575663340919205</v>
      </c>
      <c r="V2368" s="25">
        <v>1.7747518462951299</v>
      </c>
      <c r="W2368" s="25">
        <v>2.3705084797043221</v>
      </c>
      <c r="X2368" s="25"/>
      <c r="Y2368" s="25"/>
      <c r="Z2368"/>
    </row>
    <row r="2369" spans="2:26" x14ac:dyDescent="0.25">
      <c r="B2369" t="s">
        <v>115</v>
      </c>
      <c r="C2369" t="s">
        <v>334</v>
      </c>
      <c r="D2369" t="s">
        <v>461</v>
      </c>
      <c r="E2369" t="s">
        <v>2015</v>
      </c>
      <c r="F2369" t="s">
        <v>951</v>
      </c>
      <c r="G2369" t="s">
        <v>952</v>
      </c>
      <c r="H2369" t="s">
        <v>918</v>
      </c>
      <c r="I2369" t="s">
        <v>2016</v>
      </c>
      <c r="J2369" s="4" t="s">
        <v>865</v>
      </c>
      <c r="K2369">
        <v>460</v>
      </c>
      <c r="L2369">
        <v>5000</v>
      </c>
      <c r="M2369" s="1">
        <v>0.43319444444444444</v>
      </c>
      <c r="N2369" s="25">
        <v>15317.361889461399</v>
      </c>
      <c r="O2369" s="25">
        <v>48249.689951803404</v>
      </c>
      <c r="P2369" s="25">
        <v>128.00592298199101</v>
      </c>
      <c r="Q2369" s="25">
        <v>12.8665851678235</v>
      </c>
      <c r="R2369" s="25">
        <v>18947.567711142299</v>
      </c>
      <c r="S2369" s="25">
        <v>30.7165561263378</v>
      </c>
      <c r="T2369" s="25">
        <v>0.53497665034678099</v>
      </c>
      <c r="U2369" s="25">
        <v>0.57317287423631202</v>
      </c>
      <c r="V2369" s="25">
        <v>2.1218654454789698</v>
      </c>
      <c r="W2369" s="25">
        <v>2.6950383197152821</v>
      </c>
      <c r="X2369" s="25"/>
      <c r="Y2369" s="25"/>
      <c r="Z2369"/>
    </row>
    <row r="2370" spans="2:26" x14ac:dyDescent="0.25">
      <c r="B2370" t="s">
        <v>115</v>
      </c>
      <c r="C2370" t="s">
        <v>334</v>
      </c>
      <c r="D2370" t="s">
        <v>461</v>
      </c>
      <c r="E2370" t="s">
        <v>2015</v>
      </c>
      <c r="F2370" t="s">
        <v>951</v>
      </c>
      <c r="G2370" t="s">
        <v>952</v>
      </c>
      <c r="H2370" t="s">
        <v>918</v>
      </c>
      <c r="I2370" t="s">
        <v>2016</v>
      </c>
      <c r="J2370" s="4" t="s">
        <v>865</v>
      </c>
      <c r="K2370">
        <v>460</v>
      </c>
      <c r="L2370">
        <v>5500</v>
      </c>
      <c r="M2370" s="1">
        <v>0.47594907407407411</v>
      </c>
      <c r="N2370" s="25">
        <v>16822.579067480801</v>
      </c>
      <c r="O2370" s="25">
        <v>52991.124062564522</v>
      </c>
      <c r="P2370" s="25">
        <v>140.337418936571</v>
      </c>
      <c r="Q2370" s="25">
        <v>14.130959192238601</v>
      </c>
      <c r="R2370" s="25">
        <v>20809.521765218298</v>
      </c>
      <c r="S2370" s="25">
        <v>32.971824327283102</v>
      </c>
      <c r="T2370" s="25">
        <v>0.53467043569644701</v>
      </c>
      <c r="U2370" s="25">
        <v>0.61951171651526504</v>
      </c>
      <c r="V2370" s="25">
        <v>2.33744382758666</v>
      </c>
      <c r="W2370" s="25">
        <v>2.9569555441019251</v>
      </c>
      <c r="X2370" s="25"/>
      <c r="Y2370" s="25"/>
      <c r="Z2370"/>
    </row>
    <row r="2371" spans="2:26" x14ac:dyDescent="0.25">
      <c r="B2371" t="s">
        <v>115</v>
      </c>
      <c r="C2371" t="s">
        <v>334</v>
      </c>
      <c r="D2371" t="s">
        <v>461</v>
      </c>
      <c r="E2371" t="s">
        <v>2015</v>
      </c>
      <c r="F2371" t="s">
        <v>951</v>
      </c>
      <c r="G2371" t="s">
        <v>952</v>
      </c>
      <c r="H2371" t="s">
        <v>918</v>
      </c>
      <c r="I2371" t="s">
        <v>2016</v>
      </c>
      <c r="J2371" s="4" t="s">
        <v>865</v>
      </c>
      <c r="K2371">
        <v>460</v>
      </c>
      <c r="L2371">
        <v>6000</v>
      </c>
      <c r="M2371" s="1">
        <v>0.51870370370370367</v>
      </c>
      <c r="N2371" s="25">
        <v>18327.977885932902</v>
      </c>
      <c r="O2371" s="25">
        <v>57733.130340688636</v>
      </c>
      <c r="P2371" s="25">
        <v>152.67091661391299</v>
      </c>
      <c r="Q2371" s="25">
        <v>15.395499803136399</v>
      </c>
      <c r="R2371" s="25">
        <v>22671.715743484699</v>
      </c>
      <c r="S2371" s="25">
        <v>35.223557941912802</v>
      </c>
      <c r="T2371" s="25">
        <v>0.53407754314892497</v>
      </c>
      <c r="U2371" s="25">
        <v>0.66585540503555596</v>
      </c>
      <c r="V2371" s="25">
        <v>2.5530502228459899</v>
      </c>
      <c r="W2371" s="25">
        <v>3.2189056278815458</v>
      </c>
      <c r="X2371" s="25"/>
      <c r="Y2371" s="25"/>
      <c r="Z2371"/>
    </row>
    <row r="2372" spans="2:26" x14ac:dyDescent="0.25">
      <c r="B2372" t="s">
        <v>115</v>
      </c>
      <c r="C2372" t="s">
        <v>334</v>
      </c>
      <c r="D2372" t="s">
        <v>461</v>
      </c>
      <c r="E2372" t="s">
        <v>2015</v>
      </c>
      <c r="F2372" t="s">
        <v>951</v>
      </c>
      <c r="G2372" t="s">
        <v>952</v>
      </c>
      <c r="H2372" t="s">
        <v>918</v>
      </c>
      <c r="I2372" t="s">
        <v>2016</v>
      </c>
      <c r="J2372" s="4" t="s">
        <v>865</v>
      </c>
      <c r="K2372">
        <v>480</v>
      </c>
      <c r="L2372">
        <v>6500</v>
      </c>
      <c r="M2372" s="1">
        <v>0.56159722222222219</v>
      </c>
      <c r="N2372" s="25">
        <v>19675.255472438101</v>
      </c>
      <c r="O2372" s="25">
        <v>61977.054738180013</v>
      </c>
      <c r="P2372" s="25">
        <v>162.97172265868801</v>
      </c>
      <c r="Q2372" s="25">
        <v>16.5272129957795</v>
      </c>
      <c r="R2372" s="25">
        <v>24338.296197861899</v>
      </c>
      <c r="S2372" s="25">
        <v>35.857788142461501</v>
      </c>
      <c r="T2372" s="25">
        <v>0.533969557659701</v>
      </c>
      <c r="U2372" s="25">
        <v>0.66857530220796602</v>
      </c>
      <c r="V2372" s="25">
        <v>2.8790384058146401</v>
      </c>
      <c r="W2372" s="25">
        <v>3.547613708022606</v>
      </c>
      <c r="X2372" s="25"/>
      <c r="Y2372" s="25"/>
      <c r="Z2372"/>
    </row>
    <row r="2373" spans="2:26" x14ac:dyDescent="0.25">
      <c r="B2373" t="s">
        <v>115</v>
      </c>
      <c r="C2373" t="s">
        <v>334</v>
      </c>
      <c r="D2373" t="s">
        <v>461</v>
      </c>
      <c r="E2373" t="s">
        <v>2015</v>
      </c>
      <c r="F2373" t="s">
        <v>951</v>
      </c>
      <c r="G2373" t="s">
        <v>952</v>
      </c>
      <c r="H2373" t="s">
        <v>918</v>
      </c>
      <c r="I2373" t="s">
        <v>2016</v>
      </c>
      <c r="J2373" s="4" t="s">
        <v>865</v>
      </c>
      <c r="K2373">
        <v>480</v>
      </c>
      <c r="L2373">
        <v>7000</v>
      </c>
      <c r="M2373" s="1">
        <v>0.60436342592592596</v>
      </c>
      <c r="N2373" s="25">
        <v>21167.978527929201</v>
      </c>
      <c r="O2373" s="25">
        <v>66679.132362976976</v>
      </c>
      <c r="P2373" s="25">
        <v>175.14269748182099</v>
      </c>
      <c r="Q2373" s="25">
        <v>17.781109168369799</v>
      </c>
      <c r="R2373" s="25">
        <v>26184.797209343</v>
      </c>
      <c r="S2373" s="25">
        <v>37.9801601843185</v>
      </c>
      <c r="T2373" s="25">
        <v>0.53415215978785902</v>
      </c>
      <c r="U2373" s="25">
        <v>0.71143195455418795</v>
      </c>
      <c r="V2373" s="25">
        <v>3.1035800087774299</v>
      </c>
      <c r="W2373" s="25">
        <v>3.8150119633316177</v>
      </c>
      <c r="X2373" s="25"/>
      <c r="Y2373" s="25"/>
      <c r="Z2373"/>
    </row>
    <row r="2374" spans="2:26" x14ac:dyDescent="0.25">
      <c r="B2374" t="s">
        <v>115</v>
      </c>
      <c r="C2374" t="s">
        <v>334</v>
      </c>
      <c r="D2374" t="s">
        <v>461</v>
      </c>
      <c r="E2374" t="s">
        <v>2015</v>
      </c>
      <c r="F2374" t="s">
        <v>951</v>
      </c>
      <c r="G2374" t="s">
        <v>952</v>
      </c>
      <c r="H2374" t="s">
        <v>918</v>
      </c>
      <c r="I2374" t="s">
        <v>2016</v>
      </c>
      <c r="J2374" s="4" t="s">
        <v>832</v>
      </c>
      <c r="K2374">
        <v>200</v>
      </c>
      <c r="L2374">
        <v>125</v>
      </c>
      <c r="M2374" s="1">
        <v>2.2847222222222224E-2</v>
      </c>
      <c r="N2374" s="25">
        <v>609.15599999999995</v>
      </c>
      <c r="O2374" s="25">
        <v>1918.8413999999998</v>
      </c>
      <c r="P2374" s="25">
        <v>5.1319628000000002</v>
      </c>
      <c r="Q2374" s="25">
        <v>0.51169103999999999</v>
      </c>
      <c r="R2374" s="25">
        <v>753.52597000000003</v>
      </c>
      <c r="S2374" s="25">
        <v>11.8223568</v>
      </c>
      <c r="T2374" s="25">
        <v>0.79572986759999997</v>
      </c>
      <c r="U2374" s="25">
        <v>6.9569350000000002E-2</v>
      </c>
      <c r="V2374" s="25">
        <v>3.4713554039999997E-2</v>
      </c>
      <c r="W2374" s="25">
        <v>0.10428290404</v>
      </c>
      <c r="X2374" s="25"/>
      <c r="Y2374" s="25"/>
      <c r="Z2374"/>
    </row>
    <row r="2375" spans="2:26" x14ac:dyDescent="0.25">
      <c r="B2375" t="s">
        <v>115</v>
      </c>
      <c r="C2375" t="s">
        <v>334</v>
      </c>
      <c r="D2375" t="s">
        <v>461</v>
      </c>
      <c r="E2375" t="s">
        <v>2015</v>
      </c>
      <c r="F2375" t="s">
        <v>951</v>
      </c>
      <c r="G2375" t="s">
        <v>952</v>
      </c>
      <c r="H2375" t="s">
        <v>918</v>
      </c>
      <c r="I2375" t="s">
        <v>2016</v>
      </c>
      <c r="J2375" s="4" t="s">
        <v>864</v>
      </c>
      <c r="K2375">
        <v>200</v>
      </c>
      <c r="L2375">
        <v>125</v>
      </c>
      <c r="M2375" s="1">
        <v>1.9259259259259261E-2</v>
      </c>
      <c r="N2375" s="25">
        <v>556.45600000000002</v>
      </c>
      <c r="O2375" s="25">
        <v>1752.8363999999999</v>
      </c>
      <c r="P2375" s="25">
        <v>4.9538368000000004</v>
      </c>
      <c r="Q2375" s="25">
        <v>0.46742304000000001</v>
      </c>
      <c r="R2375" s="25">
        <v>688.33606999999995</v>
      </c>
      <c r="S2375" s="25">
        <v>9.6142267999999902</v>
      </c>
      <c r="T2375" s="25">
        <v>0.63762986759999996</v>
      </c>
      <c r="U2375" s="25">
        <v>6.8006949999999997E-2</v>
      </c>
      <c r="V2375" s="25">
        <v>3.11609540399999E-2</v>
      </c>
      <c r="W2375" s="25">
        <v>9.9167904039999893E-2</v>
      </c>
      <c r="X2375" s="25"/>
      <c r="Y2375" s="25"/>
      <c r="Z2375"/>
    </row>
    <row r="2376" spans="2:26" x14ac:dyDescent="0.25">
      <c r="B2376" t="s">
        <v>41</v>
      </c>
      <c r="C2376" t="s">
        <v>230</v>
      </c>
      <c r="D2376" t="s">
        <v>193</v>
      </c>
      <c r="E2376" t="s">
        <v>1647</v>
      </c>
      <c r="F2376" t="s">
        <v>951</v>
      </c>
      <c r="G2376" t="s">
        <v>952</v>
      </c>
      <c r="H2376" t="s">
        <v>918</v>
      </c>
      <c r="I2376" t="s">
        <v>329</v>
      </c>
      <c r="J2376" s="4" t="s">
        <v>865</v>
      </c>
      <c r="K2376">
        <v>200</v>
      </c>
      <c r="L2376">
        <v>125</v>
      </c>
      <c r="M2376" s="1">
        <v>1.6458333333333332E-2</v>
      </c>
      <c r="N2376" s="25">
        <v>309.95304303303601</v>
      </c>
      <c r="O2376" s="25">
        <v>976.35208555406336</v>
      </c>
      <c r="P2376" s="25">
        <v>4.9244127906243298</v>
      </c>
      <c r="Q2376" s="25">
        <v>0.26036061978227998</v>
      </c>
      <c r="R2376" s="25">
        <v>383.412009643386</v>
      </c>
      <c r="S2376" s="25">
        <v>2.1991206569815702</v>
      </c>
      <c r="T2376" s="25">
        <v>0.30783046897666</v>
      </c>
      <c r="U2376" s="25">
        <v>2.2939709448279399E-2</v>
      </c>
      <c r="V2376" s="25">
        <v>2.3981996333458901E-2</v>
      </c>
      <c r="W2376" s="25">
        <v>4.69217057817383E-2</v>
      </c>
      <c r="X2376" s="25"/>
      <c r="Y2376" s="25"/>
      <c r="Z2376"/>
    </row>
    <row r="2377" spans="2:26" x14ac:dyDescent="0.25">
      <c r="B2377" t="s">
        <v>41</v>
      </c>
      <c r="C2377" t="s">
        <v>230</v>
      </c>
      <c r="D2377" t="s">
        <v>193</v>
      </c>
      <c r="E2377" t="s">
        <v>1647</v>
      </c>
      <c r="F2377" t="s">
        <v>951</v>
      </c>
      <c r="G2377" t="s">
        <v>952</v>
      </c>
      <c r="H2377" t="s">
        <v>918</v>
      </c>
      <c r="I2377" t="s">
        <v>329</v>
      </c>
      <c r="J2377" s="4" t="s">
        <v>865</v>
      </c>
      <c r="K2377">
        <v>260</v>
      </c>
      <c r="L2377">
        <v>200</v>
      </c>
      <c r="M2377" s="1">
        <v>2.3993055555555556E-2</v>
      </c>
      <c r="N2377" s="25">
        <v>459.30059963384002</v>
      </c>
      <c r="O2377" s="25">
        <v>1446.7968888465959</v>
      </c>
      <c r="P2377" s="25">
        <v>7.2883607663571803</v>
      </c>
      <c r="Q2377" s="25">
        <v>0.385812439775153</v>
      </c>
      <c r="R2377" s="25">
        <v>568.15484157833396</v>
      </c>
      <c r="S2377" s="25">
        <v>2.83767838867929</v>
      </c>
      <c r="T2377" s="25">
        <v>0.36454190284648902</v>
      </c>
      <c r="U2377" s="25">
        <v>2.9798930303747199E-2</v>
      </c>
      <c r="V2377" s="25">
        <v>3.7966736964914601E-2</v>
      </c>
      <c r="W2377" s="25">
        <v>6.7765667268661803E-2</v>
      </c>
      <c r="X2377" s="25"/>
      <c r="Y2377" s="25"/>
      <c r="Z2377"/>
    </row>
    <row r="2378" spans="2:26" x14ac:dyDescent="0.25">
      <c r="B2378" t="s">
        <v>41</v>
      </c>
      <c r="C2378" t="s">
        <v>230</v>
      </c>
      <c r="D2378" t="s">
        <v>193</v>
      </c>
      <c r="E2378" t="s">
        <v>1647</v>
      </c>
      <c r="F2378" t="s">
        <v>951</v>
      </c>
      <c r="G2378" t="s">
        <v>952</v>
      </c>
      <c r="H2378" t="s">
        <v>918</v>
      </c>
      <c r="I2378" t="s">
        <v>329</v>
      </c>
      <c r="J2378" s="4" t="s">
        <v>865</v>
      </c>
      <c r="K2378">
        <v>300</v>
      </c>
      <c r="L2378">
        <v>250</v>
      </c>
      <c r="M2378" s="1">
        <v>2.8483796296296295E-2</v>
      </c>
      <c r="N2378" s="25">
        <v>549.50859980616201</v>
      </c>
      <c r="O2378" s="25">
        <v>1730.9520893894103</v>
      </c>
      <c r="P2378" s="25">
        <v>8.7692409379097107</v>
      </c>
      <c r="Q2378" s="25">
        <v>0.46158720554169202</v>
      </c>
      <c r="R2378" s="25">
        <v>679.74206923283896</v>
      </c>
      <c r="S2378" s="25">
        <v>3.2920963465481501</v>
      </c>
      <c r="T2378" s="25">
        <v>0.401198128290853</v>
      </c>
      <c r="U2378" s="25">
        <v>3.2823201944593497E-2</v>
      </c>
      <c r="V2378" s="25">
        <v>4.7900875203055499E-2</v>
      </c>
      <c r="W2378" s="25">
        <v>8.0724077147648995E-2</v>
      </c>
      <c r="X2378" s="25"/>
      <c r="Y2378" s="25"/>
      <c r="Z2378"/>
    </row>
    <row r="2379" spans="2:26" x14ac:dyDescent="0.25">
      <c r="B2379" t="s">
        <v>41</v>
      </c>
      <c r="C2379" t="s">
        <v>230</v>
      </c>
      <c r="D2379" t="s">
        <v>193</v>
      </c>
      <c r="E2379" t="s">
        <v>1647</v>
      </c>
      <c r="F2379" t="s">
        <v>951</v>
      </c>
      <c r="G2379" t="s">
        <v>952</v>
      </c>
      <c r="H2379" t="s">
        <v>918</v>
      </c>
      <c r="I2379" t="s">
        <v>329</v>
      </c>
      <c r="J2379" s="4" t="s">
        <v>865</v>
      </c>
      <c r="K2379">
        <v>360</v>
      </c>
      <c r="L2379">
        <v>500</v>
      </c>
      <c r="M2379" s="1">
        <v>5.2986111111111116E-2</v>
      </c>
      <c r="N2379" s="25">
        <v>991.581530551882</v>
      </c>
      <c r="O2379" s="25">
        <v>3123.481821238428</v>
      </c>
      <c r="P2379" s="25">
        <v>14.4900248626444</v>
      </c>
      <c r="Q2379" s="25">
        <v>0.83292847847825502</v>
      </c>
      <c r="R2379" s="25">
        <v>1226.5862640150001</v>
      </c>
      <c r="S2379" s="25">
        <v>4.7682216375065698</v>
      </c>
      <c r="T2379" s="25">
        <v>0.48970525336395898</v>
      </c>
      <c r="U2379" s="25">
        <v>4.6567363175094502E-2</v>
      </c>
      <c r="V2379" s="25">
        <v>9.5330023023121199E-2</v>
      </c>
      <c r="W2379" s="25">
        <v>0.14189738619821571</v>
      </c>
      <c r="X2379" s="25"/>
      <c r="Y2379" s="25"/>
      <c r="Z2379"/>
    </row>
    <row r="2380" spans="2:26" x14ac:dyDescent="0.25">
      <c r="B2380" t="s">
        <v>41</v>
      </c>
      <c r="C2380" t="s">
        <v>230</v>
      </c>
      <c r="D2380" t="s">
        <v>193</v>
      </c>
      <c r="E2380" t="s">
        <v>1647</v>
      </c>
      <c r="F2380" t="s">
        <v>951</v>
      </c>
      <c r="G2380" t="s">
        <v>952</v>
      </c>
      <c r="H2380" t="s">
        <v>918</v>
      </c>
      <c r="I2380" t="s">
        <v>329</v>
      </c>
      <c r="J2380" s="4" t="s">
        <v>865</v>
      </c>
      <c r="K2380">
        <v>400</v>
      </c>
      <c r="L2380">
        <v>750</v>
      </c>
      <c r="M2380" s="1">
        <v>7.7442129629629639E-2</v>
      </c>
      <c r="N2380" s="25">
        <v>1364.96548302624</v>
      </c>
      <c r="O2380" s="25">
        <v>4299.641271532656</v>
      </c>
      <c r="P2380" s="25">
        <v>19.499030009887701</v>
      </c>
      <c r="Q2380" s="25">
        <v>1.1465710393142099</v>
      </c>
      <c r="R2380" s="25">
        <v>1688.4618725897501</v>
      </c>
      <c r="S2380" s="25">
        <v>6.4919015803021702</v>
      </c>
      <c r="T2380" s="25">
        <v>0.58534655896625298</v>
      </c>
      <c r="U2380" s="25">
        <v>5.1897605409737403E-2</v>
      </c>
      <c r="V2380" s="25">
        <v>0.15358095545213399</v>
      </c>
      <c r="W2380" s="25">
        <v>0.20547856086187138</v>
      </c>
      <c r="X2380" s="25"/>
      <c r="Y2380" s="25"/>
      <c r="Z2380"/>
    </row>
    <row r="2381" spans="2:26" x14ac:dyDescent="0.25">
      <c r="B2381" t="s">
        <v>41</v>
      </c>
      <c r="C2381" t="s">
        <v>230</v>
      </c>
      <c r="D2381" t="s">
        <v>193</v>
      </c>
      <c r="E2381" t="s">
        <v>1647</v>
      </c>
      <c r="F2381" t="s">
        <v>951</v>
      </c>
      <c r="G2381" t="s">
        <v>952</v>
      </c>
      <c r="H2381" t="s">
        <v>918</v>
      </c>
      <c r="I2381" t="s">
        <v>329</v>
      </c>
      <c r="J2381" s="4" t="s">
        <v>865</v>
      </c>
      <c r="K2381">
        <v>400</v>
      </c>
      <c r="L2381">
        <v>1000</v>
      </c>
      <c r="M2381" s="1">
        <v>0.10164351851851851</v>
      </c>
      <c r="N2381" s="25">
        <v>1808.12850461877</v>
      </c>
      <c r="O2381" s="25">
        <v>5695.6047895491256</v>
      </c>
      <c r="P2381" s="25">
        <v>25.685086190183402</v>
      </c>
      <c r="Q2381" s="25">
        <v>1.5188278323053701</v>
      </c>
      <c r="R2381" s="25">
        <v>2236.65556294509</v>
      </c>
      <c r="S2381" s="25">
        <v>7.8229735415195103</v>
      </c>
      <c r="T2381" s="25">
        <v>0.64993286325861999</v>
      </c>
      <c r="U2381" s="25">
        <v>6.3805940834712999E-2</v>
      </c>
      <c r="V2381" s="25">
        <v>0.20700797139347701</v>
      </c>
      <c r="W2381" s="25">
        <v>0.27081391222819001</v>
      </c>
      <c r="X2381" s="25"/>
      <c r="Y2381" s="25"/>
      <c r="Z2381"/>
    </row>
    <row r="2382" spans="2:26" x14ac:dyDescent="0.25">
      <c r="B2382" t="s">
        <v>41</v>
      </c>
      <c r="C2382" t="s">
        <v>230</v>
      </c>
      <c r="D2382" t="s">
        <v>193</v>
      </c>
      <c r="E2382" t="s">
        <v>1647</v>
      </c>
      <c r="F2382" t="s">
        <v>951</v>
      </c>
      <c r="G2382" t="s">
        <v>952</v>
      </c>
      <c r="H2382" t="s">
        <v>918</v>
      </c>
      <c r="I2382" t="s">
        <v>329</v>
      </c>
      <c r="J2382" s="4" t="s">
        <v>865</v>
      </c>
      <c r="K2382">
        <v>400</v>
      </c>
      <c r="L2382">
        <v>1500</v>
      </c>
      <c r="M2382" s="1">
        <v>0.15008101851851852</v>
      </c>
      <c r="N2382" s="25">
        <v>2694.5344535228901</v>
      </c>
      <c r="O2382" s="25">
        <v>8487.7835285971032</v>
      </c>
      <c r="P2382" s="25">
        <v>38.055263327074002</v>
      </c>
      <c r="Q2382" s="25">
        <v>2.2634089737708698</v>
      </c>
      <c r="R2382" s="25">
        <v>3333.1395156885301</v>
      </c>
      <c r="S2382" s="25">
        <v>10.491549828341</v>
      </c>
      <c r="T2382" s="25">
        <v>0.78006177327378001</v>
      </c>
      <c r="U2382" s="25">
        <v>8.7625332677849194E-2</v>
      </c>
      <c r="V2382" s="25">
        <v>0.31388531234975697</v>
      </c>
      <c r="W2382" s="25">
        <v>0.40151064502760614</v>
      </c>
      <c r="X2382" s="25"/>
      <c r="Y2382" s="25"/>
      <c r="Z2382"/>
    </row>
    <row r="2383" spans="2:26" x14ac:dyDescent="0.25">
      <c r="B2383" t="s">
        <v>41</v>
      </c>
      <c r="C2383" t="s">
        <v>230</v>
      </c>
      <c r="D2383" t="s">
        <v>193</v>
      </c>
      <c r="E2383" t="s">
        <v>1647</v>
      </c>
      <c r="F2383" t="s">
        <v>951</v>
      </c>
      <c r="G2383" t="s">
        <v>952</v>
      </c>
      <c r="H2383" t="s">
        <v>918</v>
      </c>
      <c r="I2383" t="s">
        <v>329</v>
      </c>
      <c r="J2383" s="4" t="s">
        <v>865</v>
      </c>
      <c r="K2383">
        <v>400</v>
      </c>
      <c r="L2383">
        <v>2000</v>
      </c>
      <c r="M2383" s="1">
        <v>0.19851851851851854</v>
      </c>
      <c r="N2383" s="25">
        <v>3580.9952536048199</v>
      </c>
      <c r="O2383" s="25">
        <v>11280.135048855182</v>
      </c>
      <c r="P2383" s="25">
        <v>50.426625177623698</v>
      </c>
      <c r="Q2383" s="25">
        <v>3.0080357996932499</v>
      </c>
      <c r="R2383" s="25">
        <v>4429.6909508367698</v>
      </c>
      <c r="S2383" s="25">
        <v>13.156720421126501</v>
      </c>
      <c r="T2383" s="25">
        <v>0.90984561688778098</v>
      </c>
      <c r="U2383" s="25">
        <v>0.11143861127544701</v>
      </c>
      <c r="V2383" s="25">
        <v>0.42076056286750702</v>
      </c>
      <c r="W2383" s="25">
        <v>0.53219917414295403</v>
      </c>
      <c r="X2383" s="25"/>
      <c r="Y2383" s="25"/>
      <c r="Z2383"/>
    </row>
    <row r="2384" spans="2:26" x14ac:dyDescent="0.25">
      <c r="B2384" t="s">
        <v>41</v>
      </c>
      <c r="C2384" t="s">
        <v>230</v>
      </c>
      <c r="D2384" t="s">
        <v>193</v>
      </c>
      <c r="E2384" t="s">
        <v>1647</v>
      </c>
      <c r="F2384" t="s">
        <v>951</v>
      </c>
      <c r="G2384" t="s">
        <v>952</v>
      </c>
      <c r="H2384" t="s">
        <v>918</v>
      </c>
      <c r="I2384" t="s">
        <v>329</v>
      </c>
      <c r="J2384" s="4" t="s">
        <v>865</v>
      </c>
      <c r="K2384">
        <v>400</v>
      </c>
      <c r="L2384">
        <v>2500</v>
      </c>
      <c r="M2384" s="1">
        <v>0.24695601851851853</v>
      </c>
      <c r="N2384" s="25">
        <v>4467.4170925261997</v>
      </c>
      <c r="O2384" s="25">
        <v>14072.363841457529</v>
      </c>
      <c r="P2384" s="25">
        <v>62.797375839510103</v>
      </c>
      <c r="Q2384" s="25">
        <v>3.7526299546050801</v>
      </c>
      <c r="R2384" s="25">
        <v>5526.1952576619296</v>
      </c>
      <c r="S2384" s="25">
        <v>15.821366365866901</v>
      </c>
      <c r="T2384" s="25">
        <v>1.03943207572001</v>
      </c>
      <c r="U2384" s="25">
        <v>0.13524890833756201</v>
      </c>
      <c r="V2384" s="25">
        <v>0.52763844626101697</v>
      </c>
      <c r="W2384" s="25">
        <v>0.66288735459857895</v>
      </c>
      <c r="X2384" s="25"/>
      <c r="Y2384" s="25"/>
      <c r="Z2384"/>
    </row>
    <row r="2385" spans="2:26" x14ac:dyDescent="0.25">
      <c r="B2385" t="s">
        <v>41</v>
      </c>
      <c r="C2385" t="s">
        <v>230</v>
      </c>
      <c r="D2385" t="s">
        <v>193</v>
      </c>
      <c r="E2385" t="s">
        <v>1647</v>
      </c>
      <c r="F2385" t="s">
        <v>951</v>
      </c>
      <c r="G2385" t="s">
        <v>952</v>
      </c>
      <c r="H2385" t="s">
        <v>918</v>
      </c>
      <c r="I2385" t="s">
        <v>329</v>
      </c>
      <c r="J2385" s="4" t="s">
        <v>832</v>
      </c>
      <c r="K2385">
        <v>200</v>
      </c>
      <c r="L2385">
        <v>125</v>
      </c>
      <c r="M2385" s="1">
        <v>2.2847222222222224E-2</v>
      </c>
      <c r="N2385" s="25">
        <v>183.684</v>
      </c>
      <c r="O2385" s="25">
        <v>578.6046</v>
      </c>
      <c r="P2385" s="25">
        <v>1.68950269999999</v>
      </c>
      <c r="Q2385" s="25">
        <v>0.154294559999999</v>
      </c>
      <c r="R2385" s="25">
        <v>227.21710999999999</v>
      </c>
      <c r="S2385" s="25">
        <v>4.5080830799999996</v>
      </c>
      <c r="T2385" s="25">
        <v>0.78676379999999901</v>
      </c>
      <c r="U2385" s="25">
        <v>1.6428000000000002E-2</v>
      </c>
      <c r="V2385" s="25">
        <v>1.6655664000000001E-2</v>
      </c>
      <c r="W2385" s="25">
        <v>3.3083663999999999E-2</v>
      </c>
      <c r="X2385" s="25"/>
      <c r="Y2385" s="25"/>
      <c r="Z2385"/>
    </row>
    <row r="2386" spans="2:26" x14ac:dyDescent="0.25">
      <c r="B2386" t="s">
        <v>41</v>
      </c>
      <c r="C2386" t="s">
        <v>230</v>
      </c>
      <c r="D2386" t="s">
        <v>193</v>
      </c>
      <c r="E2386" t="s">
        <v>1647</v>
      </c>
      <c r="F2386" t="s">
        <v>951</v>
      </c>
      <c r="G2386" t="s">
        <v>952</v>
      </c>
      <c r="H2386" t="s">
        <v>918</v>
      </c>
      <c r="I2386" t="s">
        <v>329</v>
      </c>
      <c r="J2386" s="4" t="s">
        <v>864</v>
      </c>
      <c r="K2386">
        <v>200</v>
      </c>
      <c r="L2386">
        <v>125</v>
      </c>
      <c r="M2386" s="1">
        <v>1.9259259259259261E-2</v>
      </c>
      <c r="N2386" s="25">
        <v>167.56399999999999</v>
      </c>
      <c r="O2386" s="25">
        <v>527.82659999999998</v>
      </c>
      <c r="P2386" s="25">
        <v>1.6295362999999901</v>
      </c>
      <c r="Q2386" s="25">
        <v>0.14075376000000001</v>
      </c>
      <c r="R2386" s="25">
        <v>207.276669999999</v>
      </c>
      <c r="S2386" s="25">
        <v>3.7391590799999999</v>
      </c>
      <c r="T2386" s="25">
        <v>0.64103900000000003</v>
      </c>
      <c r="U2386" s="25">
        <v>1.49958E-2</v>
      </c>
      <c r="V2386" s="25">
        <v>1.4969263999999999E-2</v>
      </c>
      <c r="W2386" s="25">
        <v>2.9965064E-2</v>
      </c>
      <c r="X2386" s="25"/>
      <c r="Y2386" s="25"/>
      <c r="Z2386"/>
    </row>
    <row r="2387" spans="2:26" x14ac:dyDescent="0.25">
      <c r="B2387" t="s">
        <v>2017</v>
      </c>
      <c r="C2387" t="s">
        <v>699</v>
      </c>
      <c r="D2387" t="s">
        <v>193</v>
      </c>
      <c r="E2387" t="s">
        <v>1653</v>
      </c>
      <c r="F2387" t="s">
        <v>951</v>
      </c>
      <c r="G2387" t="s">
        <v>952</v>
      </c>
      <c r="H2387" t="s">
        <v>918</v>
      </c>
      <c r="I2387" t="s">
        <v>2018</v>
      </c>
      <c r="J2387" s="4" t="s">
        <v>865</v>
      </c>
      <c r="K2387">
        <v>160</v>
      </c>
      <c r="L2387">
        <v>125</v>
      </c>
      <c r="M2387" s="1">
        <v>1.6620370370370372E-2</v>
      </c>
      <c r="N2387" s="25">
        <v>316.576753223536</v>
      </c>
      <c r="O2387" s="25">
        <v>997.21677265413837</v>
      </c>
      <c r="P2387" s="25">
        <v>3.70371529358628</v>
      </c>
      <c r="Q2387" s="25">
        <v>0.26592446263901498</v>
      </c>
      <c r="R2387" s="25">
        <v>391.605499115665</v>
      </c>
      <c r="S2387" s="25">
        <v>1.3022315647020499</v>
      </c>
      <c r="T2387" s="25">
        <v>0.101614355632639</v>
      </c>
      <c r="U2387" s="25">
        <v>3.5600519141774098E-3</v>
      </c>
      <c r="V2387" s="25">
        <v>1.9186331739500399E-2</v>
      </c>
      <c r="W2387" s="25">
        <v>2.2746383653677808E-2</v>
      </c>
      <c r="X2387" s="25"/>
      <c r="Y2387" s="25"/>
      <c r="Z2387"/>
    </row>
    <row r="2388" spans="2:26" x14ac:dyDescent="0.25">
      <c r="B2388" t="s">
        <v>2017</v>
      </c>
      <c r="C2388" t="s">
        <v>699</v>
      </c>
      <c r="D2388" t="s">
        <v>193</v>
      </c>
      <c r="E2388" t="s">
        <v>1653</v>
      </c>
      <c r="F2388" t="s">
        <v>951</v>
      </c>
      <c r="G2388" t="s">
        <v>952</v>
      </c>
      <c r="H2388" t="s">
        <v>918</v>
      </c>
      <c r="I2388" t="s">
        <v>2018</v>
      </c>
      <c r="J2388" s="4" t="s">
        <v>865</v>
      </c>
      <c r="K2388">
        <v>280</v>
      </c>
      <c r="L2388">
        <v>200</v>
      </c>
      <c r="M2388" s="1">
        <v>2.431712962962963E-2</v>
      </c>
      <c r="N2388" s="25">
        <v>431.39627356840799</v>
      </c>
      <c r="O2388" s="25">
        <v>1358.8982617404852</v>
      </c>
      <c r="P2388" s="25">
        <v>5.0188000400475401</v>
      </c>
      <c r="Q2388" s="25">
        <v>0.36237285431439697</v>
      </c>
      <c r="R2388" s="25">
        <v>533.63725136373102</v>
      </c>
      <c r="S2388" s="25">
        <v>2.3105932731288501</v>
      </c>
      <c r="T2388" s="25">
        <v>0.19054104729791299</v>
      </c>
      <c r="U2388" s="25">
        <v>4.8857403566737604E-3</v>
      </c>
      <c r="V2388" s="25">
        <v>2.9648787951097801E-2</v>
      </c>
      <c r="W2388" s="25">
        <v>3.453452830777156E-2</v>
      </c>
      <c r="X2388" s="25"/>
      <c r="Y2388" s="25"/>
      <c r="Z2388"/>
    </row>
    <row r="2389" spans="2:26" x14ac:dyDescent="0.25">
      <c r="B2389" t="s">
        <v>2017</v>
      </c>
      <c r="C2389" t="s">
        <v>699</v>
      </c>
      <c r="D2389" t="s">
        <v>193</v>
      </c>
      <c r="E2389" t="s">
        <v>1653</v>
      </c>
      <c r="F2389" t="s">
        <v>951</v>
      </c>
      <c r="G2389" t="s">
        <v>952</v>
      </c>
      <c r="H2389" t="s">
        <v>918</v>
      </c>
      <c r="I2389" t="s">
        <v>2018</v>
      </c>
      <c r="J2389" s="4" t="s">
        <v>865</v>
      </c>
      <c r="K2389">
        <v>340</v>
      </c>
      <c r="L2389">
        <v>250</v>
      </c>
      <c r="M2389" s="1">
        <v>2.9421296296296296E-2</v>
      </c>
      <c r="N2389" s="25">
        <v>492.48594328131003</v>
      </c>
      <c r="O2389" s="25">
        <v>1551.3307213361265</v>
      </c>
      <c r="P2389" s="25">
        <v>5.4984934543888704</v>
      </c>
      <c r="Q2389" s="25">
        <v>0.413688267924604</v>
      </c>
      <c r="R2389" s="25">
        <v>609.20515563876802</v>
      </c>
      <c r="S2389" s="25">
        <v>3.0040549633568099</v>
      </c>
      <c r="T2389" s="25">
        <v>0.27140360683575898</v>
      </c>
      <c r="U2389" s="25">
        <v>5.4166291178371802E-3</v>
      </c>
      <c r="V2389" s="25">
        <v>3.6133549899297998E-2</v>
      </c>
      <c r="W2389" s="25">
        <v>4.1550179017135175E-2</v>
      </c>
      <c r="X2389" s="25"/>
      <c r="Y2389" s="25"/>
      <c r="Z2389"/>
    </row>
    <row r="2390" spans="2:26" x14ac:dyDescent="0.25">
      <c r="B2390" t="s">
        <v>2017</v>
      </c>
      <c r="C2390" t="s">
        <v>699</v>
      </c>
      <c r="D2390" t="s">
        <v>193</v>
      </c>
      <c r="E2390" t="s">
        <v>1653</v>
      </c>
      <c r="F2390" t="s">
        <v>951</v>
      </c>
      <c r="G2390" t="s">
        <v>952</v>
      </c>
      <c r="H2390" t="s">
        <v>918</v>
      </c>
      <c r="I2390" t="s">
        <v>2018</v>
      </c>
      <c r="J2390" s="4" t="s">
        <v>865</v>
      </c>
      <c r="K2390">
        <v>360</v>
      </c>
      <c r="L2390">
        <v>500</v>
      </c>
      <c r="M2390" s="1">
        <v>5.2824074074074079E-2</v>
      </c>
      <c r="N2390" s="25">
        <v>885.940132938548</v>
      </c>
      <c r="O2390" s="25">
        <v>2790.7114187564262</v>
      </c>
      <c r="P2390" s="25">
        <v>9.2135679382950997</v>
      </c>
      <c r="Q2390" s="25">
        <v>0.744189630633872</v>
      </c>
      <c r="R2390" s="25">
        <v>1095.90788964689</v>
      </c>
      <c r="S2390" s="25">
        <v>3.5315223050768099</v>
      </c>
      <c r="T2390" s="25">
        <v>0.28961748497518902</v>
      </c>
      <c r="U2390" s="25">
        <v>7.3624681172869601E-3</v>
      </c>
      <c r="V2390" s="25">
        <v>7.1179605291966097E-2</v>
      </c>
      <c r="W2390" s="25">
        <v>7.8542073409253052E-2</v>
      </c>
      <c r="X2390" s="25"/>
      <c r="Y2390" s="25"/>
      <c r="Z2390"/>
    </row>
    <row r="2391" spans="2:26" x14ac:dyDescent="0.25">
      <c r="B2391" t="s">
        <v>2017</v>
      </c>
      <c r="C2391" t="s">
        <v>699</v>
      </c>
      <c r="D2391" t="s">
        <v>193</v>
      </c>
      <c r="E2391" t="s">
        <v>1653</v>
      </c>
      <c r="F2391" t="s">
        <v>951</v>
      </c>
      <c r="G2391" t="s">
        <v>952</v>
      </c>
      <c r="H2391" t="s">
        <v>918</v>
      </c>
      <c r="I2391" t="s">
        <v>2018</v>
      </c>
      <c r="J2391" s="4" t="s">
        <v>865</v>
      </c>
      <c r="K2391">
        <v>380</v>
      </c>
      <c r="L2391">
        <v>750</v>
      </c>
      <c r="M2391" s="1">
        <v>7.6203703703703704E-2</v>
      </c>
      <c r="N2391" s="25">
        <v>1228.9974326423701</v>
      </c>
      <c r="O2391" s="25">
        <v>3871.3419128234655</v>
      </c>
      <c r="P2391" s="25">
        <v>12.241978403269</v>
      </c>
      <c r="Q2391" s="25">
        <v>1.03235780864841</v>
      </c>
      <c r="R2391" s="25">
        <v>1520.26974935063</v>
      </c>
      <c r="S2391" s="25">
        <v>3.9587132978803798</v>
      </c>
      <c r="T2391" s="25">
        <v>0.29783642052658499</v>
      </c>
      <c r="U2391" s="25">
        <v>8.5930744494489997E-3</v>
      </c>
      <c r="V2391" s="25">
        <v>0.10851494589218801</v>
      </c>
      <c r="W2391" s="25">
        <v>0.117108020341637</v>
      </c>
      <c r="X2391" s="25"/>
      <c r="Y2391" s="25"/>
      <c r="Z2391"/>
    </row>
    <row r="2392" spans="2:26" x14ac:dyDescent="0.25">
      <c r="B2392" t="s">
        <v>2017</v>
      </c>
      <c r="C2392" t="s">
        <v>699</v>
      </c>
      <c r="D2392" t="s">
        <v>193</v>
      </c>
      <c r="E2392" t="s">
        <v>1653</v>
      </c>
      <c r="F2392" t="s">
        <v>951</v>
      </c>
      <c r="G2392" t="s">
        <v>952</v>
      </c>
      <c r="H2392" t="s">
        <v>918</v>
      </c>
      <c r="I2392" t="s">
        <v>2018</v>
      </c>
      <c r="J2392" s="4" t="s">
        <v>865</v>
      </c>
      <c r="K2392">
        <v>400</v>
      </c>
      <c r="L2392">
        <v>1000</v>
      </c>
      <c r="M2392" s="1">
        <v>9.959490740740741E-2</v>
      </c>
      <c r="N2392" s="25">
        <v>1536.9236621872101</v>
      </c>
      <c r="O2392" s="25">
        <v>4841.3095358897117</v>
      </c>
      <c r="P2392" s="25">
        <v>14.826825610081</v>
      </c>
      <c r="Q2392" s="25">
        <v>1.2910158602409301</v>
      </c>
      <c r="R2392" s="25">
        <v>1901.17421340745</v>
      </c>
      <c r="S2392" s="25">
        <v>4.29520601156349</v>
      </c>
      <c r="T2392" s="25">
        <v>0.301095829347302</v>
      </c>
      <c r="U2392" s="25">
        <v>9.3662913518381304E-3</v>
      </c>
      <c r="V2392" s="25">
        <v>0.14912491017498999</v>
      </c>
      <c r="W2392" s="25">
        <v>0.15849120152682813</v>
      </c>
      <c r="X2392" s="25"/>
      <c r="Y2392" s="25"/>
      <c r="Z2392"/>
    </row>
    <row r="2393" spans="2:26" x14ac:dyDescent="0.25">
      <c r="B2393" t="s">
        <v>2017</v>
      </c>
      <c r="C2393" t="s">
        <v>699</v>
      </c>
      <c r="D2393" t="s">
        <v>193</v>
      </c>
      <c r="E2393" t="s">
        <v>1653</v>
      </c>
      <c r="F2393" t="s">
        <v>951</v>
      </c>
      <c r="G2393" t="s">
        <v>952</v>
      </c>
      <c r="H2393" t="s">
        <v>918</v>
      </c>
      <c r="I2393" t="s">
        <v>2018</v>
      </c>
      <c r="J2393" s="4" t="s">
        <v>865</v>
      </c>
      <c r="K2393">
        <v>400</v>
      </c>
      <c r="L2393">
        <v>1500</v>
      </c>
      <c r="M2393" s="1">
        <v>0.14616898148148147</v>
      </c>
      <c r="N2393" s="25">
        <v>2242.7263096826</v>
      </c>
      <c r="O2393" s="25">
        <v>7064.5878755001895</v>
      </c>
      <c r="P2393" s="25">
        <v>21.166970112090699</v>
      </c>
      <c r="Q2393" s="25">
        <v>1.88389011373821</v>
      </c>
      <c r="R2393" s="25">
        <v>2774.2527369109098</v>
      </c>
      <c r="S2393" s="25">
        <v>4.8517856547884097</v>
      </c>
      <c r="T2393" s="25">
        <v>0.29983549685305699</v>
      </c>
      <c r="U2393" s="25">
        <v>1.1897332539060401E-2</v>
      </c>
      <c r="V2393" s="25">
        <v>0.22450571828620899</v>
      </c>
      <c r="W2393" s="25">
        <v>0.23640305082526938</v>
      </c>
      <c r="X2393" s="25"/>
      <c r="Y2393" s="25"/>
      <c r="Z2393"/>
    </row>
    <row r="2394" spans="2:26" x14ac:dyDescent="0.25">
      <c r="B2394" t="s">
        <v>2017</v>
      </c>
      <c r="C2394" t="s">
        <v>699</v>
      </c>
      <c r="D2394" t="s">
        <v>193</v>
      </c>
      <c r="E2394" t="s">
        <v>1653</v>
      </c>
      <c r="F2394" t="s">
        <v>951</v>
      </c>
      <c r="G2394" t="s">
        <v>952</v>
      </c>
      <c r="H2394" t="s">
        <v>918</v>
      </c>
      <c r="I2394" t="s">
        <v>2018</v>
      </c>
      <c r="J2394" s="4" t="s">
        <v>832</v>
      </c>
      <c r="K2394">
        <v>160</v>
      </c>
      <c r="L2394">
        <v>125</v>
      </c>
      <c r="M2394" s="1">
        <v>2.2847222222222224E-2</v>
      </c>
      <c r="N2394" s="25">
        <v>288.41879999999998</v>
      </c>
      <c r="O2394" s="25">
        <v>908.5192199999999</v>
      </c>
      <c r="P2394" s="25">
        <v>2.3090541600000001</v>
      </c>
      <c r="Q2394" s="25">
        <v>0.24227178999999999</v>
      </c>
      <c r="R2394" s="25">
        <v>356.77406999999999</v>
      </c>
      <c r="S2394" s="25">
        <v>4.7558355199999998</v>
      </c>
      <c r="T2394" s="25">
        <v>0.40310985719999998</v>
      </c>
      <c r="U2394" s="25">
        <v>1.357092E-2</v>
      </c>
      <c r="V2394" s="25">
        <v>1.6617866639999999E-2</v>
      </c>
      <c r="W2394" s="25">
        <v>3.018878664E-2</v>
      </c>
      <c r="X2394" s="25"/>
      <c r="Y2394" s="25"/>
      <c r="Z2394"/>
    </row>
    <row r="2395" spans="2:26" x14ac:dyDescent="0.25">
      <c r="B2395" t="s">
        <v>2017</v>
      </c>
      <c r="C2395" t="s">
        <v>699</v>
      </c>
      <c r="D2395" t="s">
        <v>193</v>
      </c>
      <c r="E2395" t="s">
        <v>1653</v>
      </c>
      <c r="F2395" t="s">
        <v>951</v>
      </c>
      <c r="G2395" t="s">
        <v>952</v>
      </c>
      <c r="H2395" t="s">
        <v>918</v>
      </c>
      <c r="I2395" t="s">
        <v>2018</v>
      </c>
      <c r="J2395" s="4" t="s">
        <v>864</v>
      </c>
      <c r="K2395">
        <v>160</v>
      </c>
      <c r="L2395">
        <v>125</v>
      </c>
      <c r="M2395" s="1">
        <v>1.9259259259259261E-2</v>
      </c>
      <c r="N2395" s="25">
        <v>260.70479999999998</v>
      </c>
      <c r="O2395" s="25">
        <v>821.22011999999995</v>
      </c>
      <c r="P2395" s="25">
        <v>2.2480833599999999</v>
      </c>
      <c r="Q2395" s="25">
        <v>0.21899203</v>
      </c>
      <c r="R2395" s="25">
        <v>322.49184961538401</v>
      </c>
      <c r="S2395" s="25">
        <v>3.8393336353846101</v>
      </c>
      <c r="T2395" s="25">
        <v>0.323016409123076</v>
      </c>
      <c r="U2395" s="25">
        <v>1.1165319999999999E-2</v>
      </c>
      <c r="V2395" s="25">
        <v>1.476592664E-2</v>
      </c>
      <c r="W2395" s="25">
        <v>2.5931246639999999E-2</v>
      </c>
      <c r="X2395" s="25"/>
      <c r="Y2395" s="25"/>
      <c r="Z2395"/>
    </row>
    <row r="2396" spans="2:26" x14ac:dyDescent="0.25">
      <c r="B2396" t="s">
        <v>814</v>
      </c>
      <c r="C2396" t="s">
        <v>700</v>
      </c>
      <c r="D2396" t="s">
        <v>511</v>
      </c>
      <c r="E2396" t="s">
        <v>1656</v>
      </c>
      <c r="F2396" t="s">
        <v>951</v>
      </c>
      <c r="G2396" t="s">
        <v>952</v>
      </c>
      <c r="H2396" t="s">
        <v>918</v>
      </c>
      <c r="I2396" t="s">
        <v>2019</v>
      </c>
      <c r="J2396" s="4" t="s">
        <v>865</v>
      </c>
      <c r="K2396">
        <v>200</v>
      </c>
      <c r="L2396">
        <v>125</v>
      </c>
      <c r="M2396" s="1">
        <v>1.5601851851851851E-2</v>
      </c>
      <c r="N2396" s="25">
        <v>365.61110506595298</v>
      </c>
      <c r="O2396" s="25">
        <v>1151.6749809577518</v>
      </c>
      <c r="P2396" s="25">
        <v>4.4116920887436999</v>
      </c>
      <c r="Q2396" s="25">
        <v>0.30711335236459703</v>
      </c>
      <c r="R2396" s="25">
        <v>452.26085605009001</v>
      </c>
      <c r="S2396" s="25">
        <v>2.3741821356634101</v>
      </c>
      <c r="T2396" s="25">
        <v>0.20085620416841499</v>
      </c>
      <c r="U2396" s="25">
        <v>4.6101571927700598E-2</v>
      </c>
      <c r="V2396" s="25">
        <v>2.37561991968985E-2</v>
      </c>
      <c r="W2396" s="25">
        <v>6.9857771124599094E-2</v>
      </c>
      <c r="X2396" s="25"/>
      <c r="Y2396" s="25"/>
      <c r="Z2396"/>
    </row>
    <row r="2397" spans="2:26" x14ac:dyDescent="0.25">
      <c r="B2397" t="s">
        <v>814</v>
      </c>
      <c r="C2397" t="s">
        <v>700</v>
      </c>
      <c r="D2397" t="s">
        <v>511</v>
      </c>
      <c r="E2397" t="s">
        <v>1656</v>
      </c>
      <c r="F2397" t="s">
        <v>951</v>
      </c>
      <c r="G2397" t="s">
        <v>952</v>
      </c>
      <c r="H2397" t="s">
        <v>918</v>
      </c>
      <c r="I2397" t="s">
        <v>2019</v>
      </c>
      <c r="J2397" s="4" t="s">
        <v>865</v>
      </c>
      <c r="K2397">
        <v>240</v>
      </c>
      <c r="L2397">
        <v>200</v>
      </c>
      <c r="M2397" s="1">
        <v>2.2847222222222224E-2</v>
      </c>
      <c r="N2397" s="25">
        <v>554.69588933639398</v>
      </c>
      <c r="O2397" s="25">
        <v>1747.2920514096409</v>
      </c>
      <c r="P2397" s="25">
        <v>6.6439817895182101</v>
      </c>
      <c r="Q2397" s="25">
        <v>0.465944586700407</v>
      </c>
      <c r="R2397" s="25">
        <v>686.15880048529198</v>
      </c>
      <c r="S2397" s="25">
        <v>2.8306032383200899</v>
      </c>
      <c r="T2397" s="25">
        <v>0.20983567242191001</v>
      </c>
      <c r="U2397" s="25">
        <v>6.1006207541948798E-2</v>
      </c>
      <c r="V2397" s="25">
        <v>3.7727270562315403E-2</v>
      </c>
      <c r="W2397" s="25">
        <v>9.8733478104264194E-2</v>
      </c>
      <c r="X2397" s="25"/>
      <c r="Y2397" s="25"/>
      <c r="Z2397"/>
    </row>
    <row r="2398" spans="2:26" x14ac:dyDescent="0.25">
      <c r="B2398" t="s">
        <v>814</v>
      </c>
      <c r="C2398" t="s">
        <v>700</v>
      </c>
      <c r="D2398" t="s">
        <v>511</v>
      </c>
      <c r="E2398" t="s">
        <v>1656</v>
      </c>
      <c r="F2398" t="s">
        <v>951</v>
      </c>
      <c r="G2398" t="s">
        <v>952</v>
      </c>
      <c r="H2398" t="s">
        <v>918</v>
      </c>
      <c r="I2398" t="s">
        <v>2019</v>
      </c>
      <c r="J2398" s="4" t="s">
        <v>865</v>
      </c>
      <c r="K2398">
        <v>360</v>
      </c>
      <c r="L2398">
        <v>250</v>
      </c>
      <c r="M2398" s="1">
        <v>2.7083333333333334E-2</v>
      </c>
      <c r="N2398" s="25">
        <v>596.70209141503994</v>
      </c>
      <c r="O2398" s="25">
        <v>1879.6115879573758</v>
      </c>
      <c r="P2398" s="25">
        <v>7.1484580744194304</v>
      </c>
      <c r="Q2398" s="25">
        <v>0.50122966745205899</v>
      </c>
      <c r="R2398" s="25">
        <v>738.120335014018</v>
      </c>
      <c r="S2398" s="25">
        <v>3.4571314136270699</v>
      </c>
      <c r="T2398" s="25">
        <v>0.22116178738651901</v>
      </c>
      <c r="U2398" s="25">
        <v>5.3664348180582501E-2</v>
      </c>
      <c r="V2398" s="25">
        <v>4.4560971995485303E-2</v>
      </c>
      <c r="W2398" s="25">
        <v>9.8225320176067804E-2</v>
      </c>
      <c r="X2398" s="25"/>
      <c r="Y2398" s="25"/>
      <c r="Z2398"/>
    </row>
    <row r="2399" spans="2:26" x14ac:dyDescent="0.25">
      <c r="B2399" t="s">
        <v>814</v>
      </c>
      <c r="C2399" t="s">
        <v>700</v>
      </c>
      <c r="D2399" t="s">
        <v>511</v>
      </c>
      <c r="E2399" t="s">
        <v>1656</v>
      </c>
      <c r="F2399" t="s">
        <v>951</v>
      </c>
      <c r="G2399" t="s">
        <v>952</v>
      </c>
      <c r="H2399" t="s">
        <v>918</v>
      </c>
      <c r="I2399" t="s">
        <v>2019</v>
      </c>
      <c r="J2399" s="4" t="s">
        <v>865</v>
      </c>
      <c r="K2399">
        <v>420</v>
      </c>
      <c r="L2399">
        <v>500</v>
      </c>
      <c r="M2399" s="1">
        <v>5.0358796296296297E-2</v>
      </c>
      <c r="N2399" s="25">
        <v>1025.9630576381401</v>
      </c>
      <c r="O2399" s="25">
        <v>3231.7836315601412</v>
      </c>
      <c r="P2399" s="25">
        <v>11.014824497171899</v>
      </c>
      <c r="Q2399" s="25">
        <v>0.86180892053442404</v>
      </c>
      <c r="R2399" s="25">
        <v>1269.11627346966</v>
      </c>
      <c r="S2399" s="25">
        <v>4.6674140521268104</v>
      </c>
      <c r="T2399" s="25">
        <v>0.22943660948487901</v>
      </c>
      <c r="U2399" s="25">
        <v>6.5503732297082007E-2</v>
      </c>
      <c r="V2399" s="25">
        <v>9.7005735892293096E-2</v>
      </c>
      <c r="W2399" s="25">
        <v>0.16250946818937512</v>
      </c>
      <c r="X2399" s="25"/>
      <c r="Y2399" s="25"/>
      <c r="Z2399"/>
    </row>
    <row r="2400" spans="2:26" x14ac:dyDescent="0.25">
      <c r="B2400" t="s">
        <v>814</v>
      </c>
      <c r="C2400" t="s">
        <v>700</v>
      </c>
      <c r="D2400" t="s">
        <v>511</v>
      </c>
      <c r="E2400" t="s">
        <v>1656</v>
      </c>
      <c r="F2400" t="s">
        <v>951</v>
      </c>
      <c r="G2400" t="s">
        <v>952</v>
      </c>
      <c r="H2400" t="s">
        <v>918</v>
      </c>
      <c r="I2400" t="s">
        <v>2019</v>
      </c>
      <c r="J2400" s="4" t="s">
        <v>865</v>
      </c>
      <c r="K2400">
        <v>440</v>
      </c>
      <c r="L2400">
        <v>750</v>
      </c>
      <c r="M2400" s="1">
        <v>7.3865740740740746E-2</v>
      </c>
      <c r="N2400" s="25">
        <v>1479.2502693281499</v>
      </c>
      <c r="O2400" s="25">
        <v>4659.6383483836717</v>
      </c>
      <c r="P2400" s="25">
        <v>15.368373097038299</v>
      </c>
      <c r="Q2400" s="25">
        <v>1.24257028222632</v>
      </c>
      <c r="R2400" s="25">
        <v>1829.8325889579501</v>
      </c>
      <c r="S2400" s="25">
        <v>5.76377359336613</v>
      </c>
      <c r="T2400" s="25">
        <v>0.231677662178983</v>
      </c>
      <c r="U2400" s="25">
        <v>8.2575607179590005E-2</v>
      </c>
      <c r="V2400" s="25">
        <v>0.15167117641201899</v>
      </c>
      <c r="W2400" s="25">
        <v>0.234246783591609</v>
      </c>
      <c r="X2400" s="25"/>
      <c r="Y2400" s="25"/>
      <c r="Z2400"/>
    </row>
    <row r="2401" spans="2:26" x14ac:dyDescent="0.25">
      <c r="B2401" t="s">
        <v>814</v>
      </c>
      <c r="C2401" t="s">
        <v>700</v>
      </c>
      <c r="D2401" t="s">
        <v>511</v>
      </c>
      <c r="E2401" t="s">
        <v>1656</v>
      </c>
      <c r="F2401" t="s">
        <v>951</v>
      </c>
      <c r="G2401" t="s">
        <v>952</v>
      </c>
      <c r="H2401" t="s">
        <v>918</v>
      </c>
      <c r="I2401" t="s">
        <v>2019</v>
      </c>
      <c r="J2401" s="4" t="s">
        <v>865</v>
      </c>
      <c r="K2401">
        <v>440</v>
      </c>
      <c r="L2401">
        <v>1000</v>
      </c>
      <c r="M2401" s="1">
        <v>9.7141203703703702E-2</v>
      </c>
      <c r="N2401" s="25">
        <v>1895.8856142801301</v>
      </c>
      <c r="O2401" s="25">
        <v>5972.0396849824092</v>
      </c>
      <c r="P2401" s="25">
        <v>19.012159183508199</v>
      </c>
      <c r="Q2401" s="25">
        <v>1.59254367193011</v>
      </c>
      <c r="R2401" s="25">
        <v>2345.2104581520498</v>
      </c>
      <c r="S2401" s="25">
        <v>6.75033895430672</v>
      </c>
      <c r="T2401" s="25">
        <v>0.231024945609593</v>
      </c>
      <c r="U2401" s="25">
        <v>9.3971424875726906E-2</v>
      </c>
      <c r="V2401" s="25">
        <v>0.20312725662851699</v>
      </c>
      <c r="W2401" s="25">
        <v>0.2970986815042439</v>
      </c>
      <c r="X2401" s="25"/>
      <c r="Y2401" s="25"/>
      <c r="Z2401"/>
    </row>
    <row r="2402" spans="2:26" x14ac:dyDescent="0.25">
      <c r="B2402" t="s">
        <v>814</v>
      </c>
      <c r="C2402" t="s">
        <v>700</v>
      </c>
      <c r="D2402" t="s">
        <v>511</v>
      </c>
      <c r="E2402" t="s">
        <v>1656</v>
      </c>
      <c r="F2402" t="s">
        <v>951</v>
      </c>
      <c r="G2402" t="s">
        <v>952</v>
      </c>
      <c r="H2402" t="s">
        <v>918</v>
      </c>
      <c r="I2402" t="s">
        <v>2019</v>
      </c>
      <c r="J2402" s="4" t="s">
        <v>865</v>
      </c>
      <c r="K2402">
        <v>440</v>
      </c>
      <c r="L2402">
        <v>1500</v>
      </c>
      <c r="M2402" s="1">
        <v>0.14386574074074074</v>
      </c>
      <c r="N2402" s="25">
        <v>2761.0464500297799</v>
      </c>
      <c r="O2402" s="25">
        <v>8697.2963175938057</v>
      </c>
      <c r="P2402" s="25">
        <v>26.851475070937401</v>
      </c>
      <c r="Q2402" s="25">
        <v>2.31927892993957</v>
      </c>
      <c r="R2402" s="25">
        <v>3415.4137946427099</v>
      </c>
      <c r="S2402" s="25">
        <v>8.7718338899831796</v>
      </c>
      <c r="T2402" s="25">
        <v>0.232154376686007</v>
      </c>
      <c r="U2402" s="25">
        <v>0.121257032857794</v>
      </c>
      <c r="V2402" s="25">
        <v>0.30747774598232003</v>
      </c>
      <c r="W2402" s="25">
        <v>0.42873477884011402</v>
      </c>
      <c r="X2402" s="25"/>
      <c r="Y2402" s="25"/>
      <c r="Z2402"/>
    </row>
    <row r="2403" spans="2:26" x14ac:dyDescent="0.25">
      <c r="B2403" t="s">
        <v>814</v>
      </c>
      <c r="C2403" t="s">
        <v>700</v>
      </c>
      <c r="D2403" t="s">
        <v>511</v>
      </c>
      <c r="E2403" t="s">
        <v>1656</v>
      </c>
      <c r="F2403" t="s">
        <v>951</v>
      </c>
      <c r="G2403" t="s">
        <v>952</v>
      </c>
      <c r="H2403" t="s">
        <v>918</v>
      </c>
      <c r="I2403" t="s">
        <v>2019</v>
      </c>
      <c r="J2403" s="4" t="s">
        <v>865</v>
      </c>
      <c r="K2403">
        <v>440</v>
      </c>
      <c r="L2403">
        <v>2000</v>
      </c>
      <c r="M2403" s="1">
        <v>0.19047453703703701</v>
      </c>
      <c r="N2403" s="25">
        <v>3681.6431166080702</v>
      </c>
      <c r="O2403" s="25">
        <v>11597.175817315421</v>
      </c>
      <c r="P2403" s="25">
        <v>35.408391857940899</v>
      </c>
      <c r="Q2403" s="25">
        <v>3.09257982942973</v>
      </c>
      <c r="R2403" s="25">
        <v>4554.1928848129901</v>
      </c>
      <c r="S2403" s="25">
        <v>10.705631220326</v>
      </c>
      <c r="T2403" s="25">
        <v>0.231420570428506</v>
      </c>
      <c r="U2403" s="25">
        <v>0.154170080029712</v>
      </c>
      <c r="V2403" s="25">
        <v>0.40726273454430101</v>
      </c>
      <c r="W2403" s="25">
        <v>0.56143281457401306</v>
      </c>
      <c r="X2403" s="25"/>
      <c r="Y2403" s="25"/>
      <c r="Z2403"/>
    </row>
    <row r="2404" spans="2:26" x14ac:dyDescent="0.25">
      <c r="B2404" t="s">
        <v>814</v>
      </c>
      <c r="C2404" t="s">
        <v>700</v>
      </c>
      <c r="D2404" t="s">
        <v>511</v>
      </c>
      <c r="E2404" t="s">
        <v>1656</v>
      </c>
      <c r="F2404" t="s">
        <v>951</v>
      </c>
      <c r="G2404" t="s">
        <v>952</v>
      </c>
      <c r="H2404" t="s">
        <v>918</v>
      </c>
      <c r="I2404" t="s">
        <v>2019</v>
      </c>
      <c r="J2404" s="4" t="s">
        <v>865</v>
      </c>
      <c r="K2404">
        <v>440</v>
      </c>
      <c r="L2404">
        <v>2500</v>
      </c>
      <c r="M2404" s="1">
        <v>0.23707175925925927</v>
      </c>
      <c r="N2404" s="25">
        <v>4497.9637756881202</v>
      </c>
      <c r="O2404" s="25">
        <v>14168.585893417578</v>
      </c>
      <c r="P2404" s="25">
        <v>42.492875724004598</v>
      </c>
      <c r="Q2404" s="25">
        <v>3.7782894674370699</v>
      </c>
      <c r="R2404" s="25">
        <v>5563.98067262521</v>
      </c>
      <c r="S2404" s="25">
        <v>12.752747358761001</v>
      </c>
      <c r="T2404" s="25">
        <v>0.232156042082062</v>
      </c>
      <c r="U2404" s="25">
        <v>0.17498561409810001</v>
      </c>
      <c r="V2404" s="25">
        <v>0.51311896450846795</v>
      </c>
      <c r="W2404" s="25">
        <v>0.68810457860656793</v>
      </c>
      <c r="X2404" s="25"/>
      <c r="Y2404" s="25"/>
      <c r="Z2404"/>
    </row>
    <row r="2405" spans="2:26" x14ac:dyDescent="0.25">
      <c r="B2405" t="s">
        <v>814</v>
      </c>
      <c r="C2405" t="s">
        <v>700</v>
      </c>
      <c r="D2405" t="s">
        <v>511</v>
      </c>
      <c r="E2405" t="s">
        <v>1656</v>
      </c>
      <c r="F2405" t="s">
        <v>951</v>
      </c>
      <c r="G2405" t="s">
        <v>952</v>
      </c>
      <c r="H2405" t="s">
        <v>918</v>
      </c>
      <c r="I2405" t="s">
        <v>2019</v>
      </c>
      <c r="J2405" s="4" t="s">
        <v>865</v>
      </c>
      <c r="K2405">
        <v>440</v>
      </c>
      <c r="L2405">
        <v>3000</v>
      </c>
      <c r="M2405" s="1">
        <v>0.28366898148148151</v>
      </c>
      <c r="N2405" s="25">
        <v>5314.2885049725801</v>
      </c>
      <c r="O2405" s="25">
        <v>16740.008790663625</v>
      </c>
      <c r="P2405" s="25">
        <v>49.580010288167998</v>
      </c>
      <c r="Q2405" s="25">
        <v>4.4640022480470103</v>
      </c>
      <c r="R2405" s="25">
        <v>6573.7746375224096</v>
      </c>
      <c r="S2405" s="25">
        <v>14.797130456416101</v>
      </c>
      <c r="T2405" s="25">
        <v>0.23271096291708601</v>
      </c>
      <c r="U2405" s="25">
        <v>0.195800259994072</v>
      </c>
      <c r="V2405" s="25">
        <v>0.61897990051156604</v>
      </c>
      <c r="W2405" s="25">
        <v>0.81478016050563806</v>
      </c>
      <c r="X2405" s="25"/>
      <c r="Y2405" s="25"/>
      <c r="Z2405"/>
    </row>
    <row r="2406" spans="2:26" x14ac:dyDescent="0.25">
      <c r="B2406" t="s">
        <v>814</v>
      </c>
      <c r="C2406" t="s">
        <v>700</v>
      </c>
      <c r="D2406" t="s">
        <v>511</v>
      </c>
      <c r="E2406" t="s">
        <v>1656</v>
      </c>
      <c r="F2406" t="s">
        <v>951</v>
      </c>
      <c r="G2406" t="s">
        <v>952</v>
      </c>
      <c r="H2406" t="s">
        <v>918</v>
      </c>
      <c r="I2406" t="s">
        <v>2019</v>
      </c>
      <c r="J2406" s="4" t="s">
        <v>832</v>
      </c>
      <c r="K2406">
        <v>200</v>
      </c>
      <c r="L2406">
        <v>125</v>
      </c>
      <c r="M2406" s="1">
        <v>2.2847222222222224E-2</v>
      </c>
      <c r="N2406" s="25">
        <v>307.35599999999999</v>
      </c>
      <c r="O2406" s="25">
        <v>968.17139999999995</v>
      </c>
      <c r="P2406" s="25">
        <v>2.5997754999999998</v>
      </c>
      <c r="Q2406" s="25">
        <v>0.25817904000000003</v>
      </c>
      <c r="R2406" s="25">
        <v>380.19934999999998</v>
      </c>
      <c r="S2406" s="25">
        <v>5.6557666299999996</v>
      </c>
      <c r="T2406" s="25">
        <v>0.92031731759999902</v>
      </c>
      <c r="U2406" s="25">
        <v>3.7811999999999998E-2</v>
      </c>
      <c r="V2406" s="25">
        <v>2.0784467040000001E-2</v>
      </c>
      <c r="W2406" s="25">
        <v>5.8596467040000003E-2</v>
      </c>
      <c r="X2406" s="25"/>
      <c r="Y2406" s="25"/>
      <c r="Z2406"/>
    </row>
    <row r="2407" spans="2:26" x14ac:dyDescent="0.25">
      <c r="B2407" t="s">
        <v>814</v>
      </c>
      <c r="C2407" t="s">
        <v>700</v>
      </c>
      <c r="D2407" t="s">
        <v>511</v>
      </c>
      <c r="E2407" t="s">
        <v>1656</v>
      </c>
      <c r="F2407" t="s">
        <v>951</v>
      </c>
      <c r="G2407" t="s">
        <v>952</v>
      </c>
      <c r="H2407" t="s">
        <v>918</v>
      </c>
      <c r="I2407" t="s">
        <v>2019</v>
      </c>
      <c r="J2407" s="4" t="s">
        <v>864</v>
      </c>
      <c r="K2407">
        <v>200</v>
      </c>
      <c r="L2407">
        <v>125</v>
      </c>
      <c r="M2407" s="1">
        <v>1.9259259259259261E-2</v>
      </c>
      <c r="N2407" s="25">
        <v>279.765999999999</v>
      </c>
      <c r="O2407" s="25">
        <v>881.26289999999676</v>
      </c>
      <c r="P2407" s="25">
        <v>2.499072</v>
      </c>
      <c r="Q2407" s="25">
        <v>0.23500344000000001</v>
      </c>
      <c r="R2407" s="25">
        <v>346.07052397435899</v>
      </c>
      <c r="S2407" s="25">
        <v>4.6015526107692297</v>
      </c>
      <c r="T2407" s="25">
        <v>0.73767151759999905</v>
      </c>
      <c r="U2407" s="25">
        <v>3.5394000000000002E-2</v>
      </c>
      <c r="V2407" s="25">
        <v>1.8304467040000001E-2</v>
      </c>
      <c r="W2407" s="25">
        <v>5.3698467040000003E-2</v>
      </c>
      <c r="X2407" s="25"/>
      <c r="Y2407" s="25"/>
      <c r="Z2407"/>
    </row>
    <row r="2408" spans="2:26" x14ac:dyDescent="0.25">
      <c r="B2408" t="s">
        <v>939</v>
      </c>
      <c r="C2408" t="s">
        <v>702</v>
      </c>
      <c r="D2408" t="s">
        <v>701</v>
      </c>
      <c r="E2408" t="s">
        <v>1660</v>
      </c>
      <c r="F2408" t="s">
        <v>951</v>
      </c>
      <c r="G2408" t="s">
        <v>952</v>
      </c>
      <c r="H2408" t="s">
        <v>918</v>
      </c>
      <c r="I2408" t="s">
        <v>351</v>
      </c>
      <c r="J2408" s="4" t="s">
        <v>865</v>
      </c>
      <c r="K2408">
        <v>200</v>
      </c>
      <c r="L2408">
        <v>125</v>
      </c>
      <c r="M2408" s="1">
        <v>1.8993055555555558E-2</v>
      </c>
      <c r="N2408" s="25">
        <v>152.81948153612299</v>
      </c>
      <c r="O2408" s="25">
        <v>481.38136683878741</v>
      </c>
      <c r="P2408" s="25">
        <v>1.1593893168885701</v>
      </c>
      <c r="Q2408" s="25">
        <v>0.12836836648288899</v>
      </c>
      <c r="R2408" s="25">
        <v>189.03769427658401</v>
      </c>
      <c r="S2408" s="25">
        <v>2.81585241316641</v>
      </c>
      <c r="T2408" s="25">
        <v>0.66885383683228805</v>
      </c>
      <c r="U2408" s="25">
        <v>1.08279113111889E-2</v>
      </c>
      <c r="V2408" s="25">
        <v>2.5485496292342799E-2</v>
      </c>
      <c r="W2408" s="25">
        <v>3.6313407603531703E-2</v>
      </c>
      <c r="X2408" s="25"/>
      <c r="Y2408" s="25"/>
      <c r="Z2408"/>
    </row>
    <row r="2409" spans="2:26" x14ac:dyDescent="0.25">
      <c r="B2409" t="s">
        <v>939</v>
      </c>
      <c r="C2409" t="s">
        <v>702</v>
      </c>
      <c r="D2409" t="s">
        <v>701</v>
      </c>
      <c r="E2409" t="s">
        <v>1660</v>
      </c>
      <c r="F2409" t="s">
        <v>951</v>
      </c>
      <c r="G2409" t="s">
        <v>952</v>
      </c>
      <c r="H2409" t="s">
        <v>918</v>
      </c>
      <c r="I2409" t="s">
        <v>351</v>
      </c>
      <c r="J2409" s="4" t="s">
        <v>865</v>
      </c>
      <c r="K2409">
        <v>240</v>
      </c>
      <c r="L2409">
        <v>200</v>
      </c>
      <c r="M2409" s="1">
        <v>2.7685185185185188E-2</v>
      </c>
      <c r="N2409" s="25">
        <v>233.68489793581799</v>
      </c>
      <c r="O2409" s="25">
        <v>736.10742849782662</v>
      </c>
      <c r="P2409" s="25">
        <v>1.7398804255952001</v>
      </c>
      <c r="Q2409" s="25">
        <v>0.19629532372785</v>
      </c>
      <c r="R2409" s="25">
        <v>289.06820177457098</v>
      </c>
      <c r="S2409" s="25">
        <v>4.07184450389519</v>
      </c>
      <c r="T2409" s="25">
        <v>0.89117370415321395</v>
      </c>
      <c r="U2409" s="25">
        <v>1.46858786967931E-2</v>
      </c>
      <c r="V2409" s="25">
        <v>4.0706371435624597E-2</v>
      </c>
      <c r="W2409" s="25">
        <v>5.5392250132417699E-2</v>
      </c>
      <c r="X2409" s="25"/>
      <c r="Y2409" s="25"/>
      <c r="Z2409"/>
    </row>
    <row r="2410" spans="2:26" x14ac:dyDescent="0.25">
      <c r="B2410" t="s">
        <v>939</v>
      </c>
      <c r="C2410" t="s">
        <v>702</v>
      </c>
      <c r="D2410" t="s">
        <v>701</v>
      </c>
      <c r="E2410" t="s">
        <v>1660</v>
      </c>
      <c r="F2410" t="s">
        <v>951</v>
      </c>
      <c r="G2410" t="s">
        <v>952</v>
      </c>
      <c r="H2410" t="s">
        <v>918</v>
      </c>
      <c r="I2410" t="s">
        <v>351</v>
      </c>
      <c r="J2410" s="4" t="s">
        <v>865</v>
      </c>
      <c r="K2410">
        <v>300</v>
      </c>
      <c r="L2410">
        <v>250</v>
      </c>
      <c r="M2410" s="1">
        <v>3.2719907407407406E-2</v>
      </c>
      <c r="N2410" s="25">
        <v>259.83213558889298</v>
      </c>
      <c r="O2410" s="25">
        <v>818.47122710501287</v>
      </c>
      <c r="P2410" s="25">
        <v>1.9378180318678699</v>
      </c>
      <c r="Q2410" s="25">
        <v>0.21825902643597</v>
      </c>
      <c r="R2410" s="25">
        <v>321.41237297101497</v>
      </c>
      <c r="S2410" s="25">
        <v>4.47816918649138</v>
      </c>
      <c r="T2410" s="25">
        <v>1.00318277650396</v>
      </c>
      <c r="U2410" s="25">
        <v>1.44877456891123E-2</v>
      </c>
      <c r="V2410" s="25">
        <v>4.3873699626680002E-2</v>
      </c>
      <c r="W2410" s="25">
        <v>5.83614453157923E-2</v>
      </c>
      <c r="X2410" s="25"/>
      <c r="Y2410" s="25"/>
      <c r="Z2410"/>
    </row>
    <row r="2411" spans="2:26" x14ac:dyDescent="0.25">
      <c r="B2411" t="s">
        <v>939</v>
      </c>
      <c r="C2411" t="s">
        <v>702</v>
      </c>
      <c r="D2411" t="s">
        <v>701</v>
      </c>
      <c r="E2411" t="s">
        <v>1660</v>
      </c>
      <c r="F2411" t="s">
        <v>951</v>
      </c>
      <c r="G2411" t="s">
        <v>952</v>
      </c>
      <c r="H2411" t="s">
        <v>918</v>
      </c>
      <c r="I2411" t="s">
        <v>351</v>
      </c>
      <c r="J2411" s="4" t="s">
        <v>865</v>
      </c>
      <c r="K2411">
        <v>400</v>
      </c>
      <c r="L2411">
        <v>500</v>
      </c>
      <c r="M2411" s="1">
        <v>6.0069444444444446E-2</v>
      </c>
      <c r="N2411" s="25">
        <v>426.75977117546699</v>
      </c>
      <c r="O2411" s="25">
        <v>1344.2932792027209</v>
      </c>
      <c r="P2411" s="25">
        <v>2.72258446722374</v>
      </c>
      <c r="Q2411" s="25">
        <v>0.35847813414568402</v>
      </c>
      <c r="R2411" s="25">
        <v>527.90181136848696</v>
      </c>
      <c r="S2411" s="25">
        <v>9.8160685479473404</v>
      </c>
      <c r="T2411" s="25">
        <v>1.9483186788887601</v>
      </c>
      <c r="U2411" s="25">
        <v>1.6879718531518099E-2</v>
      </c>
      <c r="V2411" s="25">
        <v>0.108067080558677</v>
      </c>
      <c r="W2411" s="25">
        <v>0.1249467990901951</v>
      </c>
      <c r="X2411" s="25"/>
      <c r="Y2411" s="25"/>
      <c r="Z2411"/>
    </row>
    <row r="2412" spans="2:26" x14ac:dyDescent="0.25">
      <c r="B2412" t="s">
        <v>939</v>
      </c>
      <c r="C2412" t="s">
        <v>702</v>
      </c>
      <c r="D2412" t="s">
        <v>701</v>
      </c>
      <c r="E2412" t="s">
        <v>1660</v>
      </c>
      <c r="F2412" t="s">
        <v>951</v>
      </c>
      <c r="G2412" t="s">
        <v>952</v>
      </c>
      <c r="H2412" t="s">
        <v>918</v>
      </c>
      <c r="I2412" t="s">
        <v>351</v>
      </c>
      <c r="J2412" s="4" t="s">
        <v>865</v>
      </c>
      <c r="K2412">
        <v>400</v>
      </c>
      <c r="L2412">
        <v>750</v>
      </c>
      <c r="M2412" s="1">
        <v>8.6018518518518508E-2</v>
      </c>
      <c r="N2412" s="25">
        <v>630.78378952871401</v>
      </c>
      <c r="O2412" s="25">
        <v>1986.968937015449</v>
      </c>
      <c r="P2412" s="25">
        <v>3.9001586471363798</v>
      </c>
      <c r="Q2412" s="25">
        <v>0.52985841990463201</v>
      </c>
      <c r="R2412" s="25">
        <v>780.279473837105</v>
      </c>
      <c r="S2412" s="25">
        <v>14.296579565245001</v>
      </c>
      <c r="T2412" s="25">
        <v>2.5764025399019799</v>
      </c>
      <c r="U2412" s="25">
        <v>2.2225017009024899E-2</v>
      </c>
      <c r="V2412" s="25">
        <v>0.17124384498845299</v>
      </c>
      <c r="W2412" s="25">
        <v>0.1934688619974779</v>
      </c>
      <c r="X2412" s="25"/>
      <c r="Y2412" s="25"/>
      <c r="Z2412"/>
    </row>
    <row r="2413" spans="2:26" x14ac:dyDescent="0.25">
      <c r="B2413" t="s">
        <v>939</v>
      </c>
      <c r="C2413" t="s">
        <v>702</v>
      </c>
      <c r="D2413" t="s">
        <v>701</v>
      </c>
      <c r="E2413" t="s">
        <v>1660</v>
      </c>
      <c r="F2413" t="s">
        <v>951</v>
      </c>
      <c r="G2413" t="s">
        <v>952</v>
      </c>
      <c r="H2413" t="s">
        <v>918</v>
      </c>
      <c r="I2413" t="s">
        <v>351</v>
      </c>
      <c r="J2413" s="4" t="s">
        <v>865</v>
      </c>
      <c r="K2413">
        <v>400</v>
      </c>
      <c r="L2413">
        <v>1000</v>
      </c>
      <c r="M2413" s="1">
        <v>0.11196759259259259</v>
      </c>
      <c r="N2413" s="25">
        <v>834.77565556700199</v>
      </c>
      <c r="O2413" s="25">
        <v>2629.5433150360564</v>
      </c>
      <c r="P2413" s="25">
        <v>5.0772989030939799</v>
      </c>
      <c r="Q2413" s="25">
        <v>0.70121160179239705</v>
      </c>
      <c r="R2413" s="25">
        <v>1032.6174858465199</v>
      </c>
      <c r="S2413" s="25">
        <v>18.7755183042581</v>
      </c>
      <c r="T2413" s="25">
        <v>3.2035409067701499</v>
      </c>
      <c r="U2413" s="25">
        <v>2.75630205122472E-2</v>
      </c>
      <c r="V2413" s="25">
        <v>0.23443736991304201</v>
      </c>
      <c r="W2413" s="25">
        <v>0.26200039042528922</v>
      </c>
      <c r="X2413" s="25"/>
      <c r="Y2413" s="25"/>
      <c r="Z2413"/>
    </row>
    <row r="2414" spans="2:26" x14ac:dyDescent="0.25">
      <c r="B2414" t="s">
        <v>939</v>
      </c>
      <c r="C2414" t="s">
        <v>702</v>
      </c>
      <c r="D2414" t="s">
        <v>701</v>
      </c>
      <c r="E2414" t="s">
        <v>1660</v>
      </c>
      <c r="F2414" t="s">
        <v>951</v>
      </c>
      <c r="G2414" t="s">
        <v>952</v>
      </c>
      <c r="H2414" t="s">
        <v>918</v>
      </c>
      <c r="I2414" t="s">
        <v>351</v>
      </c>
      <c r="J2414" s="4" t="s">
        <v>832</v>
      </c>
      <c r="K2414">
        <v>200</v>
      </c>
      <c r="L2414">
        <v>125</v>
      </c>
      <c r="M2414" s="1">
        <v>2.2847222222222224E-2</v>
      </c>
      <c r="N2414" s="25">
        <v>169.93199999999999</v>
      </c>
      <c r="O2414" s="25">
        <v>535.28579999999999</v>
      </c>
      <c r="P2414" s="25">
        <v>1.2609627999999999</v>
      </c>
      <c r="Q2414" s="25">
        <v>0.14274287999999999</v>
      </c>
      <c r="R2414" s="25">
        <v>210.20588000000001</v>
      </c>
      <c r="S2414" s="25">
        <v>5.22442764</v>
      </c>
      <c r="T2414" s="25">
        <v>1.645397</v>
      </c>
      <c r="U2414" s="25">
        <v>1.5178799999999999E-2</v>
      </c>
      <c r="V2414" s="25">
        <v>2.5995959999999999E-2</v>
      </c>
      <c r="W2414" s="25">
        <v>4.1174759999999998E-2</v>
      </c>
      <c r="X2414" s="25"/>
      <c r="Y2414" s="25"/>
      <c r="Z2414"/>
    </row>
    <row r="2415" spans="2:26" x14ac:dyDescent="0.25">
      <c r="B2415" t="s">
        <v>939</v>
      </c>
      <c r="C2415" t="s">
        <v>702</v>
      </c>
      <c r="D2415" t="s">
        <v>701</v>
      </c>
      <c r="E2415" t="s">
        <v>1660</v>
      </c>
      <c r="F2415" t="s">
        <v>951</v>
      </c>
      <c r="G2415" t="s">
        <v>952</v>
      </c>
      <c r="H2415" t="s">
        <v>918</v>
      </c>
      <c r="I2415" t="s">
        <v>351</v>
      </c>
      <c r="J2415" s="4" t="s">
        <v>864</v>
      </c>
      <c r="K2415">
        <v>200</v>
      </c>
      <c r="L2415">
        <v>125</v>
      </c>
      <c r="M2415" s="1">
        <v>1.9259259259259261E-2</v>
      </c>
      <c r="N2415" s="25">
        <v>155.05199999999999</v>
      </c>
      <c r="O2415" s="25">
        <v>488.41379999999998</v>
      </c>
      <c r="P2415" s="25">
        <v>1.2189888</v>
      </c>
      <c r="Q2415" s="25">
        <v>0.13024368</v>
      </c>
      <c r="R2415" s="25">
        <v>191.79931999999999</v>
      </c>
      <c r="S2415" s="25">
        <v>4.3524596400000002</v>
      </c>
      <c r="T2415" s="25">
        <v>1.3472017602564099</v>
      </c>
      <c r="U2415" s="25">
        <v>1.3858199999999999E-2</v>
      </c>
      <c r="V2415" s="25">
        <v>2.342296E-2</v>
      </c>
      <c r="W2415" s="25">
        <v>3.7281160000000001E-2</v>
      </c>
      <c r="X2415" s="25"/>
      <c r="Y2415" s="25"/>
      <c r="Z2415"/>
    </row>
    <row r="2416" spans="2:26" x14ac:dyDescent="0.25">
      <c r="B2416" t="s">
        <v>118</v>
      </c>
      <c r="C2416" t="s">
        <v>337</v>
      </c>
      <c r="D2416" t="s">
        <v>338</v>
      </c>
      <c r="E2416" t="s">
        <v>1664</v>
      </c>
      <c r="F2416" t="s">
        <v>951</v>
      </c>
      <c r="G2416" t="s">
        <v>1907</v>
      </c>
      <c r="H2416" t="s">
        <v>919</v>
      </c>
      <c r="I2416" t="s">
        <v>179</v>
      </c>
      <c r="J2416" s="4" t="s">
        <v>865</v>
      </c>
      <c r="K2416">
        <v>140</v>
      </c>
      <c r="L2416">
        <v>125</v>
      </c>
      <c r="M2416" s="1">
        <v>2.1145833333333332E-2</v>
      </c>
      <c r="N2416" s="25">
        <v>1024.4879131697301</v>
      </c>
      <c r="O2416" s="25">
        <v>3227.1369264846494</v>
      </c>
      <c r="P2416" s="25">
        <v>2.5623656285846601</v>
      </c>
      <c r="Q2416" s="25">
        <v>0.86056977129099999</v>
      </c>
      <c r="R2416" s="25">
        <v>1267.2915418113901</v>
      </c>
      <c r="S2416" s="25">
        <v>22.146700140368001</v>
      </c>
      <c r="T2416" s="25">
        <v>5.1317761093072098</v>
      </c>
      <c r="U2416" s="25">
        <v>0</v>
      </c>
      <c r="V2416" s="25">
        <v>0</v>
      </c>
      <c r="W2416" s="25">
        <v>0</v>
      </c>
      <c r="X2416" s="25"/>
      <c r="Y2416" s="25"/>
      <c r="Z2416"/>
    </row>
    <row r="2417" spans="2:26" x14ac:dyDescent="0.25">
      <c r="B2417" t="s">
        <v>118</v>
      </c>
      <c r="C2417" t="s">
        <v>337</v>
      </c>
      <c r="D2417" t="s">
        <v>338</v>
      </c>
      <c r="E2417" t="s">
        <v>1664</v>
      </c>
      <c r="F2417" t="s">
        <v>951</v>
      </c>
      <c r="G2417" t="s">
        <v>1907</v>
      </c>
      <c r="H2417" t="s">
        <v>919</v>
      </c>
      <c r="I2417" t="s">
        <v>179</v>
      </c>
      <c r="J2417" s="4" t="s">
        <v>865</v>
      </c>
      <c r="K2417">
        <v>200</v>
      </c>
      <c r="L2417">
        <v>200</v>
      </c>
      <c r="M2417" s="1">
        <v>3.1215277777777783E-2</v>
      </c>
      <c r="N2417" s="25">
        <v>1438.59904934972</v>
      </c>
      <c r="O2417" s="25">
        <v>4531.5870054516181</v>
      </c>
      <c r="P2417" s="25">
        <v>3.5008760923056199</v>
      </c>
      <c r="Q2417" s="25">
        <v>1.20842309936999</v>
      </c>
      <c r="R2417" s="25">
        <v>1779.54698998496</v>
      </c>
      <c r="S2417" s="25">
        <v>32.991233089337499</v>
      </c>
      <c r="T2417" s="25">
        <v>7.8232656929330204</v>
      </c>
      <c r="U2417" s="25">
        <v>0</v>
      </c>
      <c r="V2417" s="25">
        <v>0</v>
      </c>
      <c r="W2417" s="25">
        <v>0</v>
      </c>
      <c r="X2417" s="25"/>
      <c r="Y2417" s="25"/>
      <c r="Z2417"/>
    </row>
    <row r="2418" spans="2:26" x14ac:dyDescent="0.25">
      <c r="B2418" t="s">
        <v>118</v>
      </c>
      <c r="C2418" t="s">
        <v>337</v>
      </c>
      <c r="D2418" t="s">
        <v>338</v>
      </c>
      <c r="E2418" t="s">
        <v>1664</v>
      </c>
      <c r="F2418" t="s">
        <v>951</v>
      </c>
      <c r="G2418" t="s">
        <v>1907</v>
      </c>
      <c r="H2418" t="s">
        <v>919</v>
      </c>
      <c r="I2418" t="s">
        <v>179</v>
      </c>
      <c r="J2418" s="4" t="s">
        <v>865</v>
      </c>
      <c r="K2418">
        <v>210</v>
      </c>
      <c r="L2418">
        <v>250</v>
      </c>
      <c r="M2418" s="1">
        <v>3.7962962962962962E-2</v>
      </c>
      <c r="N2418" s="25">
        <v>1779.4277421955101</v>
      </c>
      <c r="O2418" s="25">
        <v>5605.1973879158568</v>
      </c>
      <c r="P2418" s="25">
        <v>4.3548645868398301</v>
      </c>
      <c r="Q2418" s="25">
        <v>1.4947186816359901</v>
      </c>
      <c r="R2418" s="25">
        <v>2201.1519508512602</v>
      </c>
      <c r="S2418" s="25">
        <v>37.879527093685901</v>
      </c>
      <c r="T2418" s="25">
        <v>8.5213993997958308</v>
      </c>
      <c r="U2418" s="25">
        <v>0</v>
      </c>
      <c r="V2418" s="25">
        <v>0</v>
      </c>
      <c r="W2418" s="25">
        <v>0</v>
      </c>
      <c r="X2418" s="25"/>
      <c r="Y2418" s="25"/>
      <c r="Z2418"/>
    </row>
    <row r="2419" spans="2:26" x14ac:dyDescent="0.25">
      <c r="B2419" t="s">
        <v>118</v>
      </c>
      <c r="C2419" t="s">
        <v>337</v>
      </c>
      <c r="D2419" t="s">
        <v>338</v>
      </c>
      <c r="E2419" t="s">
        <v>1664</v>
      </c>
      <c r="F2419" t="s">
        <v>951</v>
      </c>
      <c r="G2419" t="s">
        <v>1907</v>
      </c>
      <c r="H2419" t="s">
        <v>919</v>
      </c>
      <c r="I2419" t="s">
        <v>179</v>
      </c>
      <c r="J2419" s="4" t="s">
        <v>865</v>
      </c>
      <c r="K2419">
        <v>240</v>
      </c>
      <c r="L2419">
        <v>500</v>
      </c>
      <c r="M2419" s="1">
        <v>7.0266203703703692E-2</v>
      </c>
      <c r="N2419" s="25">
        <v>3332.7140989526702</v>
      </c>
      <c r="O2419" s="25">
        <v>10498.049411700911</v>
      </c>
      <c r="P2419" s="25">
        <v>8.1945526858688407</v>
      </c>
      <c r="Q2419" s="25">
        <v>2.7994798829543401</v>
      </c>
      <c r="R2419" s="25">
        <v>4122.5673623132097</v>
      </c>
      <c r="S2419" s="25">
        <v>58.765039653692497</v>
      </c>
      <c r="T2419" s="25">
        <v>10.933752818551399</v>
      </c>
      <c r="U2419" s="25">
        <v>0</v>
      </c>
      <c r="V2419" s="25">
        <v>0</v>
      </c>
      <c r="W2419" s="25">
        <v>0</v>
      </c>
      <c r="X2419" s="25"/>
      <c r="Y2419" s="25"/>
      <c r="Z2419"/>
    </row>
    <row r="2420" spans="2:26" x14ac:dyDescent="0.25">
      <c r="B2420" t="s">
        <v>118</v>
      </c>
      <c r="C2420" t="s">
        <v>337</v>
      </c>
      <c r="D2420" t="s">
        <v>338</v>
      </c>
      <c r="E2420" t="s">
        <v>1664</v>
      </c>
      <c r="F2420" t="s">
        <v>951</v>
      </c>
      <c r="G2420" t="s">
        <v>1907</v>
      </c>
      <c r="H2420" t="s">
        <v>919</v>
      </c>
      <c r="I2420" t="s">
        <v>179</v>
      </c>
      <c r="J2420" s="4" t="s">
        <v>865</v>
      </c>
      <c r="K2420">
        <v>240</v>
      </c>
      <c r="L2420">
        <v>750</v>
      </c>
      <c r="M2420" s="1">
        <v>0.10344907407407407</v>
      </c>
      <c r="N2420" s="25">
        <v>5033.74637078253</v>
      </c>
      <c r="O2420" s="25">
        <v>15856.301067964969</v>
      </c>
      <c r="P2420" s="25">
        <v>12.527569576044399</v>
      </c>
      <c r="Q2420" s="25">
        <v>4.2283470433740602</v>
      </c>
      <c r="R2420" s="25">
        <v>6226.7445909587896</v>
      </c>
      <c r="S2420" s="25">
        <v>76.864731928852706</v>
      </c>
      <c r="T2420" s="25">
        <v>11.7669001299834</v>
      </c>
      <c r="U2420" s="25">
        <v>0</v>
      </c>
      <c r="V2420" s="25">
        <v>0</v>
      </c>
      <c r="W2420" s="25">
        <v>0</v>
      </c>
      <c r="X2420" s="25"/>
      <c r="Y2420" s="25"/>
      <c r="Z2420"/>
    </row>
    <row r="2421" spans="2:26" x14ac:dyDescent="0.25">
      <c r="B2421" t="s">
        <v>118</v>
      </c>
      <c r="C2421" t="s">
        <v>337</v>
      </c>
      <c r="D2421" t="s">
        <v>338</v>
      </c>
      <c r="E2421" t="s">
        <v>1664</v>
      </c>
      <c r="F2421" t="s">
        <v>951</v>
      </c>
      <c r="G2421" t="s">
        <v>1907</v>
      </c>
      <c r="H2421" t="s">
        <v>919</v>
      </c>
      <c r="I2421" t="s">
        <v>179</v>
      </c>
      <c r="J2421" s="4" t="s">
        <v>865</v>
      </c>
      <c r="K2421">
        <v>240</v>
      </c>
      <c r="L2421">
        <v>1000</v>
      </c>
      <c r="M2421" s="1">
        <v>0.13637731481481483</v>
      </c>
      <c r="N2421" s="25">
        <v>6696.08320102168</v>
      </c>
      <c r="O2421" s="25">
        <v>21092.662083218293</v>
      </c>
      <c r="P2421" s="25">
        <v>16.749770754869399</v>
      </c>
      <c r="Q2421" s="25">
        <v>5.6247100408145503</v>
      </c>
      <c r="R2421" s="25">
        <v>8283.0549132656597</v>
      </c>
      <c r="S2421" s="25">
        <v>94.602695618262601</v>
      </c>
      <c r="T2421" s="25">
        <v>12.555420325966899</v>
      </c>
      <c r="U2421" s="25">
        <v>0</v>
      </c>
      <c r="V2421" s="25">
        <v>0</v>
      </c>
      <c r="W2421" s="25">
        <v>0</v>
      </c>
      <c r="X2421" s="25"/>
      <c r="Y2421" s="25"/>
      <c r="Z2421"/>
    </row>
    <row r="2422" spans="2:26" x14ac:dyDescent="0.25">
      <c r="B2422" t="s">
        <v>118</v>
      </c>
      <c r="C2422" t="s">
        <v>337</v>
      </c>
      <c r="D2422" t="s">
        <v>338</v>
      </c>
      <c r="E2422" t="s">
        <v>1664</v>
      </c>
      <c r="F2422" t="s">
        <v>951</v>
      </c>
      <c r="G2422" t="s">
        <v>1907</v>
      </c>
      <c r="H2422" t="s">
        <v>919</v>
      </c>
      <c r="I2422" t="s">
        <v>179</v>
      </c>
      <c r="J2422" s="4" t="s">
        <v>865</v>
      </c>
      <c r="K2422">
        <v>240</v>
      </c>
      <c r="L2422">
        <v>1500</v>
      </c>
      <c r="M2422" s="1">
        <v>0.20267361111111112</v>
      </c>
      <c r="N2422" s="25">
        <v>10089.8813165886</v>
      </c>
      <c r="O2422" s="25">
        <v>31783.12614725409</v>
      </c>
      <c r="P2422" s="25">
        <v>25.392276926876999</v>
      </c>
      <c r="Q2422" s="25">
        <v>8.4755000094345707</v>
      </c>
      <c r="R2422" s="25">
        <v>12481.1866466505</v>
      </c>
      <c r="S2422" s="25">
        <v>130.66135692579999</v>
      </c>
      <c r="T2422" s="25">
        <v>14.1859242979742</v>
      </c>
      <c r="U2422" s="25">
        <v>0</v>
      </c>
      <c r="V2422" s="25">
        <v>0</v>
      </c>
      <c r="W2422" s="25">
        <v>0</v>
      </c>
      <c r="X2422" s="25"/>
      <c r="Y2422" s="25"/>
      <c r="Z2422"/>
    </row>
    <row r="2423" spans="2:26" x14ac:dyDescent="0.25">
      <c r="B2423" t="s">
        <v>118</v>
      </c>
      <c r="C2423" t="s">
        <v>337</v>
      </c>
      <c r="D2423" t="s">
        <v>338</v>
      </c>
      <c r="E2423" t="s">
        <v>1664</v>
      </c>
      <c r="F2423" t="s">
        <v>951</v>
      </c>
      <c r="G2423" t="s">
        <v>1907</v>
      </c>
      <c r="H2423" t="s">
        <v>919</v>
      </c>
      <c r="I2423" t="s">
        <v>179</v>
      </c>
      <c r="J2423" s="4" t="s">
        <v>832</v>
      </c>
      <c r="K2423">
        <v>140</v>
      </c>
      <c r="L2423">
        <v>125</v>
      </c>
      <c r="M2423" s="1">
        <v>2.2847222222222224E-2</v>
      </c>
      <c r="N2423" s="25">
        <v>454.50110000000001</v>
      </c>
      <c r="O2423" s="25">
        <v>1431.678465</v>
      </c>
      <c r="P2423" s="25">
        <v>0.59091484999999999</v>
      </c>
      <c r="Q2423" s="25">
        <v>0.38178096</v>
      </c>
      <c r="R2423" s="25">
        <v>562.21790999999996</v>
      </c>
      <c r="S2423" s="25">
        <v>82.542172399999998</v>
      </c>
      <c r="T2423" s="25">
        <v>63.722386999999998</v>
      </c>
      <c r="U2423" s="25">
        <v>0</v>
      </c>
      <c r="V2423" s="25">
        <v>0</v>
      </c>
      <c r="W2423" s="25">
        <v>0</v>
      </c>
      <c r="X2423" s="25"/>
      <c r="Y2423" s="25"/>
      <c r="Z2423"/>
    </row>
    <row r="2424" spans="2:26" x14ac:dyDescent="0.25">
      <c r="B2424" t="s">
        <v>118</v>
      </c>
      <c r="C2424" t="s">
        <v>337</v>
      </c>
      <c r="D2424" t="s">
        <v>338</v>
      </c>
      <c r="E2424" t="s">
        <v>1664</v>
      </c>
      <c r="F2424" t="s">
        <v>951</v>
      </c>
      <c r="G2424" t="s">
        <v>1907</v>
      </c>
      <c r="H2424" t="s">
        <v>919</v>
      </c>
      <c r="I2424" t="s">
        <v>179</v>
      </c>
      <c r="J2424" s="4" t="s">
        <v>864</v>
      </c>
      <c r="K2424">
        <v>140</v>
      </c>
      <c r="L2424">
        <v>125</v>
      </c>
      <c r="M2424" s="1">
        <v>1.9259259259259261E-2</v>
      </c>
      <c r="N2424" s="25">
        <v>409.85372756410197</v>
      </c>
      <c r="O2424" s="25">
        <v>1291.0392418269212</v>
      </c>
      <c r="P2424" s="25">
        <v>0.56165085000000003</v>
      </c>
      <c r="Q2424" s="25">
        <v>0.34427715999999903</v>
      </c>
      <c r="R2424" s="25">
        <v>506.98909891025602</v>
      </c>
      <c r="S2424" s="25">
        <v>67.048571117948697</v>
      </c>
      <c r="T2424" s="25">
        <v>51.188107320512799</v>
      </c>
      <c r="U2424" s="25">
        <v>0</v>
      </c>
      <c r="V2424" s="25">
        <v>0</v>
      </c>
      <c r="W2424" s="25">
        <v>0</v>
      </c>
      <c r="X2424" s="25"/>
      <c r="Y2424" s="25"/>
      <c r="Z2424"/>
    </row>
    <row r="2425" spans="2:26" x14ac:dyDescent="0.25">
      <c r="B2425" t="s">
        <v>119</v>
      </c>
      <c r="C2425" t="s">
        <v>339</v>
      </c>
      <c r="D2425" t="s">
        <v>338</v>
      </c>
      <c r="E2425" t="s">
        <v>1669</v>
      </c>
      <c r="F2425" t="s">
        <v>951</v>
      </c>
      <c r="G2425" t="s">
        <v>952</v>
      </c>
      <c r="H2425" t="s">
        <v>919</v>
      </c>
      <c r="I2425" t="s">
        <v>836</v>
      </c>
      <c r="J2425" s="4" t="s">
        <v>865</v>
      </c>
      <c r="K2425">
        <v>220</v>
      </c>
      <c r="L2425">
        <v>125</v>
      </c>
      <c r="M2425" s="1">
        <v>1.5358796296296296E-2</v>
      </c>
      <c r="N2425" s="25">
        <v>1898.6040744521299</v>
      </c>
      <c r="O2425" s="25">
        <v>5980.6028345242094</v>
      </c>
      <c r="P2425" s="25">
        <v>13.656682119415001</v>
      </c>
      <c r="Q2425" s="25">
        <v>1.5948275345007701</v>
      </c>
      <c r="R2425" s="25">
        <v>2348.5737690129699</v>
      </c>
      <c r="S2425" s="25">
        <v>32.197537802026702</v>
      </c>
      <c r="T2425" s="25">
        <v>5.2568768835436197</v>
      </c>
      <c r="U2425" s="25">
        <v>0.82349972681519901</v>
      </c>
      <c r="V2425" s="25">
        <v>0.23435388235907501</v>
      </c>
      <c r="W2425" s="25">
        <v>1.0578536091742741</v>
      </c>
      <c r="X2425" s="25"/>
      <c r="Y2425" s="25"/>
      <c r="Z2425"/>
    </row>
    <row r="2426" spans="2:26" x14ac:dyDescent="0.25">
      <c r="B2426" t="s">
        <v>119</v>
      </c>
      <c r="C2426" t="s">
        <v>339</v>
      </c>
      <c r="D2426" t="s">
        <v>338</v>
      </c>
      <c r="E2426" t="s">
        <v>1669</v>
      </c>
      <c r="F2426" t="s">
        <v>951</v>
      </c>
      <c r="G2426" t="s">
        <v>952</v>
      </c>
      <c r="H2426" t="s">
        <v>919</v>
      </c>
      <c r="I2426" t="s">
        <v>836</v>
      </c>
      <c r="J2426" s="4" t="s">
        <v>865</v>
      </c>
      <c r="K2426">
        <v>240</v>
      </c>
      <c r="L2426">
        <v>200</v>
      </c>
      <c r="M2426" s="1">
        <v>2.2650462962962966E-2</v>
      </c>
      <c r="N2426" s="25">
        <v>2797.34013643963</v>
      </c>
      <c r="O2426" s="25">
        <v>8811.6214297848346</v>
      </c>
      <c r="P2426" s="25">
        <v>18.771567877904101</v>
      </c>
      <c r="Q2426" s="25">
        <v>2.3497655799669399</v>
      </c>
      <c r="R2426" s="25">
        <v>3460.30928041278</v>
      </c>
      <c r="S2426" s="25">
        <v>43.504359450154404</v>
      </c>
      <c r="T2426" s="25">
        <v>6.3133462464327401</v>
      </c>
      <c r="U2426" s="25">
        <v>1.1524564228096099</v>
      </c>
      <c r="V2426" s="25">
        <v>0.37736059784590698</v>
      </c>
      <c r="W2426" s="25">
        <v>1.5298170206555168</v>
      </c>
      <c r="X2426" s="25"/>
      <c r="Y2426" s="25"/>
      <c r="Z2426"/>
    </row>
    <row r="2427" spans="2:26" x14ac:dyDescent="0.25">
      <c r="B2427" t="s">
        <v>119</v>
      </c>
      <c r="C2427" t="s">
        <v>339</v>
      </c>
      <c r="D2427" t="s">
        <v>338</v>
      </c>
      <c r="E2427" t="s">
        <v>1669</v>
      </c>
      <c r="F2427" t="s">
        <v>951</v>
      </c>
      <c r="G2427" t="s">
        <v>952</v>
      </c>
      <c r="H2427" t="s">
        <v>919</v>
      </c>
      <c r="I2427" t="s">
        <v>836</v>
      </c>
      <c r="J2427" s="4" t="s">
        <v>865</v>
      </c>
      <c r="K2427">
        <v>280</v>
      </c>
      <c r="L2427">
        <v>250</v>
      </c>
      <c r="M2427" s="1">
        <v>2.6805555555555555E-2</v>
      </c>
      <c r="N2427" s="25">
        <v>3415.2056446812999</v>
      </c>
      <c r="O2427" s="25">
        <v>10757.897780746094</v>
      </c>
      <c r="P2427" s="25">
        <v>23.143760331407901</v>
      </c>
      <c r="Q2427" s="25">
        <v>2.8687727138776302</v>
      </c>
      <c r="R2427" s="25">
        <v>4224.6088437976296</v>
      </c>
      <c r="S2427" s="25">
        <v>50.3395564717515</v>
      </c>
      <c r="T2427" s="25">
        <v>7.1442645389429398</v>
      </c>
      <c r="U2427" s="25">
        <v>1.3395445763001099</v>
      </c>
      <c r="V2427" s="25">
        <v>0.47752067628774397</v>
      </c>
      <c r="W2427" s="25">
        <v>1.8170652525878539</v>
      </c>
      <c r="X2427" s="25"/>
      <c r="Y2427" s="25"/>
      <c r="Z2427"/>
    </row>
    <row r="2428" spans="2:26" x14ac:dyDescent="0.25">
      <c r="B2428" t="s">
        <v>119</v>
      </c>
      <c r="C2428" t="s">
        <v>339</v>
      </c>
      <c r="D2428" t="s">
        <v>338</v>
      </c>
      <c r="E2428" t="s">
        <v>1669</v>
      </c>
      <c r="F2428" t="s">
        <v>951</v>
      </c>
      <c r="G2428" t="s">
        <v>952</v>
      </c>
      <c r="H2428" t="s">
        <v>919</v>
      </c>
      <c r="I2428" t="s">
        <v>836</v>
      </c>
      <c r="J2428" s="4" t="s">
        <v>865</v>
      </c>
      <c r="K2428">
        <v>360</v>
      </c>
      <c r="L2428">
        <v>500</v>
      </c>
      <c r="M2428" s="1">
        <v>5.0069444444444444E-2</v>
      </c>
      <c r="N2428" s="25">
        <v>6112.0495525407296</v>
      </c>
      <c r="O2428" s="25">
        <v>19252.956090503296</v>
      </c>
      <c r="P2428" s="25">
        <v>37.408705002781097</v>
      </c>
      <c r="Q2428" s="25">
        <v>5.13412088658432</v>
      </c>
      <c r="R2428" s="25">
        <v>7560.6055162628199</v>
      </c>
      <c r="S2428" s="25">
        <v>91.301042137865906</v>
      </c>
      <c r="T2428" s="25">
        <v>11.0283692646079</v>
      </c>
      <c r="U2428" s="25">
        <v>2.0725569611128001</v>
      </c>
      <c r="V2428" s="25">
        <v>1.0160700619932801</v>
      </c>
      <c r="W2428" s="25">
        <v>3.0886270231060804</v>
      </c>
      <c r="X2428" s="25"/>
      <c r="Y2428" s="25"/>
      <c r="Z2428"/>
    </row>
    <row r="2429" spans="2:26" x14ac:dyDescent="0.25">
      <c r="B2429" t="s">
        <v>119</v>
      </c>
      <c r="C2429" t="s">
        <v>339</v>
      </c>
      <c r="D2429" t="s">
        <v>338</v>
      </c>
      <c r="E2429" t="s">
        <v>1669</v>
      </c>
      <c r="F2429" t="s">
        <v>951</v>
      </c>
      <c r="G2429" t="s">
        <v>952</v>
      </c>
      <c r="H2429" t="s">
        <v>919</v>
      </c>
      <c r="I2429" t="s">
        <v>836</v>
      </c>
      <c r="J2429" s="4" t="s">
        <v>865</v>
      </c>
      <c r="K2429">
        <v>380</v>
      </c>
      <c r="L2429">
        <v>750</v>
      </c>
      <c r="M2429" s="1">
        <v>7.3414351851851856E-2</v>
      </c>
      <c r="N2429" s="25">
        <v>9015.8478549813299</v>
      </c>
      <c r="O2429" s="25">
        <v>28399.920743191189</v>
      </c>
      <c r="P2429" s="25">
        <v>54.119796518215097</v>
      </c>
      <c r="Q2429" s="25">
        <v>7.5733124499050701</v>
      </c>
      <c r="R2429" s="25">
        <v>11152.603617910099</v>
      </c>
      <c r="S2429" s="25">
        <v>125.884048935781</v>
      </c>
      <c r="T2429" s="25">
        <v>13.6159469767526</v>
      </c>
      <c r="U2429" s="25">
        <v>2.7210336868131</v>
      </c>
      <c r="V2429" s="25">
        <v>1.6363518123898</v>
      </c>
      <c r="W2429" s="25">
        <v>4.3573854992029002</v>
      </c>
      <c r="X2429" s="25"/>
      <c r="Y2429" s="25"/>
      <c r="Z2429"/>
    </row>
    <row r="2430" spans="2:26" x14ac:dyDescent="0.25">
      <c r="B2430" t="s">
        <v>119</v>
      </c>
      <c r="C2430" t="s">
        <v>339</v>
      </c>
      <c r="D2430" t="s">
        <v>338</v>
      </c>
      <c r="E2430" t="s">
        <v>1669</v>
      </c>
      <c r="F2430" t="s">
        <v>951</v>
      </c>
      <c r="G2430" t="s">
        <v>952</v>
      </c>
      <c r="H2430" t="s">
        <v>919</v>
      </c>
      <c r="I2430" t="s">
        <v>836</v>
      </c>
      <c r="J2430" s="4" t="s">
        <v>865</v>
      </c>
      <c r="K2430">
        <v>360</v>
      </c>
      <c r="L2430">
        <v>1000</v>
      </c>
      <c r="M2430" s="1">
        <v>9.6678240740740731E-2</v>
      </c>
      <c r="N2430" s="25">
        <v>12131.4388914881</v>
      </c>
      <c r="O2430" s="25">
        <v>38214.032508187513</v>
      </c>
      <c r="P2430" s="25">
        <v>69.523406134619904</v>
      </c>
      <c r="Q2430" s="25">
        <v>10.190409276582599</v>
      </c>
      <c r="R2430" s="25">
        <v>15006.588026498899</v>
      </c>
      <c r="S2430" s="25">
        <v>174.18879302767499</v>
      </c>
      <c r="T2430" s="25">
        <v>18.112883965006301</v>
      </c>
      <c r="U2430" s="25">
        <v>3.8778364876697</v>
      </c>
      <c r="V2430" s="25">
        <v>2.1548470227296401</v>
      </c>
      <c r="W2430" s="25">
        <v>6.0326835103993401</v>
      </c>
      <c r="X2430" s="25"/>
      <c r="Y2430" s="25"/>
      <c r="Z2430"/>
    </row>
    <row r="2431" spans="2:26" x14ac:dyDescent="0.25">
      <c r="B2431" t="s">
        <v>119</v>
      </c>
      <c r="C2431" t="s">
        <v>339</v>
      </c>
      <c r="D2431" t="s">
        <v>338</v>
      </c>
      <c r="E2431" t="s">
        <v>1669</v>
      </c>
      <c r="F2431" t="s">
        <v>951</v>
      </c>
      <c r="G2431" t="s">
        <v>952</v>
      </c>
      <c r="H2431" t="s">
        <v>919</v>
      </c>
      <c r="I2431" t="s">
        <v>836</v>
      </c>
      <c r="J2431" s="4" t="s">
        <v>865</v>
      </c>
      <c r="K2431">
        <v>380</v>
      </c>
      <c r="L2431">
        <v>1500</v>
      </c>
      <c r="M2431" s="1">
        <v>0.14331018518518518</v>
      </c>
      <c r="N2431" s="25">
        <v>17845.365928609601</v>
      </c>
      <c r="O2431" s="25">
        <v>56212.90267512024</v>
      </c>
      <c r="P2431" s="25">
        <v>102.016270570085</v>
      </c>
      <c r="Q2431" s="25">
        <v>14.9901075921439</v>
      </c>
      <c r="R2431" s="25">
        <v>22074.714943860701</v>
      </c>
      <c r="S2431" s="25">
        <v>241.818419704869</v>
      </c>
      <c r="T2431" s="25">
        <v>22.9046763158393</v>
      </c>
      <c r="U2431" s="25">
        <v>5.0341331072048101</v>
      </c>
      <c r="V2431" s="25">
        <v>3.4230415397725902</v>
      </c>
      <c r="W2431" s="25">
        <v>8.4571746469773998</v>
      </c>
      <c r="X2431" s="25"/>
      <c r="Y2431" s="25"/>
      <c r="Z2431"/>
    </row>
    <row r="2432" spans="2:26" x14ac:dyDescent="0.25">
      <c r="B2432" t="s">
        <v>119</v>
      </c>
      <c r="C2432" t="s">
        <v>339</v>
      </c>
      <c r="D2432" t="s">
        <v>338</v>
      </c>
      <c r="E2432" t="s">
        <v>1669</v>
      </c>
      <c r="F2432" t="s">
        <v>951</v>
      </c>
      <c r="G2432" t="s">
        <v>952</v>
      </c>
      <c r="H2432" t="s">
        <v>919</v>
      </c>
      <c r="I2432" t="s">
        <v>836</v>
      </c>
      <c r="J2432" s="4" t="s">
        <v>865</v>
      </c>
      <c r="K2432">
        <v>360</v>
      </c>
      <c r="L2432">
        <v>2000</v>
      </c>
      <c r="M2432" s="1">
        <v>0.18989583333333335</v>
      </c>
      <c r="N2432" s="25">
        <v>24219.565288914499</v>
      </c>
      <c r="O2432" s="25">
        <v>76291.630660080671</v>
      </c>
      <c r="P2432" s="25">
        <v>134.325227379843</v>
      </c>
      <c r="Q2432" s="25">
        <v>20.344439311738501</v>
      </c>
      <c r="R2432" s="25">
        <v>29959.599849860901</v>
      </c>
      <c r="S2432" s="25">
        <v>339.65431433979597</v>
      </c>
      <c r="T2432" s="25">
        <v>32.241854665548303</v>
      </c>
      <c r="U2432" s="25">
        <v>7.51050722518674</v>
      </c>
      <c r="V2432" s="25">
        <v>4.4360050217209102</v>
      </c>
      <c r="W2432" s="25">
        <v>11.94651224690765</v>
      </c>
      <c r="X2432" s="25"/>
      <c r="Y2432" s="25"/>
      <c r="Z2432"/>
    </row>
    <row r="2433" spans="2:26" x14ac:dyDescent="0.25">
      <c r="B2433" t="s">
        <v>119</v>
      </c>
      <c r="C2433" t="s">
        <v>339</v>
      </c>
      <c r="D2433" t="s">
        <v>338</v>
      </c>
      <c r="E2433" t="s">
        <v>1669</v>
      </c>
      <c r="F2433" t="s">
        <v>951</v>
      </c>
      <c r="G2433" t="s">
        <v>952</v>
      </c>
      <c r="H2433" t="s">
        <v>919</v>
      </c>
      <c r="I2433" t="s">
        <v>836</v>
      </c>
      <c r="J2433" s="4" t="s">
        <v>865</v>
      </c>
      <c r="K2433">
        <v>360</v>
      </c>
      <c r="L2433">
        <v>2500</v>
      </c>
      <c r="M2433" s="1">
        <v>0.23645833333333333</v>
      </c>
      <c r="N2433" s="25">
        <v>30142.759434928499</v>
      </c>
      <c r="O2433" s="25">
        <v>94949.692220024765</v>
      </c>
      <c r="P2433" s="25">
        <v>165.31025148524901</v>
      </c>
      <c r="Q2433" s="25">
        <v>25.319916884106298</v>
      </c>
      <c r="R2433" s="25">
        <v>37286.589121412697</v>
      </c>
      <c r="S2433" s="25">
        <v>422.84246279785401</v>
      </c>
      <c r="T2433" s="25">
        <v>39.337680404224699</v>
      </c>
      <c r="U2433" s="25">
        <v>9.2661441493063403</v>
      </c>
      <c r="V2433" s="25">
        <v>5.5689943268280402</v>
      </c>
      <c r="W2433" s="25">
        <v>14.835138476134381</v>
      </c>
      <c r="X2433" s="25"/>
      <c r="Y2433" s="25"/>
      <c r="Z2433"/>
    </row>
    <row r="2434" spans="2:26" x14ac:dyDescent="0.25">
      <c r="B2434" t="s">
        <v>119</v>
      </c>
      <c r="C2434" t="s">
        <v>339</v>
      </c>
      <c r="D2434" t="s">
        <v>338</v>
      </c>
      <c r="E2434" t="s">
        <v>1669</v>
      </c>
      <c r="F2434" t="s">
        <v>951</v>
      </c>
      <c r="G2434" t="s">
        <v>952</v>
      </c>
      <c r="H2434" t="s">
        <v>919</v>
      </c>
      <c r="I2434" t="s">
        <v>836</v>
      </c>
      <c r="J2434" s="4" t="s">
        <v>865</v>
      </c>
      <c r="K2434">
        <v>360</v>
      </c>
      <c r="L2434">
        <v>3000</v>
      </c>
      <c r="M2434" s="1">
        <v>0.28311342592592592</v>
      </c>
      <c r="N2434" s="25">
        <v>36306.082142416999</v>
      </c>
      <c r="O2434" s="25">
        <v>114364.15874861354</v>
      </c>
      <c r="P2434" s="25">
        <v>199.108911723728</v>
      </c>
      <c r="Q2434" s="25">
        <v>30.497105337829701</v>
      </c>
      <c r="R2434" s="25">
        <v>44910.625309561801</v>
      </c>
      <c r="S2434" s="25">
        <v>505.01082063894302</v>
      </c>
      <c r="T2434" s="25">
        <v>46.352871022439899</v>
      </c>
      <c r="U2434" s="25">
        <v>11.1390384758352</v>
      </c>
      <c r="V2434" s="25">
        <v>6.7174439568180402</v>
      </c>
      <c r="W2434" s="25">
        <v>17.856482432653241</v>
      </c>
      <c r="X2434" s="25"/>
      <c r="Y2434" s="25"/>
      <c r="Z2434"/>
    </row>
    <row r="2435" spans="2:26" x14ac:dyDescent="0.25">
      <c r="B2435" t="s">
        <v>119</v>
      </c>
      <c r="C2435" t="s">
        <v>339</v>
      </c>
      <c r="D2435" t="s">
        <v>338</v>
      </c>
      <c r="E2435" t="s">
        <v>1669</v>
      </c>
      <c r="F2435" t="s">
        <v>951</v>
      </c>
      <c r="G2435" t="s">
        <v>952</v>
      </c>
      <c r="H2435" t="s">
        <v>919</v>
      </c>
      <c r="I2435" t="s">
        <v>836</v>
      </c>
      <c r="J2435" s="4" t="s">
        <v>865</v>
      </c>
      <c r="K2435">
        <v>340</v>
      </c>
      <c r="L2435">
        <v>3500</v>
      </c>
      <c r="M2435" s="1">
        <v>0.32695601851851852</v>
      </c>
      <c r="N2435" s="25">
        <v>42940.415398022596</v>
      </c>
      <c r="O2435" s="25">
        <v>135262.30850377117</v>
      </c>
      <c r="P2435" s="25">
        <v>237.46149591427499</v>
      </c>
      <c r="Q2435" s="25">
        <v>36.069945801510897</v>
      </c>
      <c r="R2435" s="25">
        <v>53117.296160518803</v>
      </c>
      <c r="S2435" s="25">
        <v>578.02435307436201</v>
      </c>
      <c r="T2435" s="25">
        <v>52.507836712289397</v>
      </c>
      <c r="U2435" s="25">
        <v>13.6170136092171</v>
      </c>
      <c r="V2435" s="25">
        <v>7.7137227281276397</v>
      </c>
      <c r="W2435" s="25">
        <v>21.330736337344739</v>
      </c>
      <c r="X2435" s="25"/>
      <c r="Y2435" s="25"/>
      <c r="Z2435"/>
    </row>
    <row r="2436" spans="2:26" x14ac:dyDescent="0.25">
      <c r="B2436" t="s">
        <v>119</v>
      </c>
      <c r="C2436" t="s">
        <v>339</v>
      </c>
      <c r="D2436" t="s">
        <v>338</v>
      </c>
      <c r="E2436" t="s">
        <v>1669</v>
      </c>
      <c r="F2436" t="s">
        <v>951</v>
      </c>
      <c r="G2436" t="s">
        <v>952</v>
      </c>
      <c r="H2436" t="s">
        <v>919</v>
      </c>
      <c r="I2436" t="s">
        <v>836</v>
      </c>
      <c r="J2436" s="4" t="s">
        <v>865</v>
      </c>
      <c r="K2436">
        <v>340</v>
      </c>
      <c r="L2436">
        <v>4000</v>
      </c>
      <c r="M2436" s="1">
        <v>0.37321759259259263</v>
      </c>
      <c r="N2436" s="25">
        <v>49234.950176407001</v>
      </c>
      <c r="O2436" s="25">
        <v>155090.09305568205</v>
      </c>
      <c r="P2436" s="25">
        <v>272.73519009201198</v>
      </c>
      <c r="Q2436" s="25">
        <v>41.357357931786098</v>
      </c>
      <c r="R2436" s="25">
        <v>60903.633437041302</v>
      </c>
      <c r="S2436" s="25">
        <v>658.46826185651798</v>
      </c>
      <c r="T2436" s="25">
        <v>59.380096566114098</v>
      </c>
      <c r="U2436" s="25">
        <v>15.6089156093522</v>
      </c>
      <c r="V2436" s="25">
        <v>8.8428455500682794</v>
      </c>
      <c r="W2436" s="25">
        <v>24.451761159420478</v>
      </c>
      <c r="X2436" s="25"/>
      <c r="Y2436" s="25"/>
      <c r="Z2436"/>
    </row>
    <row r="2437" spans="2:26" x14ac:dyDescent="0.25">
      <c r="B2437" t="s">
        <v>119</v>
      </c>
      <c r="C2437" t="s">
        <v>339</v>
      </c>
      <c r="D2437" t="s">
        <v>338</v>
      </c>
      <c r="E2437" t="s">
        <v>1669</v>
      </c>
      <c r="F2437" t="s">
        <v>951</v>
      </c>
      <c r="G2437" t="s">
        <v>952</v>
      </c>
      <c r="H2437" t="s">
        <v>919</v>
      </c>
      <c r="I2437" t="s">
        <v>836</v>
      </c>
      <c r="J2437" s="4" t="s">
        <v>865</v>
      </c>
      <c r="K2437">
        <v>380</v>
      </c>
      <c r="L2437">
        <v>4500</v>
      </c>
      <c r="M2437" s="1">
        <v>0.42302083333333335</v>
      </c>
      <c r="N2437" s="25">
        <v>53735.784600982799</v>
      </c>
      <c r="O2437" s="25">
        <v>169267.7214930958</v>
      </c>
      <c r="P2437" s="25">
        <v>297.340334881709</v>
      </c>
      <c r="Q2437" s="25">
        <v>45.1380591129099</v>
      </c>
      <c r="R2437" s="25">
        <v>66471.167954532604</v>
      </c>
      <c r="S2437" s="25">
        <v>715.59538007573099</v>
      </c>
      <c r="T2437" s="25">
        <v>61.736380560091298</v>
      </c>
      <c r="U2437" s="25">
        <v>14.972702949773099</v>
      </c>
      <c r="V2437" s="25">
        <v>10.4789116095845</v>
      </c>
      <c r="W2437" s="25">
        <v>25.451614559357601</v>
      </c>
      <c r="X2437" s="25"/>
      <c r="Y2437" s="25"/>
      <c r="Z2437"/>
    </row>
    <row r="2438" spans="2:26" x14ac:dyDescent="0.25">
      <c r="B2438" t="s">
        <v>119</v>
      </c>
      <c r="C2438" t="s">
        <v>339</v>
      </c>
      <c r="D2438" t="s">
        <v>338</v>
      </c>
      <c r="E2438" t="s">
        <v>1669</v>
      </c>
      <c r="F2438" t="s">
        <v>951</v>
      </c>
      <c r="G2438" t="s">
        <v>952</v>
      </c>
      <c r="H2438" t="s">
        <v>919</v>
      </c>
      <c r="I2438" t="s">
        <v>836</v>
      </c>
      <c r="J2438" s="4" t="s">
        <v>865</v>
      </c>
      <c r="K2438">
        <v>380</v>
      </c>
      <c r="L2438">
        <v>5000</v>
      </c>
      <c r="M2438" s="1">
        <v>0.46915509259259264</v>
      </c>
      <c r="N2438" s="25">
        <v>60044.041019389799</v>
      </c>
      <c r="O2438" s="25">
        <v>189138.72921107785</v>
      </c>
      <c r="P2438" s="25">
        <v>332.47876529887202</v>
      </c>
      <c r="Q2438" s="25">
        <v>50.436997730479398</v>
      </c>
      <c r="R2438" s="25">
        <v>74274.479559934</v>
      </c>
      <c r="S2438" s="25">
        <v>796.69439442285204</v>
      </c>
      <c r="T2438" s="25">
        <v>68.726638158419107</v>
      </c>
      <c r="U2438" s="25">
        <v>17.021422460104102</v>
      </c>
      <c r="V2438" s="25">
        <v>11.590356346095501</v>
      </c>
      <c r="W2438" s="25">
        <v>28.611778806199602</v>
      </c>
      <c r="X2438" s="25"/>
      <c r="Y2438" s="25"/>
      <c r="Z2438"/>
    </row>
    <row r="2439" spans="2:26" x14ac:dyDescent="0.25">
      <c r="B2439" t="s">
        <v>119</v>
      </c>
      <c r="C2439" t="s">
        <v>339</v>
      </c>
      <c r="D2439" t="s">
        <v>338</v>
      </c>
      <c r="E2439" t="s">
        <v>1669</v>
      </c>
      <c r="F2439" t="s">
        <v>951</v>
      </c>
      <c r="G2439" t="s">
        <v>952</v>
      </c>
      <c r="H2439" t="s">
        <v>919</v>
      </c>
      <c r="I2439" t="s">
        <v>836</v>
      </c>
      <c r="J2439" s="4" t="s">
        <v>832</v>
      </c>
      <c r="K2439">
        <v>220</v>
      </c>
      <c r="L2439">
        <v>125</v>
      </c>
      <c r="M2439" s="1">
        <v>2.2847222222222224E-2</v>
      </c>
      <c r="N2439" s="25">
        <v>2763.3599999999901</v>
      </c>
      <c r="O2439" s="25">
        <v>8704.583999999968</v>
      </c>
      <c r="P2439" s="25">
        <v>18.881328</v>
      </c>
      <c r="Q2439" s="25">
        <v>2.3212223999999999</v>
      </c>
      <c r="R2439" s="25">
        <v>3418.2764999999999</v>
      </c>
      <c r="S2439" s="25">
        <v>81.365088</v>
      </c>
      <c r="T2439" s="25">
        <v>15.013968</v>
      </c>
      <c r="U2439" s="25">
        <v>1.33106232</v>
      </c>
      <c r="V2439" s="25">
        <v>0.28393861999999997</v>
      </c>
      <c r="W2439" s="25">
        <v>1.6150009400000001</v>
      </c>
      <c r="X2439" s="25"/>
      <c r="Y2439" s="25"/>
      <c r="Z2439"/>
    </row>
    <row r="2440" spans="2:26" x14ac:dyDescent="0.25">
      <c r="B2440" t="s">
        <v>119</v>
      </c>
      <c r="C2440" t="s">
        <v>339</v>
      </c>
      <c r="D2440" t="s">
        <v>338</v>
      </c>
      <c r="E2440" t="s">
        <v>1669</v>
      </c>
      <c r="F2440" t="s">
        <v>951</v>
      </c>
      <c r="G2440" t="s">
        <v>952</v>
      </c>
      <c r="H2440" t="s">
        <v>919</v>
      </c>
      <c r="I2440" t="s">
        <v>836</v>
      </c>
      <c r="J2440" s="4" t="s">
        <v>864</v>
      </c>
      <c r="K2440">
        <v>220</v>
      </c>
      <c r="L2440">
        <v>125</v>
      </c>
      <c r="M2440" s="1">
        <v>1.9259259259259261E-2</v>
      </c>
      <c r="N2440" s="25">
        <v>2496.7600000000002</v>
      </c>
      <c r="O2440" s="25">
        <v>7864.7940000000008</v>
      </c>
      <c r="P2440" s="25">
        <v>18.161507999999898</v>
      </c>
      <c r="Q2440" s="25">
        <v>2.0972784</v>
      </c>
      <c r="R2440" s="25">
        <v>3088.4922602564102</v>
      </c>
      <c r="S2440" s="25">
        <v>66.968688</v>
      </c>
      <c r="T2440" s="25">
        <v>12.214668</v>
      </c>
      <c r="U2440" s="25">
        <v>1.2368223199999999</v>
      </c>
      <c r="V2440" s="25">
        <v>0.25368261999999903</v>
      </c>
      <c r="W2440" s="25">
        <v>1.490504939999999</v>
      </c>
      <c r="X2440" s="25"/>
      <c r="Y2440" s="25"/>
      <c r="Z2440"/>
    </row>
    <row r="2441" spans="2:26" x14ac:dyDescent="0.25">
      <c r="B2441" t="s">
        <v>120</v>
      </c>
      <c r="C2441" t="s">
        <v>340</v>
      </c>
      <c r="D2441" t="s">
        <v>338</v>
      </c>
      <c r="E2441" t="s">
        <v>1672</v>
      </c>
      <c r="F2441" t="s">
        <v>951</v>
      </c>
      <c r="G2441" t="s">
        <v>952</v>
      </c>
      <c r="H2441" t="s">
        <v>919</v>
      </c>
      <c r="I2441" t="s">
        <v>835</v>
      </c>
      <c r="J2441" s="4" t="s">
        <v>865</v>
      </c>
      <c r="K2441">
        <v>200</v>
      </c>
      <c r="L2441">
        <v>125</v>
      </c>
      <c r="M2441" s="1">
        <v>1.6875000000000001E-2</v>
      </c>
      <c r="N2441" s="25">
        <v>2837.9892588771099</v>
      </c>
      <c r="O2441" s="25">
        <v>8939.6661654628952</v>
      </c>
      <c r="P2441" s="25">
        <v>25.185382445367701</v>
      </c>
      <c r="Q2441" s="25">
        <v>2.38391086947491</v>
      </c>
      <c r="R2441" s="25">
        <v>3510.5920239468201</v>
      </c>
      <c r="S2441" s="25">
        <v>53.425179578020803</v>
      </c>
      <c r="T2441" s="25">
        <v>10.827477377461801</v>
      </c>
      <c r="U2441" s="25">
        <v>0.93534800915497296</v>
      </c>
      <c r="V2441" s="25">
        <v>0.501529954881902</v>
      </c>
      <c r="W2441" s="25">
        <v>1.436877964036875</v>
      </c>
      <c r="X2441" s="25"/>
      <c r="Y2441" s="25"/>
      <c r="Z2441"/>
    </row>
    <row r="2442" spans="2:26" x14ac:dyDescent="0.25">
      <c r="B2442" t="s">
        <v>120</v>
      </c>
      <c r="C2442" t="s">
        <v>340</v>
      </c>
      <c r="D2442" t="s">
        <v>338</v>
      </c>
      <c r="E2442" t="s">
        <v>1672</v>
      </c>
      <c r="F2442" t="s">
        <v>951</v>
      </c>
      <c r="G2442" t="s">
        <v>952</v>
      </c>
      <c r="H2442" t="s">
        <v>919</v>
      </c>
      <c r="I2442" t="s">
        <v>835</v>
      </c>
      <c r="J2442" s="4" t="s">
        <v>865</v>
      </c>
      <c r="K2442">
        <v>240</v>
      </c>
      <c r="L2442">
        <v>200</v>
      </c>
      <c r="M2442" s="1">
        <v>2.4826388888888887E-2</v>
      </c>
      <c r="N2442" s="25">
        <v>4111.3632252145699</v>
      </c>
      <c r="O2442" s="25">
        <v>12950.794159425895</v>
      </c>
      <c r="P2442" s="25">
        <v>35.821899369100301</v>
      </c>
      <c r="Q2442" s="25">
        <v>3.45354585688243</v>
      </c>
      <c r="R2442" s="25">
        <v>5085.7559779173998</v>
      </c>
      <c r="S2442" s="25">
        <v>68.029643094517695</v>
      </c>
      <c r="T2442" s="25">
        <v>13.329896715102601</v>
      </c>
      <c r="U2442" s="25">
        <v>1.2858053492685599</v>
      </c>
      <c r="V2442" s="25">
        <v>0.79401916464256606</v>
      </c>
      <c r="W2442" s="25">
        <v>2.079824513911126</v>
      </c>
      <c r="X2442" s="25"/>
      <c r="Y2442" s="25"/>
      <c r="Z2442"/>
    </row>
    <row r="2443" spans="2:26" x14ac:dyDescent="0.25">
      <c r="B2443" t="s">
        <v>120</v>
      </c>
      <c r="C2443" t="s">
        <v>340</v>
      </c>
      <c r="D2443" t="s">
        <v>338</v>
      </c>
      <c r="E2443" t="s">
        <v>1672</v>
      </c>
      <c r="F2443" t="s">
        <v>951</v>
      </c>
      <c r="G2443" t="s">
        <v>952</v>
      </c>
      <c r="H2443" t="s">
        <v>919</v>
      </c>
      <c r="I2443" t="s">
        <v>835</v>
      </c>
      <c r="J2443" s="4" t="s">
        <v>865</v>
      </c>
      <c r="K2443">
        <v>280</v>
      </c>
      <c r="L2443">
        <v>250</v>
      </c>
      <c r="M2443" s="1">
        <v>2.9421296296296296E-2</v>
      </c>
      <c r="N2443" s="25">
        <v>5041.6964007045999</v>
      </c>
      <c r="O2443" s="25">
        <v>15881.343662219489</v>
      </c>
      <c r="P2443" s="25">
        <v>44.052711001557597</v>
      </c>
      <c r="Q2443" s="25">
        <v>4.2350249765918599</v>
      </c>
      <c r="R2443" s="25">
        <v>6236.5781152285099</v>
      </c>
      <c r="S2443" s="25">
        <v>79.684943007848503</v>
      </c>
      <c r="T2443" s="25">
        <v>15.479168669041099</v>
      </c>
      <c r="U2443" s="25">
        <v>1.50388751360002</v>
      </c>
      <c r="V2443" s="25">
        <v>1.01215588436949</v>
      </c>
      <c r="W2443" s="25">
        <v>2.51604339796951</v>
      </c>
      <c r="X2443" s="25"/>
      <c r="Y2443" s="25"/>
      <c r="Z2443"/>
    </row>
    <row r="2444" spans="2:26" x14ac:dyDescent="0.25">
      <c r="B2444" t="s">
        <v>120</v>
      </c>
      <c r="C2444" t="s">
        <v>340</v>
      </c>
      <c r="D2444" t="s">
        <v>338</v>
      </c>
      <c r="E2444" t="s">
        <v>1672</v>
      </c>
      <c r="F2444" t="s">
        <v>951</v>
      </c>
      <c r="G2444" t="s">
        <v>952</v>
      </c>
      <c r="H2444" t="s">
        <v>919</v>
      </c>
      <c r="I2444" t="s">
        <v>835</v>
      </c>
      <c r="J2444" s="4" t="s">
        <v>865</v>
      </c>
      <c r="K2444">
        <v>280</v>
      </c>
      <c r="L2444">
        <v>500</v>
      </c>
      <c r="M2444" s="1">
        <v>5.4837962962962956E-2</v>
      </c>
      <c r="N2444" s="25">
        <v>9924.0444062376991</v>
      </c>
      <c r="O2444" s="25">
        <v>31260.739879648751</v>
      </c>
      <c r="P2444" s="25">
        <v>84.012132276279601</v>
      </c>
      <c r="Q2444" s="25">
        <v>8.3361979749759492</v>
      </c>
      <c r="R2444" s="25">
        <v>12276.043231305401</v>
      </c>
      <c r="S2444" s="25">
        <v>126.878837717997</v>
      </c>
      <c r="T2444" s="25">
        <v>22.794241715490401</v>
      </c>
      <c r="U2444" s="25">
        <v>2.83775331911297</v>
      </c>
      <c r="V2444" s="25">
        <v>2.1808786784929799</v>
      </c>
      <c r="W2444" s="25">
        <v>5.0186319976059499</v>
      </c>
      <c r="X2444" s="25"/>
      <c r="Y2444" s="25"/>
      <c r="Z2444"/>
    </row>
    <row r="2445" spans="2:26" x14ac:dyDescent="0.25">
      <c r="B2445" t="s">
        <v>120</v>
      </c>
      <c r="C2445" t="s">
        <v>340</v>
      </c>
      <c r="D2445" t="s">
        <v>338</v>
      </c>
      <c r="E2445" t="s">
        <v>1672</v>
      </c>
      <c r="F2445" t="s">
        <v>951</v>
      </c>
      <c r="G2445" t="s">
        <v>952</v>
      </c>
      <c r="H2445" t="s">
        <v>919</v>
      </c>
      <c r="I2445" t="s">
        <v>835</v>
      </c>
      <c r="J2445" s="4" t="s">
        <v>865</v>
      </c>
      <c r="K2445">
        <v>300</v>
      </c>
      <c r="L2445">
        <v>750</v>
      </c>
      <c r="M2445" s="1">
        <v>7.9884259259259252E-2</v>
      </c>
      <c r="N2445" s="25">
        <v>14533.208518125901</v>
      </c>
      <c r="O2445" s="25">
        <v>45779.606832096586</v>
      </c>
      <c r="P2445" s="25">
        <v>121.478859607857</v>
      </c>
      <c r="Q2445" s="25">
        <v>12.207890772469099</v>
      </c>
      <c r="R2445" s="25">
        <v>17977.574061854099</v>
      </c>
      <c r="S2445" s="25">
        <v>173.80837083653199</v>
      </c>
      <c r="T2445" s="25">
        <v>30.196460679158498</v>
      </c>
      <c r="U2445" s="25">
        <v>3.98675024768567</v>
      </c>
      <c r="V2445" s="25">
        <v>3.3548854655462699</v>
      </c>
      <c r="W2445" s="25">
        <v>7.3416357132319394</v>
      </c>
      <c r="X2445" s="25"/>
      <c r="Y2445" s="25"/>
      <c r="Z2445"/>
    </row>
    <row r="2446" spans="2:26" x14ac:dyDescent="0.25">
      <c r="B2446" t="s">
        <v>120</v>
      </c>
      <c r="C2446" t="s">
        <v>340</v>
      </c>
      <c r="D2446" t="s">
        <v>338</v>
      </c>
      <c r="E2446" t="s">
        <v>1672</v>
      </c>
      <c r="F2446" t="s">
        <v>951</v>
      </c>
      <c r="G2446" t="s">
        <v>952</v>
      </c>
      <c r="H2446" t="s">
        <v>919</v>
      </c>
      <c r="I2446" t="s">
        <v>835</v>
      </c>
      <c r="J2446" s="4" t="s">
        <v>865</v>
      </c>
      <c r="K2446">
        <v>320</v>
      </c>
      <c r="L2446">
        <v>1000</v>
      </c>
      <c r="M2446" s="1">
        <v>0.10590277777777778</v>
      </c>
      <c r="N2446" s="25">
        <v>19006.118952558299</v>
      </c>
      <c r="O2446" s="25">
        <v>59869.274700558643</v>
      </c>
      <c r="P2446" s="25">
        <v>155.83938320345999</v>
      </c>
      <c r="Q2446" s="25">
        <v>15.965141227488401</v>
      </c>
      <c r="R2446" s="25">
        <v>23510.573893814999</v>
      </c>
      <c r="S2446" s="25">
        <v>224.09708077646101</v>
      </c>
      <c r="T2446" s="25">
        <v>38.0744968504032</v>
      </c>
      <c r="U2446" s="25">
        <v>5.0180480616860796</v>
      </c>
      <c r="V2446" s="25">
        <v>4.5917513070376499</v>
      </c>
      <c r="W2446" s="25">
        <v>9.6097993687237295</v>
      </c>
      <c r="X2446" s="25"/>
      <c r="Y2446" s="25"/>
      <c r="Z2446"/>
    </row>
    <row r="2447" spans="2:26" x14ac:dyDescent="0.25">
      <c r="B2447" t="s">
        <v>120</v>
      </c>
      <c r="C2447" t="s">
        <v>340</v>
      </c>
      <c r="D2447" t="s">
        <v>338</v>
      </c>
      <c r="E2447" t="s">
        <v>1672</v>
      </c>
      <c r="F2447" t="s">
        <v>951</v>
      </c>
      <c r="G2447" t="s">
        <v>952</v>
      </c>
      <c r="H2447" t="s">
        <v>919</v>
      </c>
      <c r="I2447" t="s">
        <v>835</v>
      </c>
      <c r="J2447" s="4" t="s">
        <v>865</v>
      </c>
      <c r="K2447">
        <v>320</v>
      </c>
      <c r="L2447">
        <v>1500</v>
      </c>
      <c r="M2447" s="1">
        <v>0.15689814814814815</v>
      </c>
      <c r="N2447" s="25">
        <v>28479.4879854272</v>
      </c>
      <c r="O2447" s="25">
        <v>89710.387154095675</v>
      </c>
      <c r="P2447" s="25">
        <v>232.335419762513</v>
      </c>
      <c r="Q2447" s="25">
        <v>23.9227700598307</v>
      </c>
      <c r="R2447" s="25">
        <v>35229.131178720403</v>
      </c>
      <c r="S2447" s="25">
        <v>317.59782787536699</v>
      </c>
      <c r="T2447" s="25">
        <v>52.507615860961799</v>
      </c>
      <c r="U2447" s="25">
        <v>7.4414315874488999</v>
      </c>
      <c r="V2447" s="25">
        <v>6.9952154657573802</v>
      </c>
      <c r="W2447" s="25">
        <v>14.436647053206279</v>
      </c>
      <c r="X2447" s="25"/>
      <c r="Y2447" s="25"/>
      <c r="Z2447"/>
    </row>
    <row r="2448" spans="2:26" x14ac:dyDescent="0.25">
      <c r="B2448" t="s">
        <v>120</v>
      </c>
      <c r="C2448" t="s">
        <v>340</v>
      </c>
      <c r="D2448" t="s">
        <v>338</v>
      </c>
      <c r="E2448" t="s">
        <v>1672</v>
      </c>
      <c r="F2448" t="s">
        <v>951</v>
      </c>
      <c r="G2448" t="s">
        <v>952</v>
      </c>
      <c r="H2448" t="s">
        <v>919</v>
      </c>
      <c r="I2448" t="s">
        <v>835</v>
      </c>
      <c r="J2448" s="4" t="s">
        <v>865</v>
      </c>
      <c r="K2448">
        <v>340</v>
      </c>
      <c r="L2448">
        <v>2000</v>
      </c>
      <c r="M2448" s="1">
        <v>0.20959490740740741</v>
      </c>
      <c r="N2448" s="25">
        <v>37754.821046122699</v>
      </c>
      <c r="O2448" s="25">
        <v>118927.6862952865</v>
      </c>
      <c r="P2448" s="25">
        <v>304.92208629025703</v>
      </c>
      <c r="Q2448" s="25">
        <v>31.714052862151</v>
      </c>
      <c r="R2448" s="25">
        <v>46702.717126792901</v>
      </c>
      <c r="S2448" s="25">
        <v>416.29999579750103</v>
      </c>
      <c r="T2448" s="25">
        <v>67.786303949830398</v>
      </c>
      <c r="U2448" s="25">
        <v>9.4971010265329401</v>
      </c>
      <c r="V2448" s="25">
        <v>9.6069879248530707</v>
      </c>
      <c r="W2448" s="25">
        <v>19.104088951386011</v>
      </c>
      <c r="X2448" s="25"/>
      <c r="Y2448" s="25"/>
      <c r="Z2448"/>
    </row>
    <row r="2449" spans="2:26" x14ac:dyDescent="0.25">
      <c r="B2449" t="s">
        <v>120</v>
      </c>
      <c r="C2449" t="s">
        <v>340</v>
      </c>
      <c r="D2449" t="s">
        <v>338</v>
      </c>
      <c r="E2449" t="s">
        <v>1672</v>
      </c>
      <c r="F2449" t="s">
        <v>951</v>
      </c>
      <c r="G2449" t="s">
        <v>952</v>
      </c>
      <c r="H2449" t="s">
        <v>919</v>
      </c>
      <c r="I2449" t="s">
        <v>835</v>
      </c>
      <c r="J2449" s="4" t="s">
        <v>865</v>
      </c>
      <c r="K2449">
        <v>340</v>
      </c>
      <c r="L2449">
        <v>2500</v>
      </c>
      <c r="M2449" s="1">
        <v>0.26098379629629631</v>
      </c>
      <c r="N2449" s="25">
        <v>47089.353284784302</v>
      </c>
      <c r="O2449" s="25">
        <v>148331.46284707054</v>
      </c>
      <c r="P2449" s="25">
        <v>378.96546547921002</v>
      </c>
      <c r="Q2449" s="25">
        <v>39.5550569394238</v>
      </c>
      <c r="R2449" s="25">
        <v>58249.522508744798</v>
      </c>
      <c r="S2449" s="25">
        <v>510.51611767319901</v>
      </c>
      <c r="T2449" s="25">
        <v>82.1925671352124</v>
      </c>
      <c r="U2449" s="25">
        <v>11.784927936842999</v>
      </c>
      <c r="V2449" s="25">
        <v>12.066880695211699</v>
      </c>
      <c r="W2449" s="25">
        <v>23.851808632054698</v>
      </c>
      <c r="X2449" s="25"/>
      <c r="Y2449" s="25"/>
      <c r="Z2449"/>
    </row>
    <row r="2450" spans="2:26" x14ac:dyDescent="0.25">
      <c r="B2450" t="s">
        <v>120</v>
      </c>
      <c r="C2450" t="s">
        <v>340</v>
      </c>
      <c r="D2450" t="s">
        <v>338</v>
      </c>
      <c r="E2450" t="s">
        <v>1672</v>
      </c>
      <c r="F2450" t="s">
        <v>951</v>
      </c>
      <c r="G2450" t="s">
        <v>952</v>
      </c>
      <c r="H2450" t="s">
        <v>919</v>
      </c>
      <c r="I2450" t="s">
        <v>835</v>
      </c>
      <c r="J2450" s="4" t="s">
        <v>832</v>
      </c>
      <c r="K2450">
        <v>200</v>
      </c>
      <c r="L2450">
        <v>125</v>
      </c>
      <c r="M2450" s="1">
        <v>2.2847222222222224E-2</v>
      </c>
      <c r="N2450" s="25">
        <v>2811.12</v>
      </c>
      <c r="O2450" s="25">
        <v>8855.0280000000002</v>
      </c>
      <c r="P2450" s="25">
        <v>22.038839999999901</v>
      </c>
      <c r="Q2450" s="25">
        <v>2.3613407999999998</v>
      </c>
      <c r="R2450" s="25">
        <v>3477.35519999999</v>
      </c>
      <c r="S2450" s="25">
        <v>91.729680000000002</v>
      </c>
      <c r="T2450" s="25">
        <v>19.494599999999998</v>
      </c>
      <c r="U2450" s="25">
        <v>1.09640542</v>
      </c>
      <c r="V2450" s="25">
        <v>0.38467288999999999</v>
      </c>
      <c r="W2450" s="25">
        <v>1.48107831</v>
      </c>
      <c r="X2450" s="25"/>
      <c r="Y2450" s="25"/>
      <c r="Z2450"/>
    </row>
    <row r="2451" spans="2:26" x14ac:dyDescent="0.25">
      <c r="B2451" t="s">
        <v>120</v>
      </c>
      <c r="C2451" t="s">
        <v>340</v>
      </c>
      <c r="D2451" t="s">
        <v>338</v>
      </c>
      <c r="E2451" t="s">
        <v>1672</v>
      </c>
      <c r="F2451" t="s">
        <v>951</v>
      </c>
      <c r="G2451" t="s">
        <v>952</v>
      </c>
      <c r="H2451" t="s">
        <v>919</v>
      </c>
      <c r="I2451" t="s">
        <v>835</v>
      </c>
      <c r="J2451" s="4" t="s">
        <v>864</v>
      </c>
      <c r="K2451">
        <v>200</v>
      </c>
      <c r="L2451">
        <v>125</v>
      </c>
      <c r="M2451" s="1">
        <v>1.9259259259259261E-2</v>
      </c>
      <c r="N2451" s="25">
        <v>2550.7199999999998</v>
      </c>
      <c r="O2451" s="25">
        <v>8034.7679999999991</v>
      </c>
      <c r="P2451" s="25">
        <v>21.17952</v>
      </c>
      <c r="Q2451" s="25">
        <v>2.1426048</v>
      </c>
      <c r="R2451" s="25">
        <v>3155.2404397435798</v>
      </c>
      <c r="S2451" s="25">
        <v>75.480720000000005</v>
      </c>
      <c r="T2451" s="25">
        <v>16.031279999999999</v>
      </c>
      <c r="U2451" s="25">
        <v>1.0114654199999999</v>
      </c>
      <c r="V2451" s="25">
        <v>0.35057289000000003</v>
      </c>
      <c r="W2451" s="25">
        <v>1.36203831</v>
      </c>
      <c r="X2451" s="25"/>
      <c r="Y2451" s="25"/>
      <c r="Z2451"/>
    </row>
    <row r="2452" spans="2:26" x14ac:dyDescent="0.25">
      <c r="B2452" t="s">
        <v>2020</v>
      </c>
      <c r="C2452" t="s">
        <v>703</v>
      </c>
      <c r="D2452" t="s">
        <v>338</v>
      </c>
      <c r="E2452" t="s">
        <v>1675</v>
      </c>
      <c r="F2452" t="s">
        <v>951</v>
      </c>
      <c r="G2452" t="s">
        <v>952</v>
      </c>
      <c r="H2452" t="s">
        <v>919</v>
      </c>
      <c r="I2452" t="s">
        <v>2021</v>
      </c>
      <c r="J2452" s="4" t="s">
        <v>865</v>
      </c>
      <c r="K2452">
        <v>200</v>
      </c>
      <c r="L2452">
        <v>125</v>
      </c>
      <c r="M2452" s="1">
        <v>1.539351851851852E-2</v>
      </c>
      <c r="N2452" s="25">
        <v>3339.1579611829302</v>
      </c>
      <c r="O2452" s="25">
        <v>10518.34757772623</v>
      </c>
      <c r="P2452" s="25">
        <v>29.6447942516156</v>
      </c>
      <c r="Q2452" s="25">
        <v>2.8048918435354699</v>
      </c>
      <c r="R2452" s="25">
        <v>4130.5379713549901</v>
      </c>
      <c r="S2452" s="25">
        <v>41.2030259139012</v>
      </c>
      <c r="T2452" s="25">
        <v>18.6051468422834</v>
      </c>
      <c r="U2452" s="25">
        <v>0.77445445447783301</v>
      </c>
      <c r="V2452" s="25">
        <v>0.54567815987658896</v>
      </c>
      <c r="W2452" s="25">
        <v>1.3201326143544221</v>
      </c>
      <c r="X2452" s="25"/>
      <c r="Y2452" s="25"/>
      <c r="Z2452"/>
    </row>
    <row r="2453" spans="2:26" x14ac:dyDescent="0.25">
      <c r="B2453" t="s">
        <v>2020</v>
      </c>
      <c r="C2453" t="s">
        <v>703</v>
      </c>
      <c r="D2453" t="s">
        <v>338</v>
      </c>
      <c r="E2453" t="s">
        <v>1675</v>
      </c>
      <c r="F2453" t="s">
        <v>951</v>
      </c>
      <c r="G2453" t="s">
        <v>952</v>
      </c>
      <c r="H2453" t="s">
        <v>919</v>
      </c>
      <c r="I2453" t="s">
        <v>2021</v>
      </c>
      <c r="J2453" s="4" t="s">
        <v>865</v>
      </c>
      <c r="K2453">
        <v>240</v>
      </c>
      <c r="L2453">
        <v>200</v>
      </c>
      <c r="M2453" s="1">
        <v>2.2303240740740738E-2</v>
      </c>
      <c r="N2453" s="25">
        <v>4800.6347723208701</v>
      </c>
      <c r="O2453" s="25">
        <v>15121.99953281074</v>
      </c>
      <c r="P2453" s="25">
        <v>41.861982256192903</v>
      </c>
      <c r="Q2453" s="25">
        <v>4.0325329633498299</v>
      </c>
      <c r="R2453" s="25">
        <v>5938.3850160825696</v>
      </c>
      <c r="S2453" s="25">
        <v>52.662791578632103</v>
      </c>
      <c r="T2453" s="25">
        <v>20.747989099287999</v>
      </c>
      <c r="U2453" s="25">
        <v>1.01079779263167</v>
      </c>
      <c r="V2453" s="25">
        <v>0.78284359167241302</v>
      </c>
      <c r="W2453" s="25">
        <v>1.793641384304083</v>
      </c>
      <c r="X2453" s="25"/>
      <c r="Y2453" s="25"/>
      <c r="Z2453"/>
    </row>
    <row r="2454" spans="2:26" x14ac:dyDescent="0.25">
      <c r="B2454" t="s">
        <v>2020</v>
      </c>
      <c r="C2454" t="s">
        <v>703</v>
      </c>
      <c r="D2454" t="s">
        <v>338</v>
      </c>
      <c r="E2454" t="s">
        <v>1675</v>
      </c>
      <c r="F2454" t="s">
        <v>951</v>
      </c>
      <c r="G2454" t="s">
        <v>952</v>
      </c>
      <c r="H2454" t="s">
        <v>919</v>
      </c>
      <c r="I2454" t="s">
        <v>2021</v>
      </c>
      <c r="J2454" s="4" t="s">
        <v>865</v>
      </c>
      <c r="K2454">
        <v>260</v>
      </c>
      <c r="L2454">
        <v>250</v>
      </c>
      <c r="M2454" s="1">
        <v>2.6608796296296297E-2</v>
      </c>
      <c r="N2454" s="25">
        <v>5975.2274168781696</v>
      </c>
      <c r="O2454" s="25">
        <v>18821.966363166233</v>
      </c>
      <c r="P2454" s="25">
        <v>51.905826373685699</v>
      </c>
      <c r="Q2454" s="25">
        <v>5.0191912350611103</v>
      </c>
      <c r="R2454" s="25">
        <v>7391.35537339648</v>
      </c>
      <c r="S2454" s="25">
        <v>62.502130098290998</v>
      </c>
      <c r="T2454" s="25">
        <v>22.9079133006713</v>
      </c>
      <c r="U2454" s="25">
        <v>1.1911521463577599</v>
      </c>
      <c r="V2454" s="25">
        <v>0.98144316681843902</v>
      </c>
      <c r="W2454" s="25">
        <v>2.172595313176199</v>
      </c>
      <c r="X2454" s="25"/>
      <c r="Y2454" s="25"/>
      <c r="Z2454"/>
    </row>
    <row r="2455" spans="2:26" x14ac:dyDescent="0.25">
      <c r="B2455" t="s">
        <v>2020</v>
      </c>
      <c r="C2455" t="s">
        <v>703</v>
      </c>
      <c r="D2455" t="s">
        <v>338</v>
      </c>
      <c r="E2455" t="s">
        <v>1675</v>
      </c>
      <c r="F2455" t="s">
        <v>951</v>
      </c>
      <c r="G2455" t="s">
        <v>952</v>
      </c>
      <c r="H2455" t="s">
        <v>919</v>
      </c>
      <c r="I2455" t="s">
        <v>2021</v>
      </c>
      <c r="J2455" s="4" t="s">
        <v>865</v>
      </c>
      <c r="K2455">
        <v>340</v>
      </c>
      <c r="L2455">
        <v>500</v>
      </c>
      <c r="M2455" s="1">
        <v>4.8634259259259259E-2</v>
      </c>
      <c r="N2455" s="25">
        <v>10807.552251273701</v>
      </c>
      <c r="O2455" s="25">
        <v>34043.789591512155</v>
      </c>
      <c r="P2455" s="25">
        <v>88.778558193625699</v>
      </c>
      <c r="Q2455" s="25">
        <v>9.0783441900653408</v>
      </c>
      <c r="R2455" s="25">
        <v>13368.943126493599</v>
      </c>
      <c r="S2455" s="25">
        <v>104.929522889005</v>
      </c>
      <c r="T2455" s="25">
        <v>30.0522113130165</v>
      </c>
      <c r="U2455" s="25">
        <v>1.6279757957488701</v>
      </c>
      <c r="V2455" s="25">
        <v>1.9156275325968699</v>
      </c>
      <c r="W2455" s="25">
        <v>3.54360332834574</v>
      </c>
      <c r="X2455" s="25"/>
      <c r="Y2455" s="25"/>
      <c r="Z2455"/>
    </row>
    <row r="2456" spans="2:26" x14ac:dyDescent="0.25">
      <c r="B2456" t="s">
        <v>2020</v>
      </c>
      <c r="C2456" t="s">
        <v>703</v>
      </c>
      <c r="D2456" t="s">
        <v>338</v>
      </c>
      <c r="E2456" t="s">
        <v>1675</v>
      </c>
      <c r="F2456" t="s">
        <v>951</v>
      </c>
      <c r="G2456" t="s">
        <v>952</v>
      </c>
      <c r="H2456" t="s">
        <v>919</v>
      </c>
      <c r="I2456" t="s">
        <v>2021</v>
      </c>
      <c r="J2456" s="4" t="s">
        <v>865</v>
      </c>
      <c r="K2456">
        <v>340</v>
      </c>
      <c r="L2456">
        <v>750</v>
      </c>
      <c r="M2456" s="1">
        <v>7.0613425925925913E-2</v>
      </c>
      <c r="N2456" s="25">
        <v>16197.4807228027</v>
      </c>
      <c r="O2456" s="25">
        <v>51022.064276828503</v>
      </c>
      <c r="P2456" s="25">
        <v>131.81372422386701</v>
      </c>
      <c r="Q2456" s="25">
        <v>13.6058834475845</v>
      </c>
      <c r="R2456" s="25">
        <v>20036.291062244101</v>
      </c>
      <c r="S2456" s="25">
        <v>142.54983679645201</v>
      </c>
      <c r="T2456" s="25">
        <v>35.196296994986298</v>
      </c>
      <c r="U2456" s="25">
        <v>2.2980738396120599</v>
      </c>
      <c r="V2456" s="25">
        <v>2.8477415503549501</v>
      </c>
      <c r="W2456" s="25">
        <v>5.1458153899670105</v>
      </c>
      <c r="X2456" s="25"/>
      <c r="Y2456" s="25"/>
      <c r="Z2456"/>
    </row>
    <row r="2457" spans="2:26" x14ac:dyDescent="0.25">
      <c r="B2457" t="s">
        <v>2020</v>
      </c>
      <c r="C2457" t="s">
        <v>703</v>
      </c>
      <c r="D2457" t="s">
        <v>338</v>
      </c>
      <c r="E2457" t="s">
        <v>1675</v>
      </c>
      <c r="F2457" t="s">
        <v>951</v>
      </c>
      <c r="G2457" t="s">
        <v>952</v>
      </c>
      <c r="H2457" t="s">
        <v>919</v>
      </c>
      <c r="I2457" t="s">
        <v>2021</v>
      </c>
      <c r="J2457" s="4" t="s">
        <v>865</v>
      </c>
      <c r="K2457">
        <v>340</v>
      </c>
      <c r="L2457">
        <v>1000</v>
      </c>
      <c r="M2457" s="1">
        <v>9.2557870370370374E-2</v>
      </c>
      <c r="N2457" s="25">
        <v>21523.412855263599</v>
      </c>
      <c r="O2457" s="25">
        <v>67798.750494080334</v>
      </c>
      <c r="P2457" s="25">
        <v>173.902977042326</v>
      </c>
      <c r="Q2457" s="25">
        <v>18.079660921390602</v>
      </c>
      <c r="R2457" s="25">
        <v>26624.462682465699</v>
      </c>
      <c r="S2457" s="25">
        <v>179.80962586158299</v>
      </c>
      <c r="T2457" s="25">
        <v>40.245273122132097</v>
      </c>
      <c r="U2457" s="25">
        <v>2.9447153591273998</v>
      </c>
      <c r="V2457" s="25">
        <v>3.7739998347075101</v>
      </c>
      <c r="W2457" s="25">
        <v>6.7187151938349103</v>
      </c>
      <c r="X2457" s="25"/>
      <c r="Y2457" s="25"/>
      <c r="Z2457"/>
    </row>
    <row r="2458" spans="2:26" x14ac:dyDescent="0.25">
      <c r="B2458" t="s">
        <v>2020</v>
      </c>
      <c r="C2458" t="s">
        <v>703</v>
      </c>
      <c r="D2458" t="s">
        <v>338</v>
      </c>
      <c r="E2458" t="s">
        <v>1675</v>
      </c>
      <c r="F2458" t="s">
        <v>951</v>
      </c>
      <c r="G2458" t="s">
        <v>952</v>
      </c>
      <c r="H2458" t="s">
        <v>919</v>
      </c>
      <c r="I2458" t="s">
        <v>2021</v>
      </c>
      <c r="J2458" s="4" t="s">
        <v>865</v>
      </c>
      <c r="K2458">
        <v>340</v>
      </c>
      <c r="L2458">
        <v>1500</v>
      </c>
      <c r="M2458" s="1">
        <v>0.13650462962962964</v>
      </c>
      <c r="N2458" s="25">
        <v>32270.377208833299</v>
      </c>
      <c r="O2458" s="25">
        <v>101651.68820782489</v>
      </c>
      <c r="P2458" s="25">
        <v>259.50928321732698</v>
      </c>
      <c r="Q2458" s="25">
        <v>27.107114894492799</v>
      </c>
      <c r="R2458" s="25">
        <v>39918.455403757798</v>
      </c>
      <c r="S2458" s="25">
        <v>254.79370257762699</v>
      </c>
      <c r="T2458" s="25">
        <v>50.424103726420299</v>
      </c>
      <c r="U2458" s="25">
        <v>4.2727627647814899</v>
      </c>
      <c r="V2458" s="25">
        <v>5.6349347023657099</v>
      </c>
      <c r="W2458" s="25">
        <v>9.9076974671471998</v>
      </c>
      <c r="X2458" s="25"/>
      <c r="Y2458" s="25"/>
      <c r="Z2458"/>
    </row>
    <row r="2459" spans="2:26" x14ac:dyDescent="0.25">
      <c r="B2459" t="s">
        <v>2020</v>
      </c>
      <c r="C2459" t="s">
        <v>703</v>
      </c>
      <c r="D2459" t="s">
        <v>338</v>
      </c>
      <c r="E2459" t="s">
        <v>1675</v>
      </c>
      <c r="F2459" t="s">
        <v>951</v>
      </c>
      <c r="G2459" t="s">
        <v>952</v>
      </c>
      <c r="H2459" t="s">
        <v>919</v>
      </c>
      <c r="I2459" t="s">
        <v>2021</v>
      </c>
      <c r="J2459" s="4" t="s">
        <v>865</v>
      </c>
      <c r="K2459">
        <v>340</v>
      </c>
      <c r="L2459">
        <v>2000</v>
      </c>
      <c r="M2459" s="1">
        <v>0.18049768518518519</v>
      </c>
      <c r="N2459" s="25">
        <v>43066.358237614499</v>
      </c>
      <c r="O2459" s="25">
        <v>135659.02844848565</v>
      </c>
      <c r="P2459" s="25">
        <v>345.802718469328</v>
      </c>
      <c r="Q2459" s="25">
        <v>36.175737455888097</v>
      </c>
      <c r="R2459" s="25">
        <v>53273.080937430197</v>
      </c>
      <c r="S2459" s="25">
        <v>330.01594510486399</v>
      </c>
      <c r="T2459" s="25">
        <v>60.663839035909497</v>
      </c>
      <c r="U2459" s="25">
        <v>5.6171931271217099</v>
      </c>
      <c r="V2459" s="25">
        <v>7.5006971826115203</v>
      </c>
      <c r="W2459" s="25">
        <v>13.11789030973323</v>
      </c>
      <c r="X2459" s="25"/>
      <c r="Y2459" s="25"/>
      <c r="Z2459"/>
    </row>
    <row r="2460" spans="2:26" x14ac:dyDescent="0.25">
      <c r="B2460" t="s">
        <v>2020</v>
      </c>
      <c r="C2460" t="s">
        <v>703</v>
      </c>
      <c r="D2460" t="s">
        <v>338</v>
      </c>
      <c r="E2460" t="s">
        <v>1675</v>
      </c>
      <c r="F2460" t="s">
        <v>951</v>
      </c>
      <c r="G2460" t="s">
        <v>952</v>
      </c>
      <c r="H2460" t="s">
        <v>919</v>
      </c>
      <c r="I2460" t="s">
        <v>2021</v>
      </c>
      <c r="J2460" s="4" t="s">
        <v>865</v>
      </c>
      <c r="K2460">
        <v>340</v>
      </c>
      <c r="L2460">
        <v>2500</v>
      </c>
      <c r="M2460" s="1">
        <v>0.22437499999999999</v>
      </c>
      <c r="N2460" s="25">
        <v>53717.2829008997</v>
      </c>
      <c r="O2460" s="25">
        <v>169209.44113783404</v>
      </c>
      <c r="P2460" s="25">
        <v>429.98054570652999</v>
      </c>
      <c r="Q2460" s="25">
        <v>45.122509587602998</v>
      </c>
      <c r="R2460" s="25">
        <v>66448.270301580604</v>
      </c>
      <c r="S2460" s="25">
        <v>404.41937510966898</v>
      </c>
      <c r="T2460" s="25">
        <v>70.679856036026607</v>
      </c>
      <c r="U2460" s="25">
        <v>6.9098909342173398</v>
      </c>
      <c r="V2460" s="25">
        <v>9.3526930735528602</v>
      </c>
      <c r="W2460" s="25">
        <v>16.262584007770201</v>
      </c>
      <c r="X2460" s="25"/>
      <c r="Y2460" s="25"/>
      <c r="Z2460"/>
    </row>
    <row r="2461" spans="2:26" x14ac:dyDescent="0.25">
      <c r="B2461" t="s">
        <v>2020</v>
      </c>
      <c r="C2461" t="s">
        <v>703</v>
      </c>
      <c r="D2461" t="s">
        <v>338</v>
      </c>
      <c r="E2461" t="s">
        <v>1675</v>
      </c>
      <c r="F2461" t="s">
        <v>951</v>
      </c>
      <c r="G2461" t="s">
        <v>952</v>
      </c>
      <c r="H2461" t="s">
        <v>919</v>
      </c>
      <c r="I2461" t="s">
        <v>2021</v>
      </c>
      <c r="J2461" s="4" t="s">
        <v>832</v>
      </c>
      <c r="K2461">
        <v>200</v>
      </c>
      <c r="L2461">
        <v>125</v>
      </c>
      <c r="M2461" s="1">
        <v>2.2847222222222224E-2</v>
      </c>
      <c r="N2461" s="25">
        <v>3115.2</v>
      </c>
      <c r="O2461" s="25">
        <v>9812.8799999999992</v>
      </c>
      <c r="P2461" s="25">
        <v>21.7607999999999</v>
      </c>
      <c r="Q2461" s="25">
        <v>2.616768</v>
      </c>
      <c r="R2461" s="25">
        <v>3853.5025999999998</v>
      </c>
      <c r="S2461" s="25">
        <v>81.584639999999993</v>
      </c>
      <c r="T2461" s="25">
        <v>69.517439999999993</v>
      </c>
      <c r="U2461" s="25">
        <v>0.83485606000000001</v>
      </c>
      <c r="V2461" s="25">
        <v>0.67255295999999998</v>
      </c>
      <c r="W2461" s="25">
        <v>1.5074090199999999</v>
      </c>
      <c r="X2461" s="25"/>
      <c r="Y2461" s="25"/>
      <c r="Z2461"/>
    </row>
    <row r="2462" spans="2:26" x14ac:dyDescent="0.25">
      <c r="B2462" t="s">
        <v>2020</v>
      </c>
      <c r="C2462" t="s">
        <v>703</v>
      </c>
      <c r="D2462" t="s">
        <v>338</v>
      </c>
      <c r="E2462" t="s">
        <v>1675</v>
      </c>
      <c r="F2462" t="s">
        <v>951</v>
      </c>
      <c r="G2462" t="s">
        <v>952</v>
      </c>
      <c r="H2462" t="s">
        <v>919</v>
      </c>
      <c r="I2462" t="s">
        <v>2021</v>
      </c>
      <c r="J2462" s="4" t="s">
        <v>864</v>
      </c>
      <c r="K2462">
        <v>200</v>
      </c>
      <c r="L2462">
        <v>125</v>
      </c>
      <c r="M2462" s="1">
        <v>1.9259259259259261E-2</v>
      </c>
      <c r="N2462" s="25">
        <v>2854.8</v>
      </c>
      <c r="O2462" s="25">
        <v>8992.6200000000008</v>
      </c>
      <c r="P2462" s="25">
        <v>21.05772</v>
      </c>
      <c r="Q2462" s="25">
        <v>2.3980319999999899</v>
      </c>
      <c r="R2462" s="25">
        <v>3531.3878397435801</v>
      </c>
      <c r="S2462" s="25">
        <v>67.418880000000001</v>
      </c>
      <c r="T2462" s="25">
        <v>55.976640000000003</v>
      </c>
      <c r="U2462" s="25">
        <v>0.77186405999999996</v>
      </c>
      <c r="V2462" s="25">
        <v>0.57620495999999899</v>
      </c>
      <c r="W2462" s="25">
        <v>1.348069019999999</v>
      </c>
      <c r="X2462" s="25"/>
      <c r="Y2462" s="25"/>
      <c r="Z2462"/>
    </row>
    <row r="2463" spans="2:26" x14ac:dyDescent="0.25">
      <c r="B2463" t="s">
        <v>121</v>
      </c>
      <c r="C2463" t="s">
        <v>342</v>
      </c>
      <c r="D2463" t="s">
        <v>338</v>
      </c>
      <c r="E2463" t="s">
        <v>1677</v>
      </c>
      <c r="F2463" t="s">
        <v>951</v>
      </c>
      <c r="G2463" t="s">
        <v>952</v>
      </c>
      <c r="H2463" t="s">
        <v>919</v>
      </c>
      <c r="I2463" t="s">
        <v>341</v>
      </c>
      <c r="J2463" s="4" t="s">
        <v>865</v>
      </c>
      <c r="K2463">
        <v>180</v>
      </c>
      <c r="L2463">
        <v>125</v>
      </c>
      <c r="M2463" s="1">
        <v>1.5462962962962963E-2</v>
      </c>
      <c r="N2463" s="25">
        <v>2807.3970981776802</v>
      </c>
      <c r="O2463" s="25">
        <v>8843.3008592596925</v>
      </c>
      <c r="P2463" s="25">
        <v>51.2654737128939</v>
      </c>
      <c r="Q2463" s="25">
        <v>2.35821312055457</v>
      </c>
      <c r="R2463" s="25">
        <v>3472.7499699035998</v>
      </c>
      <c r="S2463" s="25">
        <v>7.7390080693058403</v>
      </c>
      <c r="T2463" s="25">
        <v>1.2788721643108201</v>
      </c>
      <c r="U2463" s="25">
        <v>0.60503228094351402</v>
      </c>
      <c r="V2463" s="25">
        <v>0.219253331030341</v>
      </c>
      <c r="W2463" s="25">
        <v>0.82428561197385508</v>
      </c>
      <c r="X2463" s="25"/>
      <c r="Y2463" s="25"/>
      <c r="Z2463"/>
    </row>
    <row r="2464" spans="2:26" x14ac:dyDescent="0.25">
      <c r="B2464" t="s">
        <v>121</v>
      </c>
      <c r="C2464" t="s">
        <v>342</v>
      </c>
      <c r="D2464" t="s">
        <v>338</v>
      </c>
      <c r="E2464" t="s">
        <v>1677</v>
      </c>
      <c r="F2464" t="s">
        <v>951</v>
      </c>
      <c r="G2464" t="s">
        <v>952</v>
      </c>
      <c r="H2464" t="s">
        <v>919</v>
      </c>
      <c r="I2464" t="s">
        <v>341</v>
      </c>
      <c r="J2464" s="4" t="s">
        <v>865</v>
      </c>
      <c r="K2464">
        <v>240</v>
      </c>
      <c r="L2464">
        <v>200</v>
      </c>
      <c r="M2464" s="1">
        <v>2.2465277777777778E-2</v>
      </c>
      <c r="N2464" s="25">
        <v>3977.25235173994</v>
      </c>
      <c r="O2464" s="25">
        <v>12528.344907980811</v>
      </c>
      <c r="P2464" s="25">
        <v>72.253262172606497</v>
      </c>
      <c r="Q2464" s="25">
        <v>3.3408911074496199</v>
      </c>
      <c r="R2464" s="25">
        <v>4919.8599623356404</v>
      </c>
      <c r="S2464" s="25">
        <v>9.4595595704612307</v>
      </c>
      <c r="T2464" s="25">
        <v>1.71707796498905</v>
      </c>
      <c r="U2464" s="25">
        <v>0.81957502642692404</v>
      </c>
      <c r="V2464" s="25">
        <v>0.33308563829096899</v>
      </c>
      <c r="W2464" s="25">
        <v>1.152660664717893</v>
      </c>
      <c r="X2464" s="25"/>
      <c r="Y2464" s="25"/>
      <c r="Z2464"/>
    </row>
    <row r="2465" spans="2:26" x14ac:dyDescent="0.25">
      <c r="B2465" t="s">
        <v>121</v>
      </c>
      <c r="C2465" t="s">
        <v>342</v>
      </c>
      <c r="D2465" t="s">
        <v>338</v>
      </c>
      <c r="E2465" t="s">
        <v>1677</v>
      </c>
      <c r="F2465" t="s">
        <v>951</v>
      </c>
      <c r="G2465" t="s">
        <v>952</v>
      </c>
      <c r="H2465" t="s">
        <v>919</v>
      </c>
      <c r="I2465" t="s">
        <v>341</v>
      </c>
      <c r="J2465" s="4" t="s">
        <v>865</v>
      </c>
      <c r="K2465">
        <v>280</v>
      </c>
      <c r="L2465">
        <v>250</v>
      </c>
      <c r="M2465" s="1">
        <v>2.6631944444444444E-2</v>
      </c>
      <c r="N2465" s="25">
        <v>4889.1596437009603</v>
      </c>
      <c r="O2465" s="25">
        <v>15400.852877658024</v>
      </c>
      <c r="P2465" s="25">
        <v>89.393597322780295</v>
      </c>
      <c r="Q2465" s="25">
        <v>4.1068939159439202</v>
      </c>
      <c r="R2465" s="25">
        <v>6047.8903112989501</v>
      </c>
      <c r="S2465" s="25">
        <v>11.079371299346001</v>
      </c>
      <c r="T2465" s="25">
        <v>2.0316804751555302</v>
      </c>
      <c r="U2465" s="25">
        <v>0.96632566603613301</v>
      </c>
      <c r="V2465" s="25">
        <v>0.425033137778703</v>
      </c>
      <c r="W2465" s="25">
        <v>1.3913588038148359</v>
      </c>
      <c r="X2465" s="25"/>
      <c r="Y2465" s="25"/>
      <c r="Z2465"/>
    </row>
    <row r="2466" spans="2:26" x14ac:dyDescent="0.25">
      <c r="B2466" t="s">
        <v>121</v>
      </c>
      <c r="C2466" t="s">
        <v>342</v>
      </c>
      <c r="D2466" t="s">
        <v>338</v>
      </c>
      <c r="E2466" t="s">
        <v>1677</v>
      </c>
      <c r="F2466" t="s">
        <v>951</v>
      </c>
      <c r="G2466" t="s">
        <v>952</v>
      </c>
      <c r="H2466" t="s">
        <v>919</v>
      </c>
      <c r="I2466" t="s">
        <v>341</v>
      </c>
      <c r="J2466" s="4" t="s">
        <v>865</v>
      </c>
      <c r="K2466">
        <v>320</v>
      </c>
      <c r="L2466">
        <v>500</v>
      </c>
      <c r="M2466" s="1">
        <v>4.8912037037037039E-2</v>
      </c>
      <c r="N2466" s="25">
        <v>8955.6964653614905</v>
      </c>
      <c r="O2466" s="25">
        <v>28210.443865888694</v>
      </c>
      <c r="P2466" s="25">
        <v>145.72049313875999</v>
      </c>
      <c r="Q2466" s="25">
        <v>7.5227844482069699</v>
      </c>
      <c r="R2466" s="25">
        <v>11078.197683865999</v>
      </c>
      <c r="S2466" s="25">
        <v>14.8672994303026</v>
      </c>
      <c r="T2466" s="25">
        <v>3.87432951816136</v>
      </c>
      <c r="U2466" s="25">
        <v>1.6331546660237399</v>
      </c>
      <c r="V2466" s="25">
        <v>0.89633211113767497</v>
      </c>
      <c r="W2466" s="25">
        <v>2.5294867771614147</v>
      </c>
      <c r="X2466" s="25"/>
      <c r="Y2466" s="25"/>
      <c r="Z2466"/>
    </row>
    <row r="2467" spans="2:26" x14ac:dyDescent="0.25">
      <c r="B2467" t="s">
        <v>121</v>
      </c>
      <c r="C2467" t="s">
        <v>342</v>
      </c>
      <c r="D2467" t="s">
        <v>338</v>
      </c>
      <c r="E2467" t="s">
        <v>1677</v>
      </c>
      <c r="F2467" t="s">
        <v>951</v>
      </c>
      <c r="G2467" t="s">
        <v>952</v>
      </c>
      <c r="H2467" t="s">
        <v>919</v>
      </c>
      <c r="I2467" t="s">
        <v>341</v>
      </c>
      <c r="J2467" s="4" t="s">
        <v>865</v>
      </c>
      <c r="K2467">
        <v>360</v>
      </c>
      <c r="L2467">
        <v>750</v>
      </c>
      <c r="M2467" s="1">
        <v>7.2199074074074068E-2</v>
      </c>
      <c r="N2467" s="25">
        <v>12700.0538424119</v>
      </c>
      <c r="O2467" s="25">
        <v>40005.169603597482</v>
      </c>
      <c r="P2467" s="25">
        <v>193.119263440878</v>
      </c>
      <c r="Q2467" s="25">
        <v>10.668045163668401</v>
      </c>
      <c r="R2467" s="25">
        <v>15709.968636514501</v>
      </c>
      <c r="S2467" s="25">
        <v>18.694181482386099</v>
      </c>
      <c r="T2467" s="25">
        <v>5.91208077336616</v>
      </c>
      <c r="U2467" s="25">
        <v>2.1600567661788901</v>
      </c>
      <c r="V2467" s="25">
        <v>1.3990260364356499</v>
      </c>
      <c r="W2467" s="25">
        <v>3.5590828026145402</v>
      </c>
      <c r="X2467" s="25"/>
      <c r="Y2467" s="25"/>
      <c r="Z2467"/>
    </row>
    <row r="2468" spans="2:26" x14ac:dyDescent="0.25">
      <c r="B2468" t="s">
        <v>121</v>
      </c>
      <c r="C2468" t="s">
        <v>342</v>
      </c>
      <c r="D2468" t="s">
        <v>338</v>
      </c>
      <c r="E2468" t="s">
        <v>1677</v>
      </c>
      <c r="F2468" t="s">
        <v>951</v>
      </c>
      <c r="G2468" t="s">
        <v>952</v>
      </c>
      <c r="H2468" t="s">
        <v>919</v>
      </c>
      <c r="I2468" t="s">
        <v>341</v>
      </c>
      <c r="J2468" s="4" t="s">
        <v>865</v>
      </c>
      <c r="K2468">
        <v>360</v>
      </c>
      <c r="L2468">
        <v>1000</v>
      </c>
      <c r="M2468" s="1">
        <v>9.4884259259259252E-2</v>
      </c>
      <c r="N2468" s="25">
        <v>16652.148682010298</v>
      </c>
      <c r="O2468" s="25">
        <v>52454.268348332436</v>
      </c>
      <c r="P2468" s="25">
        <v>243.84546220760001</v>
      </c>
      <c r="Q2468" s="25">
        <v>13.9878074366202</v>
      </c>
      <c r="R2468" s="25">
        <v>20598.717420344201</v>
      </c>
      <c r="S2468" s="25">
        <v>21.724795490955799</v>
      </c>
      <c r="T2468" s="25">
        <v>7.8331889027410302</v>
      </c>
      <c r="U2468" s="25">
        <v>2.78348104316292</v>
      </c>
      <c r="V2468" s="25">
        <v>1.8894531114604101</v>
      </c>
      <c r="W2468" s="25">
        <v>4.6729341546233298</v>
      </c>
      <c r="X2468" s="25"/>
      <c r="Y2468" s="25"/>
      <c r="Z2468"/>
    </row>
    <row r="2469" spans="2:26" x14ac:dyDescent="0.25">
      <c r="B2469" t="s">
        <v>121</v>
      </c>
      <c r="C2469" t="s">
        <v>342</v>
      </c>
      <c r="D2469" t="s">
        <v>338</v>
      </c>
      <c r="E2469" t="s">
        <v>1677</v>
      </c>
      <c r="F2469" t="s">
        <v>951</v>
      </c>
      <c r="G2469" t="s">
        <v>952</v>
      </c>
      <c r="H2469" t="s">
        <v>919</v>
      </c>
      <c r="I2469" t="s">
        <v>341</v>
      </c>
      <c r="J2469" s="4" t="s">
        <v>865</v>
      </c>
      <c r="K2469">
        <v>360</v>
      </c>
      <c r="L2469">
        <v>1500</v>
      </c>
      <c r="M2469" s="1">
        <v>0.14031250000000001</v>
      </c>
      <c r="N2469" s="25">
        <v>24638.271769400199</v>
      </c>
      <c r="O2469" s="25">
        <v>77610.556073610627</v>
      </c>
      <c r="P2469" s="25">
        <v>348.00448658369498</v>
      </c>
      <c r="Q2469" s="25">
        <v>20.696149951281701</v>
      </c>
      <c r="R2469" s="25">
        <v>30477.5454483834</v>
      </c>
      <c r="S2469" s="25">
        <v>27.871020395812</v>
      </c>
      <c r="T2469" s="25">
        <v>11.6674380821713</v>
      </c>
      <c r="U2469" s="25">
        <v>4.0506384812293801</v>
      </c>
      <c r="V2469" s="25">
        <v>2.8738732571424501</v>
      </c>
      <c r="W2469" s="25">
        <v>6.9245117383718302</v>
      </c>
      <c r="X2469" s="25"/>
      <c r="Y2469" s="25"/>
      <c r="Z2469"/>
    </row>
    <row r="2470" spans="2:26" x14ac:dyDescent="0.25">
      <c r="B2470" t="s">
        <v>121</v>
      </c>
      <c r="C2470" t="s">
        <v>342</v>
      </c>
      <c r="D2470" t="s">
        <v>338</v>
      </c>
      <c r="E2470" t="s">
        <v>1677</v>
      </c>
      <c r="F2470" t="s">
        <v>951</v>
      </c>
      <c r="G2470" t="s">
        <v>952</v>
      </c>
      <c r="H2470" t="s">
        <v>919</v>
      </c>
      <c r="I2470" t="s">
        <v>341</v>
      </c>
      <c r="J2470" s="4" t="s">
        <v>865</v>
      </c>
      <c r="K2470">
        <v>360</v>
      </c>
      <c r="L2470">
        <v>2000</v>
      </c>
      <c r="M2470" s="1">
        <v>0.18578703703703703</v>
      </c>
      <c r="N2470" s="25">
        <v>32701.1767696803</v>
      </c>
      <c r="O2470" s="25">
        <v>103008.70682449294</v>
      </c>
      <c r="P2470" s="25">
        <v>454.59470304352197</v>
      </c>
      <c r="Q2470" s="25">
        <v>27.468995429695699</v>
      </c>
      <c r="R2470" s="25">
        <v>40451.361970401602</v>
      </c>
      <c r="S2470" s="25">
        <v>34.065125537711502</v>
      </c>
      <c r="T2470" s="25">
        <v>15.493310316610501</v>
      </c>
      <c r="U2470" s="25">
        <v>5.3368751065202202</v>
      </c>
      <c r="V2470" s="25">
        <v>3.8619802285761802</v>
      </c>
      <c r="W2470" s="25">
        <v>9.1988553350964004</v>
      </c>
      <c r="X2470" s="25"/>
      <c r="Y2470" s="25"/>
      <c r="Z2470"/>
    </row>
    <row r="2471" spans="2:26" x14ac:dyDescent="0.25">
      <c r="B2471" t="s">
        <v>121</v>
      </c>
      <c r="C2471" t="s">
        <v>342</v>
      </c>
      <c r="D2471" t="s">
        <v>338</v>
      </c>
      <c r="E2471" t="s">
        <v>1677</v>
      </c>
      <c r="F2471" t="s">
        <v>951</v>
      </c>
      <c r="G2471" t="s">
        <v>952</v>
      </c>
      <c r="H2471" t="s">
        <v>919</v>
      </c>
      <c r="I2471" t="s">
        <v>341</v>
      </c>
      <c r="J2471" s="4" t="s">
        <v>865</v>
      </c>
      <c r="K2471">
        <v>380</v>
      </c>
      <c r="L2471">
        <v>2500</v>
      </c>
      <c r="M2471" s="1">
        <v>0.23129629629629631</v>
      </c>
      <c r="N2471" s="25">
        <v>39871.159877456797</v>
      </c>
      <c r="O2471" s="25">
        <v>125594.15361398891</v>
      </c>
      <c r="P2471" s="25">
        <v>560.19324624439503</v>
      </c>
      <c r="Q2471" s="25">
        <v>33.491772815424802</v>
      </c>
      <c r="R2471" s="25">
        <v>49320.628363390599</v>
      </c>
      <c r="S2471" s="25">
        <v>42.601485986180997</v>
      </c>
      <c r="T2471" s="25">
        <v>18.026964652940901</v>
      </c>
      <c r="U2471" s="25">
        <v>5.7645868701446901</v>
      </c>
      <c r="V2471" s="25">
        <v>5.0353871569657898</v>
      </c>
      <c r="W2471" s="25">
        <v>10.79997402711048</v>
      </c>
      <c r="X2471" s="25"/>
      <c r="Y2471" s="25"/>
      <c r="Z2471"/>
    </row>
    <row r="2472" spans="2:26" x14ac:dyDescent="0.25">
      <c r="B2472" t="s">
        <v>121</v>
      </c>
      <c r="C2472" t="s">
        <v>342</v>
      </c>
      <c r="D2472" t="s">
        <v>338</v>
      </c>
      <c r="E2472" t="s">
        <v>1677</v>
      </c>
      <c r="F2472" t="s">
        <v>951</v>
      </c>
      <c r="G2472" t="s">
        <v>952</v>
      </c>
      <c r="H2472" t="s">
        <v>919</v>
      </c>
      <c r="I2472" t="s">
        <v>341</v>
      </c>
      <c r="J2472" s="4" t="s">
        <v>865</v>
      </c>
      <c r="K2472">
        <v>380</v>
      </c>
      <c r="L2472">
        <v>3000</v>
      </c>
      <c r="M2472" s="1">
        <v>0.27685185185185185</v>
      </c>
      <c r="N2472" s="25">
        <v>47870.397695188301</v>
      </c>
      <c r="O2472" s="25">
        <v>150791.75273984316</v>
      </c>
      <c r="P2472" s="25">
        <v>670.42165542801195</v>
      </c>
      <c r="Q2472" s="25">
        <v>40.2111356300829</v>
      </c>
      <c r="R2472" s="25">
        <v>59215.681611189699</v>
      </c>
      <c r="S2472" s="25">
        <v>49.3265393129128</v>
      </c>
      <c r="T2472" s="25">
        <v>21.561616706966799</v>
      </c>
      <c r="U2472" s="25">
        <v>6.8974847172670604</v>
      </c>
      <c r="V2472" s="25">
        <v>6.0704594589152299</v>
      </c>
      <c r="W2472" s="25">
        <v>12.967944176182289</v>
      </c>
      <c r="X2472" s="25"/>
      <c r="Y2472" s="25"/>
      <c r="Z2472"/>
    </row>
    <row r="2473" spans="2:26" x14ac:dyDescent="0.25">
      <c r="B2473" t="s">
        <v>121</v>
      </c>
      <c r="C2473" t="s">
        <v>342</v>
      </c>
      <c r="D2473" t="s">
        <v>338</v>
      </c>
      <c r="E2473" t="s">
        <v>1677</v>
      </c>
      <c r="F2473" t="s">
        <v>951</v>
      </c>
      <c r="G2473" t="s">
        <v>952</v>
      </c>
      <c r="H2473" t="s">
        <v>919</v>
      </c>
      <c r="I2473" t="s">
        <v>341</v>
      </c>
      <c r="J2473" s="4" t="s">
        <v>865</v>
      </c>
      <c r="K2473">
        <v>360</v>
      </c>
      <c r="L2473">
        <v>3500</v>
      </c>
      <c r="M2473" s="1">
        <v>0.32209490740740737</v>
      </c>
      <c r="N2473" s="25">
        <v>56644.720031316399</v>
      </c>
      <c r="O2473" s="25">
        <v>178430.86809864666</v>
      </c>
      <c r="P2473" s="25">
        <v>766.36210160921598</v>
      </c>
      <c r="Q2473" s="25">
        <v>47.581563881033198</v>
      </c>
      <c r="R2473" s="25">
        <v>70069.517084892694</v>
      </c>
      <c r="S2473" s="25">
        <v>52.443790580075898</v>
      </c>
      <c r="T2473" s="25">
        <v>26.996785458252202</v>
      </c>
      <c r="U2473" s="25">
        <v>9.1339935025387309</v>
      </c>
      <c r="V2473" s="25">
        <v>6.8153759684912902</v>
      </c>
      <c r="W2473" s="25">
        <v>15.949369471030021</v>
      </c>
      <c r="X2473" s="25"/>
      <c r="Y2473" s="25"/>
      <c r="Z2473"/>
    </row>
    <row r="2474" spans="2:26" x14ac:dyDescent="0.25">
      <c r="B2474" t="s">
        <v>121</v>
      </c>
      <c r="C2474" t="s">
        <v>342</v>
      </c>
      <c r="D2474" t="s">
        <v>338</v>
      </c>
      <c r="E2474" t="s">
        <v>1677</v>
      </c>
      <c r="F2474" t="s">
        <v>951</v>
      </c>
      <c r="G2474" t="s">
        <v>952</v>
      </c>
      <c r="H2474" t="s">
        <v>919</v>
      </c>
      <c r="I2474" t="s">
        <v>341</v>
      </c>
      <c r="J2474" s="4" t="s">
        <v>865</v>
      </c>
      <c r="K2474">
        <v>360</v>
      </c>
      <c r="L2474">
        <v>4000</v>
      </c>
      <c r="M2474" s="1">
        <v>0.36765046296296294</v>
      </c>
      <c r="N2474" s="25">
        <v>64831.717161616303</v>
      </c>
      <c r="O2474" s="25">
        <v>204219.90905909135</v>
      </c>
      <c r="P2474" s="25">
        <v>876.94788646319898</v>
      </c>
      <c r="Q2474" s="25">
        <v>54.458639755775302</v>
      </c>
      <c r="R2474" s="25">
        <v>80196.832871236402</v>
      </c>
      <c r="S2474" s="25">
        <v>58.713120213946802</v>
      </c>
      <c r="T2474" s="25">
        <v>30.807836106242</v>
      </c>
      <c r="U2474" s="25">
        <v>10.4495563674464</v>
      </c>
      <c r="V2474" s="25">
        <v>7.8096714087422496</v>
      </c>
      <c r="W2474" s="25">
        <v>18.259227776188649</v>
      </c>
      <c r="X2474" s="25"/>
      <c r="Y2474" s="25"/>
      <c r="Z2474"/>
    </row>
    <row r="2475" spans="2:26" x14ac:dyDescent="0.25">
      <c r="B2475" t="s">
        <v>121</v>
      </c>
      <c r="C2475" t="s">
        <v>342</v>
      </c>
      <c r="D2475" t="s">
        <v>338</v>
      </c>
      <c r="E2475" t="s">
        <v>1677</v>
      </c>
      <c r="F2475" t="s">
        <v>951</v>
      </c>
      <c r="G2475" t="s">
        <v>952</v>
      </c>
      <c r="H2475" t="s">
        <v>919</v>
      </c>
      <c r="I2475" t="s">
        <v>341</v>
      </c>
      <c r="J2475" s="4" t="s">
        <v>865</v>
      </c>
      <c r="K2475">
        <v>360</v>
      </c>
      <c r="L2475">
        <v>4500</v>
      </c>
      <c r="M2475" s="1">
        <v>0.41304398148148147</v>
      </c>
      <c r="N2475" s="25">
        <v>72733.077603930302</v>
      </c>
      <c r="O2475" s="25">
        <v>229109.19445238044</v>
      </c>
      <c r="P2475" s="25">
        <v>978.30624403345598</v>
      </c>
      <c r="Q2475" s="25">
        <v>61.095793711747902</v>
      </c>
      <c r="R2475" s="25">
        <v>89970.823479628394</v>
      </c>
      <c r="S2475" s="25">
        <v>64.778703795205402</v>
      </c>
      <c r="T2475" s="25">
        <v>34.649565214473597</v>
      </c>
      <c r="U2475" s="25">
        <v>11.695650763118801</v>
      </c>
      <c r="V2475" s="25">
        <v>8.7903910038144293</v>
      </c>
      <c r="W2475" s="25">
        <v>20.48604176693323</v>
      </c>
      <c r="X2475" s="25"/>
      <c r="Y2475" s="25"/>
      <c r="Z2475"/>
    </row>
    <row r="2476" spans="2:26" x14ac:dyDescent="0.25">
      <c r="B2476" t="s">
        <v>121</v>
      </c>
      <c r="C2476" t="s">
        <v>342</v>
      </c>
      <c r="D2476" t="s">
        <v>338</v>
      </c>
      <c r="E2476" t="s">
        <v>1677</v>
      </c>
      <c r="F2476" t="s">
        <v>951</v>
      </c>
      <c r="G2476" t="s">
        <v>952</v>
      </c>
      <c r="H2476" t="s">
        <v>919</v>
      </c>
      <c r="I2476" t="s">
        <v>341</v>
      </c>
      <c r="J2476" s="4" t="s">
        <v>865</v>
      </c>
      <c r="K2476">
        <v>360</v>
      </c>
      <c r="L2476">
        <v>5000</v>
      </c>
      <c r="M2476" s="1">
        <v>0.45709490740740738</v>
      </c>
      <c r="N2476" s="25">
        <v>82389.672202916496</v>
      </c>
      <c r="O2476" s="25">
        <v>259527.46743918696</v>
      </c>
      <c r="P2476" s="25">
        <v>1132.6052996437299</v>
      </c>
      <c r="Q2476" s="25">
        <v>69.207327122977901</v>
      </c>
      <c r="R2476" s="25">
        <v>101916.023022173</v>
      </c>
      <c r="S2476" s="25">
        <v>70.814550723168693</v>
      </c>
      <c r="T2476" s="25">
        <v>38.011099893868298</v>
      </c>
      <c r="U2476" s="25">
        <v>13.552738362268901</v>
      </c>
      <c r="V2476" s="25">
        <v>9.7339622989939993</v>
      </c>
      <c r="W2476" s="25">
        <v>23.286700661262898</v>
      </c>
      <c r="X2476" s="25"/>
      <c r="Y2476" s="25"/>
      <c r="Z2476"/>
    </row>
    <row r="2477" spans="2:26" x14ac:dyDescent="0.25">
      <c r="B2477" t="s">
        <v>121</v>
      </c>
      <c r="C2477" t="s">
        <v>342</v>
      </c>
      <c r="D2477" t="s">
        <v>338</v>
      </c>
      <c r="E2477" t="s">
        <v>1677</v>
      </c>
      <c r="F2477" t="s">
        <v>951</v>
      </c>
      <c r="G2477" t="s">
        <v>952</v>
      </c>
      <c r="H2477" t="s">
        <v>919</v>
      </c>
      <c r="I2477" t="s">
        <v>341</v>
      </c>
      <c r="J2477" s="4" t="s">
        <v>865</v>
      </c>
      <c r="K2477">
        <v>380</v>
      </c>
      <c r="L2477">
        <v>5500</v>
      </c>
      <c r="M2477" s="1">
        <v>0.5042592592592593</v>
      </c>
      <c r="N2477" s="25">
        <v>89035.638888495698</v>
      </c>
      <c r="O2477" s="25">
        <v>280462.26249876147</v>
      </c>
      <c r="P2477" s="25">
        <v>1222.92544437794</v>
      </c>
      <c r="Q2477" s="25">
        <v>74.789939944104404</v>
      </c>
      <c r="R2477" s="25">
        <v>110137.085274615</v>
      </c>
      <c r="S2477" s="25">
        <v>79.606228365621106</v>
      </c>
      <c r="T2477" s="25">
        <v>40.9639118864389</v>
      </c>
      <c r="U2477" s="25">
        <v>13.724232007499999</v>
      </c>
      <c r="V2477" s="25">
        <v>10.963358350176501</v>
      </c>
      <c r="W2477" s="25">
        <v>24.687590357676498</v>
      </c>
      <c r="X2477" s="25"/>
      <c r="Y2477" s="25"/>
      <c r="Z2477"/>
    </row>
    <row r="2478" spans="2:26" x14ac:dyDescent="0.25">
      <c r="B2478" t="s">
        <v>121</v>
      </c>
      <c r="C2478" t="s">
        <v>342</v>
      </c>
      <c r="D2478" t="s">
        <v>338</v>
      </c>
      <c r="E2478" t="s">
        <v>1677</v>
      </c>
      <c r="F2478" t="s">
        <v>951</v>
      </c>
      <c r="G2478" t="s">
        <v>952</v>
      </c>
      <c r="H2478" t="s">
        <v>919</v>
      </c>
      <c r="I2478" t="s">
        <v>341</v>
      </c>
      <c r="J2478" s="4" t="s">
        <v>832</v>
      </c>
      <c r="K2478">
        <v>180</v>
      </c>
      <c r="L2478">
        <v>125</v>
      </c>
      <c r="M2478" s="1">
        <v>2.2847222222222224E-2</v>
      </c>
      <c r="N2478" s="25">
        <v>2468.4479999999999</v>
      </c>
      <c r="O2478" s="25">
        <v>7775.6111999999994</v>
      </c>
      <c r="P2478" s="25">
        <v>33.147947600000002</v>
      </c>
      <c r="Q2478" s="25">
        <v>2.0734963</v>
      </c>
      <c r="R2478" s="25">
        <v>3053.4701</v>
      </c>
      <c r="S2478" s="25">
        <v>16.864218600000001</v>
      </c>
      <c r="T2478" s="25">
        <v>1.8807345599999901</v>
      </c>
      <c r="U2478" s="25">
        <v>0.46024372000000002</v>
      </c>
      <c r="V2478" s="25">
        <v>0.160711824</v>
      </c>
      <c r="W2478" s="25">
        <v>0.62095554400000008</v>
      </c>
      <c r="X2478" s="25"/>
      <c r="Y2478" s="25"/>
      <c r="Z2478"/>
    </row>
    <row r="2479" spans="2:26" x14ac:dyDescent="0.25">
      <c r="B2479" t="s">
        <v>121</v>
      </c>
      <c r="C2479" t="s">
        <v>342</v>
      </c>
      <c r="D2479" t="s">
        <v>338</v>
      </c>
      <c r="E2479" t="s">
        <v>1677</v>
      </c>
      <c r="F2479" t="s">
        <v>951</v>
      </c>
      <c r="G2479" t="s">
        <v>952</v>
      </c>
      <c r="H2479" t="s">
        <v>919</v>
      </c>
      <c r="I2479" t="s">
        <v>341</v>
      </c>
      <c r="J2479" s="4" t="s">
        <v>864</v>
      </c>
      <c r="K2479">
        <v>180</v>
      </c>
      <c r="L2479">
        <v>125</v>
      </c>
      <c r="M2479" s="1">
        <v>1.9259259259259261E-2</v>
      </c>
      <c r="N2479" s="25">
        <v>2260.748</v>
      </c>
      <c r="O2479" s="25">
        <v>7121.3562000000002</v>
      </c>
      <c r="P2479" s="25">
        <v>32.126063600000002</v>
      </c>
      <c r="Q2479" s="25">
        <v>1.8990282999999999</v>
      </c>
      <c r="R2479" s="25">
        <v>2796.5452</v>
      </c>
      <c r="S2479" s="25">
        <v>13.7113333948717</v>
      </c>
      <c r="T2479" s="25">
        <v>1.60657056</v>
      </c>
      <c r="U2479" s="25">
        <v>0.45651132</v>
      </c>
      <c r="V2479" s="25">
        <v>0.14885742399999999</v>
      </c>
      <c r="W2479" s="25">
        <v>0.60536874399999996</v>
      </c>
      <c r="X2479" s="25"/>
      <c r="Y2479" s="25"/>
      <c r="Z2479"/>
    </row>
    <row r="2480" spans="2:26" x14ac:dyDescent="0.25">
      <c r="B2480" t="s">
        <v>815</v>
      </c>
      <c r="C2480" t="s">
        <v>705</v>
      </c>
      <c r="D2480" t="s">
        <v>704</v>
      </c>
      <c r="E2480" t="s">
        <v>1679</v>
      </c>
      <c r="F2480" t="s">
        <v>951</v>
      </c>
      <c r="G2480" t="s">
        <v>952</v>
      </c>
      <c r="H2480" t="s">
        <v>918</v>
      </c>
      <c r="I2480" t="s">
        <v>827</v>
      </c>
      <c r="J2480" s="4" t="s">
        <v>865</v>
      </c>
      <c r="K2480">
        <v>180</v>
      </c>
      <c r="L2480">
        <v>125</v>
      </c>
      <c r="M2480" s="1">
        <v>1.7037037037037038E-2</v>
      </c>
      <c r="N2480" s="25">
        <v>449.24653381812499</v>
      </c>
      <c r="O2480" s="25">
        <v>1415.1265815270938</v>
      </c>
      <c r="P2480" s="25">
        <v>7.6798614114130004</v>
      </c>
      <c r="Q2480" s="25">
        <v>0.37736707695398902</v>
      </c>
      <c r="R2480" s="25">
        <v>555.71800392011903</v>
      </c>
      <c r="S2480" s="25">
        <v>2.2135181770409198</v>
      </c>
      <c r="T2480" s="25">
        <v>1.6824691810976E-3</v>
      </c>
      <c r="U2480" s="25">
        <v>5.7446643892418896E-3</v>
      </c>
      <c r="V2480" s="25">
        <v>2.70256470136787E-2</v>
      </c>
      <c r="W2480" s="25">
        <v>3.2770311402920589E-2</v>
      </c>
      <c r="X2480" s="25"/>
      <c r="Y2480" s="25"/>
      <c r="Z2480"/>
    </row>
    <row r="2481" spans="2:26" x14ac:dyDescent="0.25">
      <c r="B2481" t="s">
        <v>815</v>
      </c>
      <c r="C2481" t="s">
        <v>705</v>
      </c>
      <c r="D2481" t="s">
        <v>704</v>
      </c>
      <c r="E2481" t="s">
        <v>1679</v>
      </c>
      <c r="F2481" t="s">
        <v>951</v>
      </c>
      <c r="G2481" t="s">
        <v>952</v>
      </c>
      <c r="H2481" t="s">
        <v>918</v>
      </c>
      <c r="I2481" t="s">
        <v>827</v>
      </c>
      <c r="J2481" s="4" t="s">
        <v>865</v>
      </c>
      <c r="K2481">
        <v>240</v>
      </c>
      <c r="L2481">
        <v>200</v>
      </c>
      <c r="M2481" s="1">
        <v>2.5324074074074079E-2</v>
      </c>
      <c r="N2481" s="25">
        <v>663.71503446045097</v>
      </c>
      <c r="O2481" s="25">
        <v>2090.7023585504203</v>
      </c>
      <c r="P2481" s="25">
        <v>11.238835946302199</v>
      </c>
      <c r="Q2481" s="25">
        <v>0.55752070287545097</v>
      </c>
      <c r="R2481" s="25">
        <v>821.01566766352403</v>
      </c>
      <c r="S2481" s="25">
        <v>3.4146255010241</v>
      </c>
      <c r="T2481" s="25">
        <v>2.5338633479646102E-3</v>
      </c>
      <c r="U2481" s="25">
        <v>6.6532677941668304E-3</v>
      </c>
      <c r="V2481" s="25">
        <v>4.2957198420819603E-2</v>
      </c>
      <c r="W2481" s="25">
        <v>4.9610466214986437E-2</v>
      </c>
      <c r="X2481" s="25"/>
      <c r="Y2481" s="25"/>
      <c r="Z2481"/>
    </row>
    <row r="2482" spans="2:26" x14ac:dyDescent="0.25">
      <c r="B2482" t="s">
        <v>815</v>
      </c>
      <c r="C2482" t="s">
        <v>705</v>
      </c>
      <c r="D2482" t="s">
        <v>704</v>
      </c>
      <c r="E2482" t="s">
        <v>1679</v>
      </c>
      <c r="F2482" t="s">
        <v>951</v>
      </c>
      <c r="G2482" t="s">
        <v>952</v>
      </c>
      <c r="H2482" t="s">
        <v>918</v>
      </c>
      <c r="I2482" t="s">
        <v>827</v>
      </c>
      <c r="J2482" s="4" t="s">
        <v>865</v>
      </c>
      <c r="K2482">
        <v>300</v>
      </c>
      <c r="L2482">
        <v>250</v>
      </c>
      <c r="M2482" s="1">
        <v>2.946759259259259E-2</v>
      </c>
      <c r="N2482" s="25">
        <v>755.392516905143</v>
      </c>
      <c r="O2482" s="25">
        <v>2379.4864282512003</v>
      </c>
      <c r="P2482" s="25">
        <v>12.621335518110101</v>
      </c>
      <c r="Q2482" s="25">
        <v>0.63452973438328897</v>
      </c>
      <c r="R2482" s="25">
        <v>934.42049648626005</v>
      </c>
      <c r="S2482" s="25">
        <v>4.1383505500179902</v>
      </c>
      <c r="T2482" s="25">
        <v>3.1761014733151498E-3</v>
      </c>
      <c r="U2482" s="25">
        <v>6.8659473001773299E-3</v>
      </c>
      <c r="V2482" s="25">
        <v>5.2258359651487403E-2</v>
      </c>
      <c r="W2482" s="25">
        <v>5.9124306951664735E-2</v>
      </c>
      <c r="X2482" s="25"/>
      <c r="Y2482" s="25"/>
      <c r="Z2482"/>
    </row>
    <row r="2483" spans="2:26" x14ac:dyDescent="0.25">
      <c r="B2483" t="s">
        <v>815</v>
      </c>
      <c r="C2483" t="s">
        <v>705</v>
      </c>
      <c r="D2483" t="s">
        <v>704</v>
      </c>
      <c r="E2483" t="s">
        <v>1679</v>
      </c>
      <c r="F2483" t="s">
        <v>951</v>
      </c>
      <c r="G2483" t="s">
        <v>952</v>
      </c>
      <c r="H2483" t="s">
        <v>918</v>
      </c>
      <c r="I2483" t="s">
        <v>827</v>
      </c>
      <c r="J2483" s="4" t="s">
        <v>865</v>
      </c>
      <c r="K2483">
        <v>340</v>
      </c>
      <c r="L2483">
        <v>500</v>
      </c>
      <c r="M2483" s="1">
        <v>5.378472222222222E-2</v>
      </c>
      <c r="N2483" s="25">
        <v>1319.0539870484199</v>
      </c>
      <c r="O2483" s="25">
        <v>4155.020059202523</v>
      </c>
      <c r="P2483" s="25">
        <v>21.078010551364301</v>
      </c>
      <c r="Q2483" s="25">
        <v>1.1080052970636001</v>
      </c>
      <c r="R2483" s="25">
        <v>1631.66983343532</v>
      </c>
      <c r="S2483" s="25">
        <v>6.7180755771374097</v>
      </c>
      <c r="T2483" s="25">
        <v>3.6648144065486799E-3</v>
      </c>
      <c r="U2483" s="25">
        <v>1.0179150237095201E-2</v>
      </c>
      <c r="V2483" s="25">
        <v>0.101784500944714</v>
      </c>
      <c r="W2483" s="25">
        <v>0.1119636511818092</v>
      </c>
      <c r="X2483" s="25"/>
      <c r="Y2483" s="25"/>
      <c r="Z2483"/>
    </row>
    <row r="2484" spans="2:26" x14ac:dyDescent="0.25">
      <c r="B2484" t="s">
        <v>815</v>
      </c>
      <c r="C2484" t="s">
        <v>705</v>
      </c>
      <c r="D2484" t="s">
        <v>704</v>
      </c>
      <c r="E2484" t="s">
        <v>1679</v>
      </c>
      <c r="F2484" t="s">
        <v>951</v>
      </c>
      <c r="G2484" t="s">
        <v>952</v>
      </c>
      <c r="H2484" t="s">
        <v>918</v>
      </c>
      <c r="I2484" t="s">
        <v>827</v>
      </c>
      <c r="J2484" s="4" t="s">
        <v>865</v>
      </c>
      <c r="K2484">
        <v>340</v>
      </c>
      <c r="L2484">
        <v>750</v>
      </c>
      <c r="M2484" s="1">
        <v>7.7766203703703699E-2</v>
      </c>
      <c r="N2484" s="25">
        <v>1934.3646741057701</v>
      </c>
      <c r="O2484" s="25">
        <v>6093.2487234331757</v>
      </c>
      <c r="P2484" s="25">
        <v>30.789176969264499</v>
      </c>
      <c r="Q2484" s="25">
        <v>1.6248652729177999</v>
      </c>
      <c r="R2484" s="25">
        <v>2392.8080894895402</v>
      </c>
      <c r="S2484" s="25">
        <v>9.2529655778074709</v>
      </c>
      <c r="T2484" s="25">
        <v>3.7473702018362598E-3</v>
      </c>
      <c r="U2484" s="25">
        <v>1.4024927702741E-2</v>
      </c>
      <c r="V2484" s="25">
        <v>0.15386036055792801</v>
      </c>
      <c r="W2484" s="25">
        <v>0.16788528826066901</v>
      </c>
      <c r="X2484" s="25"/>
      <c r="Y2484" s="25"/>
      <c r="Z2484"/>
    </row>
    <row r="2485" spans="2:26" x14ac:dyDescent="0.25">
      <c r="B2485" t="s">
        <v>815</v>
      </c>
      <c r="C2485" t="s">
        <v>705</v>
      </c>
      <c r="D2485" t="s">
        <v>704</v>
      </c>
      <c r="E2485" t="s">
        <v>1679</v>
      </c>
      <c r="F2485" t="s">
        <v>951</v>
      </c>
      <c r="G2485" t="s">
        <v>952</v>
      </c>
      <c r="H2485" t="s">
        <v>918</v>
      </c>
      <c r="I2485" t="s">
        <v>827</v>
      </c>
      <c r="J2485" s="4" t="s">
        <v>865</v>
      </c>
      <c r="K2485">
        <v>340</v>
      </c>
      <c r="L2485">
        <v>1000</v>
      </c>
      <c r="M2485" s="1">
        <v>0.10174768518518518</v>
      </c>
      <c r="N2485" s="25">
        <v>2549.0099635491601</v>
      </c>
      <c r="O2485" s="25">
        <v>8029.3813851798541</v>
      </c>
      <c r="P2485" s="25">
        <v>40.487288869627498</v>
      </c>
      <c r="Q2485" s="25">
        <v>2.1411693386799602</v>
      </c>
      <c r="R2485" s="25">
        <v>3153.1261584270601</v>
      </c>
      <c r="S2485" s="25">
        <v>11.7899722047599</v>
      </c>
      <c r="T2485" s="25">
        <v>3.84136693341739E-3</v>
      </c>
      <c r="U2485" s="25">
        <v>1.7866678776224301E-2</v>
      </c>
      <c r="V2485" s="25">
        <v>0.205880649569292</v>
      </c>
      <c r="W2485" s="25">
        <v>0.22374732834551631</v>
      </c>
      <c r="X2485" s="25"/>
      <c r="Y2485" s="25"/>
      <c r="Z2485"/>
    </row>
    <row r="2486" spans="2:26" x14ac:dyDescent="0.25">
      <c r="B2486" t="s">
        <v>815</v>
      </c>
      <c r="C2486" t="s">
        <v>705</v>
      </c>
      <c r="D2486" t="s">
        <v>704</v>
      </c>
      <c r="E2486" t="s">
        <v>1679</v>
      </c>
      <c r="F2486" t="s">
        <v>951</v>
      </c>
      <c r="G2486" t="s">
        <v>952</v>
      </c>
      <c r="H2486" t="s">
        <v>918</v>
      </c>
      <c r="I2486" t="s">
        <v>827</v>
      </c>
      <c r="J2486" s="4" t="s">
        <v>832</v>
      </c>
      <c r="K2486">
        <v>180</v>
      </c>
      <c r="L2486">
        <v>125</v>
      </c>
      <c r="M2486" s="1">
        <v>2.2847222222222224E-2</v>
      </c>
      <c r="N2486" s="25">
        <v>274.774799999999</v>
      </c>
      <c r="O2486" s="25">
        <v>865.54061999999681</v>
      </c>
      <c r="P2486" s="25">
        <v>2.99354684</v>
      </c>
      <c r="Q2486" s="25">
        <v>0.23081083999999999</v>
      </c>
      <c r="R2486" s="25">
        <v>339.89644399999997</v>
      </c>
      <c r="S2486" s="25">
        <v>5.3538615499999898</v>
      </c>
      <c r="T2486" s="25">
        <v>0.57411148439999904</v>
      </c>
      <c r="U2486" s="25">
        <v>5.7235200000000002E-3</v>
      </c>
      <c r="V2486" s="25">
        <v>1.7015867640000001E-2</v>
      </c>
      <c r="W2486" s="25">
        <v>2.2739387640000001E-2</v>
      </c>
      <c r="X2486" s="25"/>
      <c r="Y2486" s="25"/>
      <c r="Z2486"/>
    </row>
    <row r="2487" spans="2:26" x14ac:dyDescent="0.25">
      <c r="B2487" t="s">
        <v>815</v>
      </c>
      <c r="C2487" t="s">
        <v>705</v>
      </c>
      <c r="D2487" t="s">
        <v>704</v>
      </c>
      <c r="E2487" t="s">
        <v>1679</v>
      </c>
      <c r="F2487" t="s">
        <v>951</v>
      </c>
      <c r="G2487" t="s">
        <v>952</v>
      </c>
      <c r="H2487" t="s">
        <v>918</v>
      </c>
      <c r="I2487" t="s">
        <v>827</v>
      </c>
      <c r="J2487" s="4" t="s">
        <v>864</v>
      </c>
      <c r="K2487">
        <v>180</v>
      </c>
      <c r="L2487">
        <v>125</v>
      </c>
      <c r="M2487" s="1">
        <v>1.9259259259259261E-2</v>
      </c>
      <c r="N2487" s="25">
        <v>248.61079999999899</v>
      </c>
      <c r="O2487" s="25">
        <v>783.12401999999679</v>
      </c>
      <c r="P2487" s="25">
        <v>2.8820881880769198</v>
      </c>
      <c r="Q2487" s="25">
        <v>0.20883308</v>
      </c>
      <c r="R2487" s="25">
        <v>307.53157361538399</v>
      </c>
      <c r="S2487" s="25">
        <v>4.4028000307692299</v>
      </c>
      <c r="T2487" s="25">
        <v>0.460036432476923</v>
      </c>
      <c r="U2487" s="25">
        <v>5.2659600000000001E-3</v>
      </c>
      <c r="V2487" s="25">
        <v>1.502566764E-2</v>
      </c>
      <c r="W2487" s="25">
        <v>2.029162764E-2</v>
      </c>
      <c r="X2487" s="25"/>
      <c r="Y2487" s="25"/>
      <c r="Z2487"/>
    </row>
    <row r="2488" spans="2:26" x14ac:dyDescent="0.25">
      <c r="B2488" t="s">
        <v>45</v>
      </c>
      <c r="C2488" t="s">
        <v>234</v>
      </c>
      <c r="D2488" t="s">
        <v>193</v>
      </c>
      <c r="E2488" t="s">
        <v>1681</v>
      </c>
      <c r="F2488" t="s">
        <v>951</v>
      </c>
      <c r="G2488" t="s">
        <v>1907</v>
      </c>
      <c r="H2488" t="s">
        <v>918</v>
      </c>
      <c r="I2488" t="s">
        <v>179</v>
      </c>
      <c r="J2488" s="4" t="s">
        <v>865</v>
      </c>
      <c r="K2488">
        <v>140</v>
      </c>
      <c r="L2488">
        <v>125</v>
      </c>
      <c r="M2488" s="1">
        <v>2.1342592592592594E-2</v>
      </c>
      <c r="N2488" s="25">
        <v>137.32718761915501</v>
      </c>
      <c r="O2488" s="25">
        <v>432.58064100033829</v>
      </c>
      <c r="P2488" s="25">
        <v>1.4894088747862999</v>
      </c>
      <c r="Q2488" s="25">
        <v>0.115354838413262</v>
      </c>
      <c r="R2488" s="25">
        <v>169.87371755573599</v>
      </c>
      <c r="S2488" s="25">
        <v>0.56103234044151795</v>
      </c>
      <c r="T2488" s="25">
        <v>3.5721347682250798E-2</v>
      </c>
      <c r="U2488" s="25">
        <v>0</v>
      </c>
      <c r="V2488" s="25">
        <v>0</v>
      </c>
      <c r="W2488" s="25">
        <v>0</v>
      </c>
      <c r="X2488" s="25"/>
      <c r="Y2488" s="25"/>
      <c r="Z2488"/>
    </row>
    <row r="2489" spans="2:26" x14ac:dyDescent="0.25">
      <c r="B2489" t="s">
        <v>45</v>
      </c>
      <c r="C2489" t="s">
        <v>234</v>
      </c>
      <c r="D2489" t="s">
        <v>193</v>
      </c>
      <c r="E2489" t="s">
        <v>1681</v>
      </c>
      <c r="F2489" t="s">
        <v>951</v>
      </c>
      <c r="G2489" t="s">
        <v>1907</v>
      </c>
      <c r="H2489" t="s">
        <v>918</v>
      </c>
      <c r="I2489" t="s">
        <v>179</v>
      </c>
      <c r="J2489" s="4" t="s">
        <v>865</v>
      </c>
      <c r="K2489">
        <v>150</v>
      </c>
      <c r="L2489">
        <v>200</v>
      </c>
      <c r="M2489" s="1">
        <v>3.4224537037037032E-2</v>
      </c>
      <c r="N2489" s="25">
        <v>213.95604767894099</v>
      </c>
      <c r="O2489" s="25">
        <v>673.96155018866409</v>
      </c>
      <c r="P2489" s="25">
        <v>2.3062592249412002</v>
      </c>
      <c r="Q2489" s="25">
        <v>0.17972308408825699</v>
      </c>
      <c r="R2489" s="25">
        <v>264.66362108588203</v>
      </c>
      <c r="S2489" s="25">
        <v>0.86498073919698804</v>
      </c>
      <c r="T2489" s="25">
        <v>5.5648374486267201E-2</v>
      </c>
      <c r="U2489" s="25">
        <v>0</v>
      </c>
      <c r="V2489" s="25">
        <v>0</v>
      </c>
      <c r="W2489" s="25">
        <v>0</v>
      </c>
      <c r="X2489" s="25"/>
      <c r="Y2489" s="25"/>
      <c r="Z2489"/>
    </row>
    <row r="2490" spans="2:26" x14ac:dyDescent="0.25">
      <c r="B2490" t="s">
        <v>45</v>
      </c>
      <c r="C2490" t="s">
        <v>234</v>
      </c>
      <c r="D2490" t="s">
        <v>193</v>
      </c>
      <c r="E2490" t="s">
        <v>1681</v>
      </c>
      <c r="F2490" t="s">
        <v>951</v>
      </c>
      <c r="G2490" t="s">
        <v>1907</v>
      </c>
      <c r="H2490" t="s">
        <v>918</v>
      </c>
      <c r="I2490" t="s">
        <v>179</v>
      </c>
      <c r="J2490" s="4" t="s">
        <v>865</v>
      </c>
      <c r="K2490">
        <v>150</v>
      </c>
      <c r="L2490">
        <v>250</v>
      </c>
      <c r="M2490" s="1">
        <v>4.2418981481481481E-2</v>
      </c>
      <c r="N2490" s="25">
        <v>253.93745321115401</v>
      </c>
      <c r="O2490" s="25">
        <v>799.90297761513511</v>
      </c>
      <c r="P2490" s="25">
        <v>2.7336743484920198</v>
      </c>
      <c r="Q2490" s="25">
        <v>0.213307466169634</v>
      </c>
      <c r="R2490" s="25">
        <v>314.12061626400703</v>
      </c>
      <c r="S2490" s="25">
        <v>1.02785266572884</v>
      </c>
      <c r="T2490" s="25">
        <v>6.6548599805997199E-2</v>
      </c>
      <c r="U2490" s="25">
        <v>0</v>
      </c>
      <c r="V2490" s="25">
        <v>0</v>
      </c>
      <c r="W2490" s="25">
        <v>0</v>
      </c>
      <c r="X2490" s="25"/>
      <c r="Y2490" s="25"/>
      <c r="Z2490"/>
    </row>
    <row r="2491" spans="2:26" x14ac:dyDescent="0.25">
      <c r="B2491" t="s">
        <v>45</v>
      </c>
      <c r="C2491" t="s">
        <v>234</v>
      </c>
      <c r="D2491" t="s">
        <v>193</v>
      </c>
      <c r="E2491" t="s">
        <v>1681</v>
      </c>
      <c r="F2491" t="s">
        <v>951</v>
      </c>
      <c r="G2491" t="s">
        <v>1907</v>
      </c>
      <c r="H2491" t="s">
        <v>918</v>
      </c>
      <c r="I2491" t="s">
        <v>179</v>
      </c>
      <c r="J2491" s="4" t="s">
        <v>865</v>
      </c>
      <c r="K2491">
        <v>190</v>
      </c>
      <c r="L2491">
        <v>500</v>
      </c>
      <c r="M2491" s="1">
        <v>8.2673611111111114E-2</v>
      </c>
      <c r="N2491" s="25">
        <v>488.28344417774798</v>
      </c>
      <c r="O2491" s="25">
        <v>1538.0928491599061</v>
      </c>
      <c r="P2491" s="25">
        <v>5.1423818537827204</v>
      </c>
      <c r="Q2491" s="25">
        <v>0.41015806150821099</v>
      </c>
      <c r="R2491" s="25">
        <v>604.00653231481499</v>
      </c>
      <c r="S2491" s="25">
        <v>1.9984191891110801</v>
      </c>
      <c r="T2491" s="25">
        <v>0.12945131180844799</v>
      </c>
      <c r="U2491" s="25">
        <v>0</v>
      </c>
      <c r="V2491" s="25">
        <v>0</v>
      </c>
      <c r="W2491" s="25">
        <v>0</v>
      </c>
      <c r="X2491" s="25"/>
      <c r="Y2491" s="25"/>
      <c r="Z2491"/>
    </row>
    <row r="2492" spans="2:26" x14ac:dyDescent="0.25">
      <c r="B2492" t="s">
        <v>45</v>
      </c>
      <c r="C2492" t="s">
        <v>234</v>
      </c>
      <c r="D2492" t="s">
        <v>193</v>
      </c>
      <c r="E2492" t="s">
        <v>1681</v>
      </c>
      <c r="F2492" t="s">
        <v>951</v>
      </c>
      <c r="G2492" t="s">
        <v>1907</v>
      </c>
      <c r="H2492" t="s">
        <v>918</v>
      </c>
      <c r="I2492" t="s">
        <v>179</v>
      </c>
      <c r="J2492" s="4" t="s">
        <v>832</v>
      </c>
      <c r="K2492">
        <v>140</v>
      </c>
      <c r="L2492">
        <v>125</v>
      </c>
      <c r="M2492" s="1">
        <v>2.2847222222222224E-2</v>
      </c>
      <c r="N2492" s="25">
        <v>68.813318999999893</v>
      </c>
      <c r="O2492" s="25">
        <v>216.76195484999965</v>
      </c>
      <c r="P2492" s="25">
        <v>0.48645480000000002</v>
      </c>
      <c r="Q2492" s="25">
        <v>5.7803186999999999E-2</v>
      </c>
      <c r="R2492" s="25">
        <v>85.122082000000006</v>
      </c>
      <c r="S2492" s="25">
        <v>1.9963498</v>
      </c>
      <c r="T2492" s="25">
        <v>0.18750720000000001</v>
      </c>
      <c r="U2492" s="25">
        <v>0</v>
      </c>
      <c r="V2492" s="25">
        <v>0</v>
      </c>
      <c r="W2492" s="25">
        <v>0</v>
      </c>
      <c r="X2492" s="25"/>
      <c r="Y2492" s="25"/>
      <c r="Z2492"/>
    </row>
    <row r="2493" spans="2:26" x14ac:dyDescent="0.25">
      <c r="B2493" t="s">
        <v>45</v>
      </c>
      <c r="C2493" t="s">
        <v>234</v>
      </c>
      <c r="D2493" t="s">
        <v>193</v>
      </c>
      <c r="E2493" t="s">
        <v>1681</v>
      </c>
      <c r="F2493" t="s">
        <v>951</v>
      </c>
      <c r="G2493" t="s">
        <v>1907</v>
      </c>
      <c r="H2493" t="s">
        <v>918</v>
      </c>
      <c r="I2493" t="s">
        <v>179</v>
      </c>
      <c r="J2493" s="4" t="s">
        <v>864</v>
      </c>
      <c r="K2493">
        <v>140</v>
      </c>
      <c r="L2493">
        <v>125</v>
      </c>
      <c r="M2493" s="1">
        <v>1.9259259259259261E-2</v>
      </c>
      <c r="N2493" s="25">
        <v>62.156800480769199</v>
      </c>
      <c r="O2493" s="25">
        <v>195.79392151442298</v>
      </c>
      <c r="P2493" s="25">
        <v>0.46599479999999999</v>
      </c>
      <c r="Q2493" s="25">
        <v>5.2211711634615299E-2</v>
      </c>
      <c r="R2493" s="25">
        <v>76.8879673205128</v>
      </c>
      <c r="S2493" s="25">
        <v>1.6247348358974301</v>
      </c>
      <c r="T2493" s="25">
        <v>0.15179519999999999</v>
      </c>
      <c r="U2493" s="25">
        <v>0</v>
      </c>
      <c r="V2493" s="25">
        <v>0</v>
      </c>
      <c r="W2493" s="25">
        <v>0</v>
      </c>
      <c r="X2493" s="25"/>
      <c r="Y2493" s="25"/>
      <c r="Z2493"/>
    </row>
    <row r="2494" spans="2:26" x14ac:dyDescent="0.25">
      <c r="B2494" t="s">
        <v>816</v>
      </c>
      <c r="C2494" t="s">
        <v>708</v>
      </c>
      <c r="D2494" t="s">
        <v>193</v>
      </c>
      <c r="E2494" t="s">
        <v>1683</v>
      </c>
      <c r="F2494" t="s">
        <v>951</v>
      </c>
      <c r="G2494" t="s">
        <v>1907</v>
      </c>
      <c r="H2494" t="s">
        <v>918</v>
      </c>
      <c r="I2494" t="s">
        <v>179</v>
      </c>
      <c r="J2494" s="4" t="s">
        <v>865</v>
      </c>
      <c r="K2494">
        <v>140</v>
      </c>
      <c r="L2494">
        <v>125</v>
      </c>
      <c r="M2494" s="1">
        <v>2.1342592592592594E-2</v>
      </c>
      <c r="N2494" s="25">
        <v>137.32718761915501</v>
      </c>
      <c r="O2494" s="25">
        <v>432.58064100033829</v>
      </c>
      <c r="P2494" s="25">
        <v>1.3238356609177799</v>
      </c>
      <c r="Q2494" s="25">
        <v>0.115354838413262</v>
      </c>
      <c r="R2494" s="25">
        <v>169.87371755573599</v>
      </c>
      <c r="S2494" s="25">
        <v>0.63019083614711302</v>
      </c>
      <c r="T2494" s="25">
        <v>6.7403825879265106E-2</v>
      </c>
      <c r="U2494" s="25">
        <v>0</v>
      </c>
      <c r="V2494" s="25">
        <v>0</v>
      </c>
      <c r="W2494" s="25">
        <v>0</v>
      </c>
      <c r="X2494" s="25"/>
      <c r="Y2494" s="25"/>
      <c r="Z2494"/>
    </row>
    <row r="2495" spans="2:26" x14ac:dyDescent="0.25">
      <c r="B2495" t="s">
        <v>816</v>
      </c>
      <c r="C2495" t="s">
        <v>708</v>
      </c>
      <c r="D2495" t="s">
        <v>193</v>
      </c>
      <c r="E2495" t="s">
        <v>1683</v>
      </c>
      <c r="F2495" t="s">
        <v>951</v>
      </c>
      <c r="G2495" t="s">
        <v>1907</v>
      </c>
      <c r="H2495" t="s">
        <v>918</v>
      </c>
      <c r="I2495" t="s">
        <v>179</v>
      </c>
      <c r="J2495" s="4" t="s">
        <v>865</v>
      </c>
      <c r="K2495">
        <v>170</v>
      </c>
      <c r="L2495">
        <v>200</v>
      </c>
      <c r="M2495" s="1">
        <v>3.3715277777777775E-2</v>
      </c>
      <c r="N2495" s="25">
        <v>212.48114733243301</v>
      </c>
      <c r="O2495" s="25">
        <v>669.31561409716392</v>
      </c>
      <c r="P2495" s="25">
        <v>2.0393729666667899</v>
      </c>
      <c r="Q2495" s="25">
        <v>0.17848416133647599</v>
      </c>
      <c r="R2495" s="25">
        <v>262.83914561412502</v>
      </c>
      <c r="S2495" s="25">
        <v>0.93548641487405004</v>
      </c>
      <c r="T2495" s="25">
        <v>9.6676515622027601E-2</v>
      </c>
      <c r="U2495" s="25">
        <v>0</v>
      </c>
      <c r="V2495" s="25">
        <v>0</v>
      </c>
      <c r="W2495" s="25">
        <v>0</v>
      </c>
      <c r="X2495" s="25"/>
      <c r="Y2495" s="25"/>
      <c r="Z2495"/>
    </row>
    <row r="2496" spans="2:26" x14ac:dyDescent="0.25">
      <c r="B2496" t="s">
        <v>816</v>
      </c>
      <c r="C2496" t="s">
        <v>708</v>
      </c>
      <c r="D2496" t="s">
        <v>193</v>
      </c>
      <c r="E2496" t="s">
        <v>1683</v>
      </c>
      <c r="F2496" t="s">
        <v>951</v>
      </c>
      <c r="G2496" t="s">
        <v>1907</v>
      </c>
      <c r="H2496" t="s">
        <v>918</v>
      </c>
      <c r="I2496" t="s">
        <v>179</v>
      </c>
      <c r="J2496" s="4" t="s">
        <v>865</v>
      </c>
      <c r="K2496">
        <v>190</v>
      </c>
      <c r="L2496">
        <v>250</v>
      </c>
      <c r="M2496" s="1">
        <v>4.1527777777777775E-2</v>
      </c>
      <c r="N2496" s="25">
        <v>248.15883090772601</v>
      </c>
      <c r="O2496" s="25">
        <v>781.70031735933696</v>
      </c>
      <c r="P2496" s="25">
        <v>2.3672969197173201</v>
      </c>
      <c r="Q2496" s="25">
        <v>0.20845339255554399</v>
      </c>
      <c r="R2496" s="25">
        <v>306.97245253010999</v>
      </c>
      <c r="S2496" s="25">
        <v>1.1089678679756201</v>
      </c>
      <c r="T2496" s="25">
        <v>0.113637668629518</v>
      </c>
      <c r="U2496" s="25">
        <v>0</v>
      </c>
      <c r="V2496" s="25">
        <v>0</v>
      </c>
      <c r="W2496" s="25">
        <v>0</v>
      </c>
      <c r="X2496" s="25"/>
      <c r="Y2496" s="25"/>
      <c r="Z2496"/>
    </row>
    <row r="2497" spans="2:26" x14ac:dyDescent="0.25">
      <c r="B2497" t="s">
        <v>816</v>
      </c>
      <c r="C2497" t="s">
        <v>708</v>
      </c>
      <c r="D2497" t="s">
        <v>193</v>
      </c>
      <c r="E2497" t="s">
        <v>1683</v>
      </c>
      <c r="F2497" t="s">
        <v>951</v>
      </c>
      <c r="G2497" t="s">
        <v>1907</v>
      </c>
      <c r="H2497" t="s">
        <v>918</v>
      </c>
      <c r="I2497" t="s">
        <v>179</v>
      </c>
      <c r="J2497" s="4" t="s">
        <v>865</v>
      </c>
      <c r="K2497">
        <v>200</v>
      </c>
      <c r="L2497">
        <v>500</v>
      </c>
      <c r="M2497" s="1">
        <v>8.3032407407407416E-2</v>
      </c>
      <c r="N2497" s="25">
        <v>486.36167842292099</v>
      </c>
      <c r="O2497" s="25">
        <v>1532.0392870322012</v>
      </c>
      <c r="P2497" s="25">
        <v>4.6536375929117701</v>
      </c>
      <c r="Q2497" s="25">
        <v>0.40854380627512898</v>
      </c>
      <c r="R2497" s="25">
        <v>601.62941097966598</v>
      </c>
      <c r="S2497" s="25">
        <v>2.2592692508654602</v>
      </c>
      <c r="T2497" s="25">
        <v>0.22720114933270899</v>
      </c>
      <c r="U2497" s="25">
        <v>0</v>
      </c>
      <c r="V2497" s="25">
        <v>0</v>
      </c>
      <c r="W2497" s="25">
        <v>0</v>
      </c>
      <c r="X2497" s="25"/>
      <c r="Y2497" s="25"/>
      <c r="Z2497"/>
    </row>
    <row r="2498" spans="2:26" x14ac:dyDescent="0.25">
      <c r="B2498" t="s">
        <v>816</v>
      </c>
      <c r="C2498" t="s">
        <v>708</v>
      </c>
      <c r="D2498" t="s">
        <v>193</v>
      </c>
      <c r="E2498" t="s">
        <v>1683</v>
      </c>
      <c r="F2498" t="s">
        <v>951</v>
      </c>
      <c r="G2498" t="s">
        <v>1907</v>
      </c>
      <c r="H2498" t="s">
        <v>918</v>
      </c>
      <c r="I2498" t="s">
        <v>179</v>
      </c>
      <c r="J2498" s="4" t="s">
        <v>832</v>
      </c>
      <c r="K2498">
        <v>140</v>
      </c>
      <c r="L2498">
        <v>125</v>
      </c>
      <c r="M2498" s="1">
        <v>2.2847222222222224E-2</v>
      </c>
      <c r="N2498" s="25">
        <v>80.313469999999995</v>
      </c>
      <c r="O2498" s="25">
        <v>252.98743049999999</v>
      </c>
      <c r="P2498" s="25">
        <v>0.51901591999999996</v>
      </c>
      <c r="Q2498" s="25">
        <v>6.7463316999999995E-2</v>
      </c>
      <c r="R2498" s="25">
        <v>99.347753999999995</v>
      </c>
      <c r="S2498" s="25">
        <v>3.2827156999999998</v>
      </c>
      <c r="T2498" s="25">
        <v>0.79070958000000002</v>
      </c>
      <c r="U2498" s="25">
        <v>0</v>
      </c>
      <c r="V2498" s="25">
        <v>0</v>
      </c>
      <c r="W2498" s="25">
        <v>0</v>
      </c>
      <c r="X2498" s="25"/>
      <c r="Y2498" s="25"/>
      <c r="Z2498"/>
    </row>
    <row r="2499" spans="2:26" x14ac:dyDescent="0.25">
      <c r="B2499" t="s">
        <v>816</v>
      </c>
      <c r="C2499" t="s">
        <v>708</v>
      </c>
      <c r="D2499" t="s">
        <v>193</v>
      </c>
      <c r="E2499" t="s">
        <v>1683</v>
      </c>
      <c r="F2499" t="s">
        <v>951</v>
      </c>
      <c r="G2499" t="s">
        <v>1907</v>
      </c>
      <c r="H2499" t="s">
        <v>918</v>
      </c>
      <c r="I2499" t="s">
        <v>179</v>
      </c>
      <c r="J2499" s="4" t="s">
        <v>864</v>
      </c>
      <c r="K2499">
        <v>140</v>
      </c>
      <c r="L2499">
        <v>125</v>
      </c>
      <c r="M2499" s="1">
        <v>1.9259259259259261E-2</v>
      </c>
      <c r="N2499" s="25">
        <v>72.601649679487096</v>
      </c>
      <c r="O2499" s="25">
        <v>228.69519649038435</v>
      </c>
      <c r="P2499" s="25">
        <v>0.49700591999999999</v>
      </c>
      <c r="Q2499" s="25">
        <v>6.0985388288461499E-2</v>
      </c>
      <c r="R2499" s="25">
        <v>89.808233294871798</v>
      </c>
      <c r="S2499" s="25">
        <v>2.6545539961538398</v>
      </c>
      <c r="T2499" s="25">
        <v>0.635922228076923</v>
      </c>
      <c r="U2499" s="25">
        <v>0</v>
      </c>
      <c r="V2499" s="25">
        <v>0</v>
      </c>
      <c r="W2499" s="25">
        <v>0</v>
      </c>
      <c r="X2499" s="25"/>
      <c r="Y2499" s="25"/>
      <c r="Z2499"/>
    </row>
    <row r="2500" spans="2:26" x14ac:dyDescent="0.25">
      <c r="B2500" t="s">
        <v>46</v>
      </c>
      <c r="C2500" t="s">
        <v>236</v>
      </c>
      <c r="D2500" t="s">
        <v>193</v>
      </c>
      <c r="E2500" t="s">
        <v>1685</v>
      </c>
      <c r="F2500" t="s">
        <v>951</v>
      </c>
      <c r="G2500" t="s">
        <v>1907</v>
      </c>
      <c r="H2500" t="s">
        <v>918</v>
      </c>
      <c r="I2500" t="s">
        <v>179</v>
      </c>
      <c r="J2500" s="4" t="s">
        <v>865</v>
      </c>
      <c r="K2500">
        <v>160</v>
      </c>
      <c r="L2500">
        <v>125</v>
      </c>
      <c r="M2500" s="1">
        <v>2.4224537037037034E-2</v>
      </c>
      <c r="N2500" s="25">
        <v>209.419253083668</v>
      </c>
      <c r="O2500" s="25">
        <v>659.67064721355416</v>
      </c>
      <c r="P2500" s="25">
        <v>2.06527496612624</v>
      </c>
      <c r="Q2500" s="25">
        <v>0.17591217060800399</v>
      </c>
      <c r="R2500" s="25">
        <v>259.051579045464</v>
      </c>
      <c r="S2500" s="25">
        <v>0.84101794299799004</v>
      </c>
      <c r="T2500" s="25">
        <v>4.00171031307592E-2</v>
      </c>
      <c r="U2500" s="25">
        <v>0</v>
      </c>
      <c r="V2500" s="25">
        <v>0</v>
      </c>
      <c r="W2500" s="25">
        <v>0</v>
      </c>
      <c r="X2500" s="25"/>
      <c r="Y2500" s="25"/>
      <c r="Z2500"/>
    </row>
    <row r="2501" spans="2:26" x14ac:dyDescent="0.25">
      <c r="B2501" t="s">
        <v>46</v>
      </c>
      <c r="C2501" t="s">
        <v>236</v>
      </c>
      <c r="D2501" t="s">
        <v>193</v>
      </c>
      <c r="E2501" t="s">
        <v>1685</v>
      </c>
      <c r="F2501" t="s">
        <v>951</v>
      </c>
      <c r="G2501" t="s">
        <v>1907</v>
      </c>
      <c r="H2501" t="s">
        <v>918</v>
      </c>
      <c r="I2501" t="s">
        <v>179</v>
      </c>
      <c r="J2501" s="4" t="s">
        <v>865</v>
      </c>
      <c r="K2501">
        <v>180</v>
      </c>
      <c r="L2501">
        <v>200</v>
      </c>
      <c r="M2501" s="1">
        <v>3.6319444444444439E-2</v>
      </c>
      <c r="N2501" s="25">
        <v>306.84094420915</v>
      </c>
      <c r="O2501" s="25">
        <v>966.54897425882245</v>
      </c>
      <c r="P2501" s="25">
        <v>3.0150919159930099</v>
      </c>
      <c r="Q2501" s="25">
        <v>0.25774636339635898</v>
      </c>
      <c r="R2501" s="25">
        <v>379.56218760805803</v>
      </c>
      <c r="S2501" s="25">
        <v>1.1393817978512799</v>
      </c>
      <c r="T2501" s="25">
        <v>5.1400690502169701E-2</v>
      </c>
      <c r="U2501" s="25">
        <v>0</v>
      </c>
      <c r="V2501" s="25">
        <v>0</v>
      </c>
      <c r="W2501" s="25">
        <v>0</v>
      </c>
      <c r="X2501" s="25"/>
      <c r="Y2501" s="25"/>
      <c r="Z2501"/>
    </row>
    <row r="2502" spans="2:26" x14ac:dyDescent="0.25">
      <c r="B2502" t="s">
        <v>46</v>
      </c>
      <c r="C2502" t="s">
        <v>236</v>
      </c>
      <c r="D2502" t="s">
        <v>193</v>
      </c>
      <c r="E2502" t="s">
        <v>1685</v>
      </c>
      <c r="F2502" t="s">
        <v>951</v>
      </c>
      <c r="G2502" t="s">
        <v>1907</v>
      </c>
      <c r="H2502" t="s">
        <v>918</v>
      </c>
      <c r="I2502" t="s">
        <v>179</v>
      </c>
      <c r="J2502" s="4" t="s">
        <v>865</v>
      </c>
      <c r="K2502">
        <v>180</v>
      </c>
      <c r="L2502">
        <v>250</v>
      </c>
      <c r="M2502" s="1">
        <v>4.4421296296296292E-2</v>
      </c>
      <c r="N2502" s="25">
        <v>375.75167783710498</v>
      </c>
      <c r="O2502" s="25">
        <v>1183.6177851868806</v>
      </c>
      <c r="P2502" s="25">
        <v>3.6826489647151099</v>
      </c>
      <c r="Q2502" s="25">
        <v>0.31563140938316803</v>
      </c>
      <c r="R2502" s="25">
        <v>464.80487132284202</v>
      </c>
      <c r="S2502" s="25">
        <v>1.3436401033138199</v>
      </c>
      <c r="T2502" s="25">
        <v>5.8563972944645E-2</v>
      </c>
      <c r="U2502" s="25">
        <v>0</v>
      </c>
      <c r="V2502" s="25">
        <v>0</v>
      </c>
      <c r="W2502" s="25">
        <v>0</v>
      </c>
      <c r="X2502" s="25"/>
      <c r="Y2502" s="25"/>
      <c r="Z2502"/>
    </row>
    <row r="2503" spans="2:26" x14ac:dyDescent="0.25">
      <c r="B2503" t="s">
        <v>46</v>
      </c>
      <c r="C2503" t="s">
        <v>236</v>
      </c>
      <c r="D2503" t="s">
        <v>193</v>
      </c>
      <c r="E2503" t="s">
        <v>1685</v>
      </c>
      <c r="F2503" t="s">
        <v>951</v>
      </c>
      <c r="G2503" t="s">
        <v>1907</v>
      </c>
      <c r="H2503" t="s">
        <v>918</v>
      </c>
      <c r="I2503" t="s">
        <v>179</v>
      </c>
      <c r="J2503" s="4" t="s">
        <v>865</v>
      </c>
      <c r="K2503">
        <v>200</v>
      </c>
      <c r="L2503">
        <v>500</v>
      </c>
      <c r="M2503" s="1">
        <v>8.5358796296296294E-2</v>
      </c>
      <c r="N2503" s="25">
        <v>700.27201542971204</v>
      </c>
      <c r="O2503" s="25">
        <v>2205.8568486035929</v>
      </c>
      <c r="P2503" s="25">
        <v>6.7350985897695903</v>
      </c>
      <c r="Q2503" s="25">
        <v>0.58822848302458297</v>
      </c>
      <c r="R2503" s="25">
        <v>866.23646122652804</v>
      </c>
      <c r="S2503" s="25">
        <v>2.4208405640171198</v>
      </c>
      <c r="T2503" s="25">
        <v>9.7864993482274301E-2</v>
      </c>
      <c r="U2503" s="25">
        <v>0</v>
      </c>
      <c r="V2503" s="25">
        <v>0</v>
      </c>
      <c r="W2503" s="25">
        <v>0</v>
      </c>
      <c r="X2503" s="25"/>
      <c r="Y2503" s="25"/>
      <c r="Z2503"/>
    </row>
    <row r="2504" spans="2:26" x14ac:dyDescent="0.25">
      <c r="B2504" t="s">
        <v>46</v>
      </c>
      <c r="C2504" t="s">
        <v>236</v>
      </c>
      <c r="D2504" t="s">
        <v>193</v>
      </c>
      <c r="E2504" t="s">
        <v>1685</v>
      </c>
      <c r="F2504" t="s">
        <v>951</v>
      </c>
      <c r="G2504" t="s">
        <v>1907</v>
      </c>
      <c r="H2504" t="s">
        <v>918</v>
      </c>
      <c r="I2504" t="s">
        <v>179</v>
      </c>
      <c r="J2504" s="4" t="s">
        <v>865</v>
      </c>
      <c r="K2504">
        <v>200</v>
      </c>
      <c r="L2504">
        <v>750</v>
      </c>
      <c r="M2504" s="1">
        <v>0.12574074074074074</v>
      </c>
      <c r="N2504" s="25">
        <v>1026.47835842104</v>
      </c>
      <c r="O2504" s="25">
        <v>3233.4068290262758</v>
      </c>
      <c r="P2504" s="25">
        <v>9.8372957074173701</v>
      </c>
      <c r="Q2504" s="25">
        <v>0.86224180712579002</v>
      </c>
      <c r="R2504" s="25">
        <v>1269.7541339054501</v>
      </c>
      <c r="S2504" s="25">
        <v>3.43039710771244</v>
      </c>
      <c r="T2504" s="25">
        <v>0.132839201885807</v>
      </c>
      <c r="U2504" s="25">
        <v>0</v>
      </c>
      <c r="V2504" s="25">
        <v>0</v>
      </c>
      <c r="W2504" s="25">
        <v>0</v>
      </c>
      <c r="X2504" s="25"/>
      <c r="Y2504" s="25"/>
      <c r="Z2504"/>
    </row>
    <row r="2505" spans="2:26" x14ac:dyDescent="0.25">
      <c r="B2505" t="s">
        <v>46</v>
      </c>
      <c r="C2505" t="s">
        <v>236</v>
      </c>
      <c r="D2505" t="s">
        <v>193</v>
      </c>
      <c r="E2505" t="s">
        <v>1685</v>
      </c>
      <c r="F2505" t="s">
        <v>951</v>
      </c>
      <c r="G2505" t="s">
        <v>1907</v>
      </c>
      <c r="H2505" t="s">
        <v>918</v>
      </c>
      <c r="I2505" t="s">
        <v>179</v>
      </c>
      <c r="J2505" s="4" t="s">
        <v>832</v>
      </c>
      <c r="K2505">
        <v>160</v>
      </c>
      <c r="L2505">
        <v>125</v>
      </c>
      <c r="M2505" s="1">
        <v>2.2847222222222224E-2</v>
      </c>
      <c r="N2505" s="25">
        <v>101.16298999999999</v>
      </c>
      <c r="O2505" s="25">
        <v>318.66341849999998</v>
      </c>
      <c r="P2505" s="25">
        <v>0.6788052</v>
      </c>
      <c r="Q2505" s="25">
        <v>8.4976909999999906E-2</v>
      </c>
      <c r="R2505" s="25">
        <v>125.138617999999</v>
      </c>
      <c r="S2505" s="25">
        <v>3.4824696999999998</v>
      </c>
      <c r="T2505" s="25">
        <v>0.41594386</v>
      </c>
      <c r="U2505" s="25">
        <v>0</v>
      </c>
      <c r="V2505" s="25">
        <v>0</v>
      </c>
      <c r="W2505" s="25">
        <v>0</v>
      </c>
      <c r="X2505" s="25"/>
      <c r="Y2505" s="25"/>
      <c r="Z2505"/>
    </row>
    <row r="2506" spans="2:26" x14ac:dyDescent="0.25">
      <c r="B2506" t="s">
        <v>46</v>
      </c>
      <c r="C2506" t="s">
        <v>236</v>
      </c>
      <c r="D2506" t="s">
        <v>193</v>
      </c>
      <c r="E2506" t="s">
        <v>1685</v>
      </c>
      <c r="F2506" t="s">
        <v>951</v>
      </c>
      <c r="G2506" t="s">
        <v>1907</v>
      </c>
      <c r="H2506" t="s">
        <v>918</v>
      </c>
      <c r="I2506" t="s">
        <v>179</v>
      </c>
      <c r="J2506" s="4" t="s">
        <v>864</v>
      </c>
      <c r="K2506">
        <v>160</v>
      </c>
      <c r="L2506">
        <v>125</v>
      </c>
      <c r="M2506" s="1">
        <v>1.9259259259259261E-2</v>
      </c>
      <c r="N2506" s="25">
        <v>91.015857371794795</v>
      </c>
      <c r="O2506" s="25">
        <v>286.69995072115358</v>
      </c>
      <c r="P2506" s="25">
        <v>0.64557319999999996</v>
      </c>
      <c r="Q2506" s="25">
        <v>7.6453318910256404E-2</v>
      </c>
      <c r="R2506" s="25">
        <v>112.58661466666599</v>
      </c>
      <c r="S2506" s="25">
        <v>2.8207820724358901</v>
      </c>
      <c r="T2506" s="25">
        <v>0.33467054397435803</v>
      </c>
      <c r="U2506" s="25">
        <v>0</v>
      </c>
      <c r="V2506" s="25">
        <v>0</v>
      </c>
      <c r="W2506" s="25">
        <v>0</v>
      </c>
      <c r="X2506" s="25"/>
      <c r="Y2506" s="25"/>
      <c r="Z2506"/>
    </row>
    <row r="2507" spans="2:26" x14ac:dyDescent="0.25">
      <c r="B2507" t="s">
        <v>2022</v>
      </c>
      <c r="C2507" t="s">
        <v>343</v>
      </c>
      <c r="D2507" t="s">
        <v>344</v>
      </c>
      <c r="E2507" t="s">
        <v>1687</v>
      </c>
      <c r="F2507" t="s">
        <v>951</v>
      </c>
      <c r="G2507" t="s">
        <v>952</v>
      </c>
      <c r="H2507" t="s">
        <v>920</v>
      </c>
      <c r="I2507" t="s">
        <v>1906</v>
      </c>
      <c r="J2507" s="4" t="s">
        <v>865</v>
      </c>
      <c r="K2507">
        <v>180</v>
      </c>
      <c r="L2507">
        <v>125</v>
      </c>
      <c r="M2507" s="1">
        <v>1.5381944444444443E-2</v>
      </c>
      <c r="N2507" s="25">
        <v>2046.72368796551</v>
      </c>
      <c r="O2507" s="25">
        <v>6447.1796170913558</v>
      </c>
      <c r="P2507" s="25">
        <v>36.262142585362398</v>
      </c>
      <c r="Q2507" s="25">
        <v>1.71924803797519</v>
      </c>
      <c r="R2507" s="25">
        <v>2531.7970239063302</v>
      </c>
      <c r="S2507" s="25">
        <v>6.7095854726286301</v>
      </c>
      <c r="T2507" s="25">
        <v>1.7332103266299199</v>
      </c>
      <c r="U2507" s="25">
        <v>8.9482710928587506E-2</v>
      </c>
      <c r="V2507" s="25">
        <v>0.20131126641935401</v>
      </c>
      <c r="W2507" s="25">
        <v>0.29079397734794155</v>
      </c>
      <c r="X2507" s="25"/>
      <c r="Y2507" s="25"/>
      <c r="Z2507"/>
    </row>
    <row r="2508" spans="2:26" x14ac:dyDescent="0.25">
      <c r="B2508" t="s">
        <v>2022</v>
      </c>
      <c r="C2508" t="s">
        <v>343</v>
      </c>
      <c r="D2508" t="s">
        <v>344</v>
      </c>
      <c r="E2508" t="s">
        <v>1687</v>
      </c>
      <c r="F2508" t="s">
        <v>951</v>
      </c>
      <c r="G2508" t="s">
        <v>952</v>
      </c>
      <c r="H2508" t="s">
        <v>920</v>
      </c>
      <c r="I2508" t="s">
        <v>1906</v>
      </c>
      <c r="J2508" s="4" t="s">
        <v>865</v>
      </c>
      <c r="K2508">
        <v>240</v>
      </c>
      <c r="L2508">
        <v>200</v>
      </c>
      <c r="M2508" s="1">
        <v>2.2349537037037032E-2</v>
      </c>
      <c r="N2508" s="25">
        <v>3047.61741419487</v>
      </c>
      <c r="O2508" s="25">
        <v>9599.9948547138411</v>
      </c>
      <c r="P2508" s="25">
        <v>56.177512140135697</v>
      </c>
      <c r="Q2508" s="25">
        <v>2.5599982420754599</v>
      </c>
      <c r="R2508" s="25">
        <v>3769.9022445794599</v>
      </c>
      <c r="S2508" s="25">
        <v>8.5014953162269293</v>
      </c>
      <c r="T2508" s="25">
        <v>2.4393274881442299</v>
      </c>
      <c r="U2508" s="25">
        <v>0.11852356255521899</v>
      </c>
      <c r="V2508" s="25">
        <v>0.32571066491450401</v>
      </c>
      <c r="W2508" s="25">
        <v>0.44423422746972302</v>
      </c>
      <c r="X2508" s="25"/>
      <c r="Y2508" s="25"/>
      <c r="Z2508"/>
    </row>
    <row r="2509" spans="2:26" x14ac:dyDescent="0.25">
      <c r="B2509" t="s">
        <v>2022</v>
      </c>
      <c r="C2509" t="s">
        <v>343</v>
      </c>
      <c r="D2509" t="s">
        <v>344</v>
      </c>
      <c r="E2509" t="s">
        <v>1687</v>
      </c>
      <c r="F2509" t="s">
        <v>951</v>
      </c>
      <c r="G2509" t="s">
        <v>952</v>
      </c>
      <c r="H2509" t="s">
        <v>920</v>
      </c>
      <c r="I2509" t="s">
        <v>1906</v>
      </c>
      <c r="J2509" s="4" t="s">
        <v>865</v>
      </c>
      <c r="K2509">
        <v>280</v>
      </c>
      <c r="L2509">
        <v>250</v>
      </c>
      <c r="M2509" s="1">
        <v>2.6481481481481481E-2</v>
      </c>
      <c r="N2509" s="25">
        <v>3849.8801741950401</v>
      </c>
      <c r="O2509" s="25">
        <v>12127.122548714377</v>
      </c>
      <c r="P2509" s="25">
        <v>73.982824623400305</v>
      </c>
      <c r="Q2509" s="25">
        <v>3.2338989067181898</v>
      </c>
      <c r="R2509" s="25">
        <v>4762.3020807279599</v>
      </c>
      <c r="S2509" s="25">
        <v>9.8738278737335694</v>
      </c>
      <c r="T2509" s="25">
        <v>2.96705085612327</v>
      </c>
      <c r="U2509" s="25">
        <v>0.13867342062781901</v>
      </c>
      <c r="V2509" s="25">
        <v>0.43226620819468098</v>
      </c>
      <c r="W2509" s="25">
        <v>0.57093962882249993</v>
      </c>
      <c r="X2509" s="25"/>
      <c r="Y2509" s="25"/>
      <c r="Z2509"/>
    </row>
    <row r="2510" spans="2:26" x14ac:dyDescent="0.25">
      <c r="B2510" t="s">
        <v>2022</v>
      </c>
      <c r="C2510" t="s">
        <v>343</v>
      </c>
      <c r="D2510" t="s">
        <v>344</v>
      </c>
      <c r="E2510" t="s">
        <v>1687</v>
      </c>
      <c r="F2510" t="s">
        <v>951</v>
      </c>
      <c r="G2510" t="s">
        <v>952</v>
      </c>
      <c r="H2510" t="s">
        <v>920</v>
      </c>
      <c r="I2510" t="s">
        <v>1906</v>
      </c>
      <c r="J2510" s="4" t="s">
        <v>865</v>
      </c>
      <c r="K2510">
        <v>320</v>
      </c>
      <c r="L2510">
        <v>500</v>
      </c>
      <c r="M2510" s="1">
        <v>4.7766203703703707E-2</v>
      </c>
      <c r="N2510" s="25">
        <v>7166.7177637343602</v>
      </c>
      <c r="O2510" s="25">
        <v>22575.160955763233</v>
      </c>
      <c r="P2510" s="25">
        <v>127.852539112073</v>
      </c>
      <c r="Q2510" s="25">
        <v>6.0200430013157797</v>
      </c>
      <c r="R2510" s="25">
        <v>8865.2306854898998</v>
      </c>
      <c r="S2510" s="25">
        <v>13.7241060865913</v>
      </c>
      <c r="T2510" s="25">
        <v>5.35689011467956</v>
      </c>
      <c r="U2510" s="25">
        <v>0.212095593780808</v>
      </c>
      <c r="V2510" s="25">
        <v>0.90892309613015798</v>
      </c>
      <c r="W2510" s="25">
        <v>1.121018689910966</v>
      </c>
      <c r="X2510" s="25"/>
      <c r="Y2510" s="25"/>
      <c r="Z2510"/>
    </row>
    <row r="2511" spans="2:26" x14ac:dyDescent="0.25">
      <c r="B2511" t="s">
        <v>2022</v>
      </c>
      <c r="C2511" t="s">
        <v>343</v>
      </c>
      <c r="D2511" t="s">
        <v>344</v>
      </c>
      <c r="E2511" t="s">
        <v>1687</v>
      </c>
      <c r="F2511" t="s">
        <v>951</v>
      </c>
      <c r="G2511" t="s">
        <v>952</v>
      </c>
      <c r="H2511" t="s">
        <v>920</v>
      </c>
      <c r="I2511" t="s">
        <v>1906</v>
      </c>
      <c r="J2511" s="4" t="s">
        <v>865</v>
      </c>
      <c r="K2511">
        <v>380</v>
      </c>
      <c r="L2511">
        <v>750</v>
      </c>
      <c r="M2511" s="1">
        <v>7.0428240740740736E-2</v>
      </c>
      <c r="N2511" s="25">
        <v>10132.021500933601</v>
      </c>
      <c r="O2511" s="25">
        <v>31915.86772794084</v>
      </c>
      <c r="P2511" s="25">
        <v>176.14992503866699</v>
      </c>
      <c r="Q2511" s="25">
        <v>8.5108979568946204</v>
      </c>
      <c r="R2511" s="25">
        <v>12533.3098951998</v>
      </c>
      <c r="S2511" s="25">
        <v>17.925108494590599</v>
      </c>
      <c r="T2511" s="25">
        <v>7.9605727421038299</v>
      </c>
      <c r="U2511" s="25">
        <v>0.230670406248528</v>
      </c>
      <c r="V2511" s="25">
        <v>1.4818076432937901</v>
      </c>
      <c r="W2511" s="25">
        <v>1.7124780495423182</v>
      </c>
      <c r="X2511" s="25"/>
      <c r="Y2511" s="25"/>
      <c r="Z2511"/>
    </row>
    <row r="2512" spans="2:26" x14ac:dyDescent="0.25">
      <c r="B2512" t="s">
        <v>2022</v>
      </c>
      <c r="C2512" t="s">
        <v>343</v>
      </c>
      <c r="D2512" t="s">
        <v>344</v>
      </c>
      <c r="E2512" t="s">
        <v>1687</v>
      </c>
      <c r="F2512" t="s">
        <v>951</v>
      </c>
      <c r="G2512" t="s">
        <v>952</v>
      </c>
      <c r="H2512" t="s">
        <v>920</v>
      </c>
      <c r="I2512" t="s">
        <v>1906</v>
      </c>
      <c r="J2512" s="4" t="s">
        <v>865</v>
      </c>
      <c r="K2512">
        <v>380</v>
      </c>
      <c r="L2512">
        <v>1000</v>
      </c>
      <c r="M2512" s="1">
        <v>9.2581018518518521E-2</v>
      </c>
      <c r="N2512" s="25">
        <v>13233.8737375816</v>
      </c>
      <c r="O2512" s="25">
        <v>41686.702273382041</v>
      </c>
      <c r="P2512" s="25">
        <v>221.06556170840199</v>
      </c>
      <c r="Q2512" s="25">
        <v>11.1164534397706</v>
      </c>
      <c r="R2512" s="25">
        <v>16370.304987105101</v>
      </c>
      <c r="S2512" s="25">
        <v>21.1494349933166</v>
      </c>
      <c r="T2512" s="25">
        <v>10.4698314085018</v>
      </c>
      <c r="U2512" s="25">
        <v>0.27626971730084199</v>
      </c>
      <c r="V2512" s="25">
        <v>2.0026351574450998</v>
      </c>
      <c r="W2512" s="25">
        <v>2.2789048747459417</v>
      </c>
      <c r="X2512" s="25"/>
      <c r="Y2512" s="25"/>
      <c r="Z2512"/>
    </row>
    <row r="2513" spans="2:26" x14ac:dyDescent="0.25">
      <c r="B2513" t="s">
        <v>2022</v>
      </c>
      <c r="C2513" t="s">
        <v>343</v>
      </c>
      <c r="D2513" t="s">
        <v>344</v>
      </c>
      <c r="E2513" t="s">
        <v>1687</v>
      </c>
      <c r="F2513" t="s">
        <v>951</v>
      </c>
      <c r="G2513" t="s">
        <v>952</v>
      </c>
      <c r="H2513" t="s">
        <v>920</v>
      </c>
      <c r="I2513" t="s">
        <v>1906</v>
      </c>
      <c r="J2513" s="4" t="s">
        <v>865</v>
      </c>
      <c r="K2513">
        <v>360</v>
      </c>
      <c r="L2513">
        <v>1500</v>
      </c>
      <c r="M2513" s="1">
        <v>0.13688657407407409</v>
      </c>
      <c r="N2513" s="25">
        <v>19868.8716341896</v>
      </c>
      <c r="O2513" s="25">
        <v>62586.945647697241</v>
      </c>
      <c r="P2513" s="25">
        <v>308.22406619799102</v>
      </c>
      <c r="Q2513" s="25">
        <v>16.6898560023877</v>
      </c>
      <c r="R2513" s="25">
        <v>24577.7930663937</v>
      </c>
      <c r="S2513" s="25">
        <v>28.841222620952301</v>
      </c>
      <c r="T2513" s="25">
        <v>15.6034646181539</v>
      </c>
      <c r="U2513" s="25">
        <v>0.41375838101117002</v>
      </c>
      <c r="V2513" s="25">
        <v>2.8830075184594</v>
      </c>
      <c r="W2513" s="25">
        <v>3.2967658994705697</v>
      </c>
      <c r="X2513" s="25"/>
      <c r="Y2513" s="25"/>
      <c r="Z2513"/>
    </row>
    <row r="2514" spans="2:26" x14ac:dyDescent="0.25">
      <c r="B2514" t="s">
        <v>2022</v>
      </c>
      <c r="C2514" t="s">
        <v>343</v>
      </c>
      <c r="D2514" t="s">
        <v>344</v>
      </c>
      <c r="E2514" t="s">
        <v>1687</v>
      </c>
      <c r="F2514" t="s">
        <v>951</v>
      </c>
      <c r="G2514" t="s">
        <v>952</v>
      </c>
      <c r="H2514" t="s">
        <v>920</v>
      </c>
      <c r="I2514" t="s">
        <v>1906</v>
      </c>
      <c r="J2514" s="4" t="s">
        <v>865</v>
      </c>
      <c r="K2514">
        <v>380</v>
      </c>
      <c r="L2514">
        <v>2000</v>
      </c>
      <c r="M2514" s="1">
        <v>0.18131944444444445</v>
      </c>
      <c r="N2514" s="25">
        <v>26077.410154501002</v>
      </c>
      <c r="O2514" s="25">
        <v>82143.841986678148</v>
      </c>
      <c r="P2514" s="25">
        <v>403.78297470788198</v>
      </c>
      <c r="Q2514" s="25">
        <v>21.905023136587701</v>
      </c>
      <c r="R2514" s="25">
        <v>32257.758479832301</v>
      </c>
      <c r="S2514" s="25">
        <v>35.213595490182698</v>
      </c>
      <c r="T2514" s="25">
        <v>20.620466284937098</v>
      </c>
      <c r="U2514" s="25">
        <v>0.50043902224818904</v>
      </c>
      <c r="V2514" s="25">
        <v>3.9728443546969299</v>
      </c>
      <c r="W2514" s="25">
        <v>4.473283376945119</v>
      </c>
      <c r="X2514" s="25"/>
      <c r="Y2514" s="25"/>
      <c r="Z2514"/>
    </row>
    <row r="2515" spans="2:26" x14ac:dyDescent="0.25">
      <c r="B2515" t="s">
        <v>2022</v>
      </c>
      <c r="C2515" t="s">
        <v>343</v>
      </c>
      <c r="D2515" t="s">
        <v>344</v>
      </c>
      <c r="E2515" t="s">
        <v>1687</v>
      </c>
      <c r="F2515" t="s">
        <v>951</v>
      </c>
      <c r="G2515" t="s">
        <v>952</v>
      </c>
      <c r="H2515" t="s">
        <v>920</v>
      </c>
      <c r="I2515" t="s">
        <v>1906</v>
      </c>
      <c r="J2515" s="4" t="s">
        <v>865</v>
      </c>
      <c r="K2515">
        <v>360</v>
      </c>
      <c r="L2515">
        <v>2500</v>
      </c>
      <c r="M2515" s="1">
        <v>0.2255324074074074</v>
      </c>
      <c r="N2515" s="25">
        <v>32668.4613578877</v>
      </c>
      <c r="O2515" s="25">
        <v>102905.65327734625</v>
      </c>
      <c r="P2515" s="25">
        <v>488.346309195054</v>
      </c>
      <c r="Q2515" s="25">
        <v>27.441505642792698</v>
      </c>
      <c r="R2515" s="25">
        <v>40410.8857710101</v>
      </c>
      <c r="S2515" s="25">
        <v>43.056938390017997</v>
      </c>
      <c r="T2515" s="25">
        <v>25.732446994299799</v>
      </c>
      <c r="U2515" s="25">
        <v>0.63654386283053899</v>
      </c>
      <c r="V2515" s="25">
        <v>4.8388093883676602</v>
      </c>
      <c r="W2515" s="25">
        <v>5.4753532511981993</v>
      </c>
      <c r="X2515" s="25"/>
      <c r="Y2515" s="25"/>
      <c r="Z2515"/>
    </row>
    <row r="2516" spans="2:26" x14ac:dyDescent="0.25">
      <c r="B2516" t="s">
        <v>2022</v>
      </c>
      <c r="C2516" t="s">
        <v>343</v>
      </c>
      <c r="D2516" t="s">
        <v>344</v>
      </c>
      <c r="E2516" t="s">
        <v>1687</v>
      </c>
      <c r="F2516" t="s">
        <v>951</v>
      </c>
      <c r="G2516" t="s">
        <v>952</v>
      </c>
      <c r="H2516" t="s">
        <v>920</v>
      </c>
      <c r="I2516" t="s">
        <v>1906</v>
      </c>
      <c r="J2516" s="4" t="s">
        <v>865</v>
      </c>
      <c r="K2516">
        <v>360</v>
      </c>
      <c r="L2516">
        <v>3000</v>
      </c>
      <c r="M2516" s="1">
        <v>0.26997685185185188</v>
      </c>
      <c r="N2516" s="25">
        <v>39320.592706518299</v>
      </c>
      <c r="O2516" s="25">
        <v>123859.86702553264</v>
      </c>
      <c r="P2516" s="25">
        <v>587.87047854068896</v>
      </c>
      <c r="Q2516" s="25">
        <v>33.0292988506881</v>
      </c>
      <c r="R2516" s="25">
        <v>48639.581212233701</v>
      </c>
      <c r="S2516" s="25">
        <v>50.266535452141298</v>
      </c>
      <c r="T2516" s="25">
        <v>30.814443529261599</v>
      </c>
      <c r="U2516" s="25">
        <v>0.76316283824890196</v>
      </c>
      <c r="V2516" s="25">
        <v>5.8398108602921504</v>
      </c>
      <c r="W2516" s="25">
        <v>6.6029736985410521</v>
      </c>
      <c r="X2516" s="25"/>
      <c r="Y2516" s="25"/>
      <c r="Z2516"/>
    </row>
    <row r="2517" spans="2:26" x14ac:dyDescent="0.25">
      <c r="B2517" t="s">
        <v>2022</v>
      </c>
      <c r="C2517" t="s">
        <v>343</v>
      </c>
      <c r="D2517" t="s">
        <v>344</v>
      </c>
      <c r="E2517" t="s">
        <v>1687</v>
      </c>
      <c r="F2517" t="s">
        <v>951</v>
      </c>
      <c r="G2517" t="s">
        <v>952</v>
      </c>
      <c r="H2517" t="s">
        <v>920</v>
      </c>
      <c r="I2517" t="s">
        <v>1906</v>
      </c>
      <c r="J2517" s="4" t="s">
        <v>865</v>
      </c>
      <c r="K2517">
        <v>380</v>
      </c>
      <c r="L2517">
        <v>3500</v>
      </c>
      <c r="M2517" s="1">
        <v>0.31434027777777779</v>
      </c>
      <c r="N2517" s="25">
        <v>45111.837736363697</v>
      </c>
      <c r="O2517" s="25">
        <v>142102.28886954565</v>
      </c>
      <c r="P2517" s="25">
        <v>688.72109799046495</v>
      </c>
      <c r="Q2517" s="25">
        <v>37.893949133322998</v>
      </c>
      <c r="R2517" s="25">
        <v>55803.350539334897</v>
      </c>
      <c r="S2517" s="25">
        <v>54.892182562884202</v>
      </c>
      <c r="T2517" s="25">
        <v>35.674968642924497</v>
      </c>
      <c r="U2517" s="25">
        <v>0.80051559185704302</v>
      </c>
      <c r="V2517" s="25">
        <v>7.1293614548305699</v>
      </c>
      <c r="W2517" s="25">
        <v>7.9298770466876132</v>
      </c>
      <c r="X2517" s="25"/>
      <c r="Y2517" s="25"/>
      <c r="Z2517"/>
    </row>
    <row r="2518" spans="2:26" x14ac:dyDescent="0.25">
      <c r="B2518" t="s">
        <v>2022</v>
      </c>
      <c r="C2518" t="s">
        <v>343</v>
      </c>
      <c r="D2518" t="s">
        <v>344</v>
      </c>
      <c r="E2518" t="s">
        <v>1687</v>
      </c>
      <c r="F2518" t="s">
        <v>951</v>
      </c>
      <c r="G2518" t="s">
        <v>952</v>
      </c>
      <c r="H2518" t="s">
        <v>920</v>
      </c>
      <c r="I2518" t="s">
        <v>1906</v>
      </c>
      <c r="J2518" s="4" t="s">
        <v>865</v>
      </c>
      <c r="K2518">
        <v>320</v>
      </c>
      <c r="L2518">
        <v>4000</v>
      </c>
      <c r="M2518" s="1">
        <v>0.3528587962962963</v>
      </c>
      <c r="N2518" s="25">
        <v>54204.755899020398</v>
      </c>
      <c r="O2518" s="25">
        <v>170744.98108191424</v>
      </c>
      <c r="P2518" s="25">
        <v>827.745732196007</v>
      </c>
      <c r="Q2518" s="25">
        <v>45.531990629056999</v>
      </c>
      <c r="R2518" s="25">
        <v>67051.286951611895</v>
      </c>
      <c r="S2518" s="25">
        <v>61.206280882899001</v>
      </c>
      <c r="T2518" s="25">
        <v>39.469506095843897</v>
      </c>
      <c r="U2518" s="25">
        <v>1.3296786093670401</v>
      </c>
      <c r="V2518" s="25">
        <v>7.5690445017816996</v>
      </c>
      <c r="W2518" s="25">
        <v>8.8987231111487404</v>
      </c>
      <c r="X2518" s="25"/>
      <c r="Y2518" s="25"/>
      <c r="Z2518"/>
    </row>
    <row r="2519" spans="2:26" x14ac:dyDescent="0.25">
      <c r="B2519" t="s">
        <v>2022</v>
      </c>
      <c r="C2519" t="s">
        <v>343</v>
      </c>
      <c r="D2519" t="s">
        <v>344</v>
      </c>
      <c r="E2519" t="s">
        <v>1687</v>
      </c>
      <c r="F2519" t="s">
        <v>951</v>
      </c>
      <c r="G2519" t="s">
        <v>952</v>
      </c>
      <c r="H2519" t="s">
        <v>920</v>
      </c>
      <c r="I2519" t="s">
        <v>1906</v>
      </c>
      <c r="J2519" s="4" t="s">
        <v>865</v>
      </c>
      <c r="K2519">
        <v>380</v>
      </c>
      <c r="L2519">
        <v>4500</v>
      </c>
      <c r="M2519" s="1">
        <v>0.40241898148148153</v>
      </c>
      <c r="N2519" s="25">
        <v>58342.585630901202</v>
      </c>
      <c r="O2519" s="25">
        <v>183779.14473733879</v>
      </c>
      <c r="P2519" s="25">
        <v>884.86763874405699</v>
      </c>
      <c r="Q2519" s="25">
        <v>49.007773600273303</v>
      </c>
      <c r="R2519" s="25">
        <v>72169.778905991203</v>
      </c>
      <c r="S2519" s="25">
        <v>68.715302006516595</v>
      </c>
      <c r="T2519" s="25">
        <v>45.638608709786503</v>
      </c>
      <c r="U2519" s="25">
        <v>1.06798497420252</v>
      </c>
      <c r="V2519" s="25">
        <v>9.0953474028713508</v>
      </c>
      <c r="W2519" s="25">
        <v>10.163332377073871</v>
      </c>
      <c r="X2519" s="25"/>
      <c r="Y2519" s="25"/>
      <c r="Z2519"/>
    </row>
    <row r="2520" spans="2:26" x14ac:dyDescent="0.25">
      <c r="B2520" t="s">
        <v>2022</v>
      </c>
      <c r="C2520" t="s">
        <v>343</v>
      </c>
      <c r="D2520" t="s">
        <v>344</v>
      </c>
      <c r="E2520" t="s">
        <v>1687</v>
      </c>
      <c r="F2520" t="s">
        <v>951</v>
      </c>
      <c r="G2520" t="s">
        <v>952</v>
      </c>
      <c r="H2520" t="s">
        <v>920</v>
      </c>
      <c r="I2520" t="s">
        <v>1906</v>
      </c>
      <c r="J2520" s="4" t="s">
        <v>865</v>
      </c>
      <c r="K2520">
        <v>380</v>
      </c>
      <c r="L2520">
        <v>5000</v>
      </c>
      <c r="M2520" s="1">
        <v>0.44568287037037035</v>
      </c>
      <c r="N2520" s="25">
        <v>65557.110503009797</v>
      </c>
      <c r="O2520" s="25">
        <v>206504.89808448087</v>
      </c>
      <c r="P2520" s="25">
        <v>998.56785459491005</v>
      </c>
      <c r="Q2520" s="25">
        <v>55.067977265281698</v>
      </c>
      <c r="R2520" s="25">
        <v>81094.149365106307</v>
      </c>
      <c r="S2520" s="25">
        <v>75.792970940602501</v>
      </c>
      <c r="T2520" s="25">
        <v>50.457364269700697</v>
      </c>
      <c r="U2520" s="25">
        <v>1.2768360572567301</v>
      </c>
      <c r="V2520" s="25">
        <v>10.0140718376087</v>
      </c>
      <c r="W2520" s="25">
        <v>11.29090789486543</v>
      </c>
      <c r="X2520" s="25"/>
      <c r="Y2520" s="25"/>
      <c r="Z2520"/>
    </row>
    <row r="2521" spans="2:26" x14ac:dyDescent="0.25">
      <c r="B2521" t="s">
        <v>2022</v>
      </c>
      <c r="C2521" t="s">
        <v>343</v>
      </c>
      <c r="D2521" t="s">
        <v>344</v>
      </c>
      <c r="E2521" t="s">
        <v>1687</v>
      </c>
      <c r="F2521" t="s">
        <v>951</v>
      </c>
      <c r="G2521" t="s">
        <v>952</v>
      </c>
      <c r="H2521" t="s">
        <v>920</v>
      </c>
      <c r="I2521" t="s">
        <v>1906</v>
      </c>
      <c r="J2521" s="4" t="s">
        <v>832</v>
      </c>
      <c r="K2521">
        <v>180</v>
      </c>
      <c r="L2521">
        <v>125</v>
      </c>
      <c r="M2521" s="1">
        <v>2.2847222222222224E-2</v>
      </c>
      <c r="N2521" s="25">
        <v>2564.1</v>
      </c>
      <c r="O2521" s="25">
        <v>8076.9149999999991</v>
      </c>
      <c r="P2521" s="25">
        <v>50.803869999999897</v>
      </c>
      <c r="Q2521" s="25">
        <v>2.1538439999999999</v>
      </c>
      <c r="R2521" s="25">
        <v>3171.7921000000001</v>
      </c>
      <c r="S2521" s="25">
        <v>15.052901200000001</v>
      </c>
      <c r="T2521" s="25">
        <v>2.80065779999999</v>
      </c>
      <c r="U2521" s="25">
        <v>7.8855049999999996E-2</v>
      </c>
      <c r="V2521" s="25">
        <v>0.18360925</v>
      </c>
      <c r="W2521" s="25">
        <v>0.26246429999999998</v>
      </c>
      <c r="X2521" s="25"/>
      <c r="Y2521" s="25"/>
      <c r="Z2521"/>
    </row>
    <row r="2522" spans="2:26" x14ac:dyDescent="0.25">
      <c r="B2522" t="s">
        <v>2022</v>
      </c>
      <c r="C2522" t="s">
        <v>343</v>
      </c>
      <c r="D2522" t="s">
        <v>344</v>
      </c>
      <c r="E2522" t="s">
        <v>1687</v>
      </c>
      <c r="F2522" t="s">
        <v>951</v>
      </c>
      <c r="G2522" t="s">
        <v>952</v>
      </c>
      <c r="H2522" t="s">
        <v>920</v>
      </c>
      <c r="I2522" t="s">
        <v>1906</v>
      </c>
      <c r="J2522" s="4" t="s">
        <v>864</v>
      </c>
      <c r="K2522">
        <v>180</v>
      </c>
      <c r="L2522">
        <v>125</v>
      </c>
      <c r="M2522" s="1">
        <v>1.9259259259259261E-2</v>
      </c>
      <c r="N2522" s="25">
        <v>2340.8999999999901</v>
      </c>
      <c r="O2522" s="25">
        <v>7373.8349999999682</v>
      </c>
      <c r="P2522" s="25">
        <v>49.866429999999902</v>
      </c>
      <c r="Q2522" s="25">
        <v>1.96635599999999</v>
      </c>
      <c r="R2522" s="25">
        <v>2895.69362051282</v>
      </c>
      <c r="S2522" s="25">
        <v>12.2874535974358</v>
      </c>
      <c r="T2522" s="25">
        <v>2.3654177999999999</v>
      </c>
      <c r="U2522" s="25">
        <v>7.7543749999999995E-2</v>
      </c>
      <c r="V2522" s="25">
        <v>0.16994755</v>
      </c>
      <c r="W2522" s="25">
        <v>0.2474913</v>
      </c>
      <c r="X2522" s="25"/>
      <c r="Y2522" s="25"/>
      <c r="Z2522"/>
    </row>
    <row r="2523" spans="2:26" x14ac:dyDescent="0.25">
      <c r="B2523" t="s">
        <v>2023</v>
      </c>
      <c r="C2523" t="s">
        <v>710</v>
      </c>
      <c r="D2523" t="s">
        <v>344</v>
      </c>
      <c r="E2523" t="s">
        <v>1690</v>
      </c>
      <c r="F2523" t="s">
        <v>951</v>
      </c>
      <c r="G2523" t="s">
        <v>1907</v>
      </c>
      <c r="H2523" t="s">
        <v>919</v>
      </c>
      <c r="I2523" t="s">
        <v>179</v>
      </c>
      <c r="J2523" s="4" t="s">
        <v>865</v>
      </c>
      <c r="K2523">
        <v>140</v>
      </c>
      <c r="L2523">
        <v>125</v>
      </c>
      <c r="M2523" s="1">
        <v>1.9456018518518518E-2</v>
      </c>
      <c r="N2523" s="25">
        <v>1161.26248379555</v>
      </c>
      <c r="O2523" s="25">
        <v>3657.9768239559826</v>
      </c>
      <c r="P2523" s="25">
        <v>8.0084512104401195</v>
      </c>
      <c r="Q2523" s="25">
        <v>0.97546051430410496</v>
      </c>
      <c r="R2523" s="25">
        <v>1436.4816903614001</v>
      </c>
      <c r="S2523" s="25">
        <v>1.3685348273233201E-4</v>
      </c>
      <c r="T2523" s="25">
        <v>0.38543026724881402</v>
      </c>
      <c r="U2523" s="25">
        <v>0</v>
      </c>
      <c r="V2523" s="25">
        <v>0</v>
      </c>
      <c r="W2523" s="25">
        <v>0</v>
      </c>
      <c r="X2523" s="25"/>
      <c r="Y2523" s="25"/>
      <c r="Z2523"/>
    </row>
    <row r="2524" spans="2:26" x14ac:dyDescent="0.25">
      <c r="B2524" t="s">
        <v>2023</v>
      </c>
      <c r="C2524" t="s">
        <v>710</v>
      </c>
      <c r="D2524" t="s">
        <v>344</v>
      </c>
      <c r="E2524" t="s">
        <v>1690</v>
      </c>
      <c r="F2524" t="s">
        <v>951</v>
      </c>
      <c r="G2524" t="s">
        <v>1907</v>
      </c>
      <c r="H2524" t="s">
        <v>919</v>
      </c>
      <c r="I2524" t="s">
        <v>179</v>
      </c>
      <c r="J2524" s="4" t="s">
        <v>865</v>
      </c>
      <c r="K2524">
        <v>180</v>
      </c>
      <c r="L2524">
        <v>200</v>
      </c>
      <c r="M2524" s="1">
        <v>2.8865740740740744E-2</v>
      </c>
      <c r="N2524" s="25">
        <v>1651.95727778216</v>
      </c>
      <c r="O2524" s="25">
        <v>5203.6654250138035</v>
      </c>
      <c r="P2524" s="25">
        <v>11.510201094440101</v>
      </c>
      <c r="Q2524" s="25">
        <v>1.38764412118961</v>
      </c>
      <c r="R2524" s="25">
        <v>2043.4715323878199</v>
      </c>
      <c r="S2524" s="25">
        <v>2.0537825828349901E-4</v>
      </c>
      <c r="T2524" s="25">
        <v>0.58056104223139104</v>
      </c>
      <c r="U2524" s="25">
        <v>0</v>
      </c>
      <c r="V2524" s="25">
        <v>0</v>
      </c>
      <c r="W2524" s="25">
        <v>0</v>
      </c>
      <c r="X2524" s="25"/>
      <c r="Y2524" s="25"/>
      <c r="Z2524"/>
    </row>
    <row r="2525" spans="2:26" x14ac:dyDescent="0.25">
      <c r="B2525" t="s">
        <v>2023</v>
      </c>
      <c r="C2525" t="s">
        <v>710</v>
      </c>
      <c r="D2525" t="s">
        <v>344</v>
      </c>
      <c r="E2525" t="s">
        <v>1690</v>
      </c>
      <c r="F2525" t="s">
        <v>951</v>
      </c>
      <c r="G2525" t="s">
        <v>1907</v>
      </c>
      <c r="H2525" t="s">
        <v>919</v>
      </c>
      <c r="I2525" t="s">
        <v>179</v>
      </c>
      <c r="J2525" s="4" t="s">
        <v>865</v>
      </c>
      <c r="K2525">
        <v>180</v>
      </c>
      <c r="L2525">
        <v>250</v>
      </c>
      <c r="M2525" s="1">
        <v>3.5023148148148144E-2</v>
      </c>
      <c r="N2525" s="25">
        <v>2031.9134640648001</v>
      </c>
      <c r="O2525" s="25">
        <v>6400.5274118041198</v>
      </c>
      <c r="P2525" s="25">
        <v>14.3032568030108</v>
      </c>
      <c r="Q2525" s="25">
        <v>1.70680687019205</v>
      </c>
      <c r="R2525" s="25">
        <v>2513.47671325585</v>
      </c>
      <c r="S2525" s="25">
        <v>2.5517901009546799E-4</v>
      </c>
      <c r="T2525" s="25">
        <v>0.72244146199251202</v>
      </c>
      <c r="U2525" s="25">
        <v>0</v>
      </c>
      <c r="V2525" s="25">
        <v>0</v>
      </c>
      <c r="W2525" s="25">
        <v>0</v>
      </c>
      <c r="X2525" s="25"/>
      <c r="Y2525" s="25"/>
      <c r="Z2525"/>
    </row>
    <row r="2526" spans="2:26" x14ac:dyDescent="0.25">
      <c r="B2526" t="s">
        <v>2023</v>
      </c>
      <c r="C2526" t="s">
        <v>710</v>
      </c>
      <c r="D2526" t="s">
        <v>344</v>
      </c>
      <c r="E2526" t="s">
        <v>1690</v>
      </c>
      <c r="F2526" t="s">
        <v>951</v>
      </c>
      <c r="G2526" t="s">
        <v>1907</v>
      </c>
      <c r="H2526" t="s">
        <v>919</v>
      </c>
      <c r="I2526" t="s">
        <v>179</v>
      </c>
      <c r="J2526" s="4" t="s">
        <v>865</v>
      </c>
      <c r="K2526">
        <v>200</v>
      </c>
      <c r="L2526">
        <v>500</v>
      </c>
      <c r="M2526" s="1">
        <v>6.5231481481481488E-2</v>
      </c>
      <c r="N2526" s="25">
        <v>3763.8511236160198</v>
      </c>
      <c r="O2526" s="25">
        <v>11856.131039390462</v>
      </c>
      <c r="P2526" s="25">
        <v>26.78113642277</v>
      </c>
      <c r="Q2526" s="25">
        <v>3.16163509919045</v>
      </c>
      <c r="R2526" s="25">
        <v>4655.8832382189203</v>
      </c>
      <c r="S2526" s="25">
        <v>4.9540516431435203E-4</v>
      </c>
      <c r="T2526" s="25">
        <v>1.40721879397112</v>
      </c>
      <c r="U2526" s="25">
        <v>0</v>
      </c>
      <c r="V2526" s="25">
        <v>0</v>
      </c>
      <c r="W2526" s="25">
        <v>0</v>
      </c>
      <c r="X2526" s="25"/>
      <c r="Y2526" s="25"/>
      <c r="Z2526"/>
    </row>
    <row r="2527" spans="2:26" x14ac:dyDescent="0.25">
      <c r="B2527" t="s">
        <v>2023</v>
      </c>
      <c r="C2527" t="s">
        <v>710</v>
      </c>
      <c r="D2527" t="s">
        <v>344</v>
      </c>
      <c r="E2527" t="s">
        <v>1690</v>
      </c>
      <c r="F2527" t="s">
        <v>951</v>
      </c>
      <c r="G2527" t="s">
        <v>1907</v>
      </c>
      <c r="H2527" t="s">
        <v>919</v>
      </c>
      <c r="I2527" t="s">
        <v>179</v>
      </c>
      <c r="J2527" s="4" t="s">
        <v>865</v>
      </c>
      <c r="K2527">
        <v>200</v>
      </c>
      <c r="L2527">
        <v>750</v>
      </c>
      <c r="M2527" s="1">
        <v>9.5729166666666657E-2</v>
      </c>
      <c r="N2527" s="25">
        <v>5581.1375005498103</v>
      </c>
      <c r="O2527" s="25">
        <v>17580.583126731901</v>
      </c>
      <c r="P2527" s="25">
        <v>40.179221464733097</v>
      </c>
      <c r="Q2527" s="25">
        <v>4.68815571226998</v>
      </c>
      <c r="R2527" s="25">
        <v>6903.8668999506299</v>
      </c>
      <c r="S2527" s="25">
        <v>7.4067424677707705E-4</v>
      </c>
      <c r="T2527" s="25">
        <v>2.1053132921295199</v>
      </c>
      <c r="U2527" s="25">
        <v>0</v>
      </c>
      <c r="V2527" s="25">
        <v>0</v>
      </c>
      <c r="W2527" s="25">
        <v>0</v>
      </c>
      <c r="X2527" s="25"/>
      <c r="Y2527" s="25"/>
      <c r="Z2527"/>
    </row>
    <row r="2528" spans="2:26" x14ac:dyDescent="0.25">
      <c r="B2528" t="s">
        <v>2023</v>
      </c>
      <c r="C2528" t="s">
        <v>710</v>
      </c>
      <c r="D2528" t="s">
        <v>344</v>
      </c>
      <c r="E2528" t="s">
        <v>1690</v>
      </c>
      <c r="F2528" t="s">
        <v>951</v>
      </c>
      <c r="G2528" t="s">
        <v>1907</v>
      </c>
      <c r="H2528" t="s">
        <v>919</v>
      </c>
      <c r="I2528" t="s">
        <v>179</v>
      </c>
      <c r="J2528" s="4" t="s">
        <v>865</v>
      </c>
      <c r="K2528">
        <v>200</v>
      </c>
      <c r="L2528">
        <v>1000</v>
      </c>
      <c r="M2528" s="1">
        <v>0.12600694444444444</v>
      </c>
      <c r="N2528" s="25">
        <v>7359.0615987536403</v>
      </c>
      <c r="O2528" s="25">
        <v>23181.044036073967</v>
      </c>
      <c r="P2528" s="25">
        <v>53.1676831700916</v>
      </c>
      <c r="Q2528" s="25">
        <v>6.1816113190748503</v>
      </c>
      <c r="R2528" s="25">
        <v>9103.1591619685096</v>
      </c>
      <c r="S2528" s="25">
        <v>9.8192623019050006E-4</v>
      </c>
      <c r="T2528" s="25">
        <v>2.7928306275972798</v>
      </c>
      <c r="U2528" s="25">
        <v>0</v>
      </c>
      <c r="V2528" s="25">
        <v>0</v>
      </c>
      <c r="W2528" s="25">
        <v>0</v>
      </c>
      <c r="X2528" s="25"/>
      <c r="Y2528" s="25"/>
      <c r="Z2528"/>
    </row>
    <row r="2529" spans="2:26" x14ac:dyDescent="0.25">
      <c r="B2529" t="s">
        <v>2023</v>
      </c>
      <c r="C2529" t="s">
        <v>710</v>
      </c>
      <c r="D2529" t="s">
        <v>344</v>
      </c>
      <c r="E2529" t="s">
        <v>1690</v>
      </c>
      <c r="F2529" t="s">
        <v>951</v>
      </c>
      <c r="G2529" t="s">
        <v>1907</v>
      </c>
      <c r="H2529" t="s">
        <v>919</v>
      </c>
      <c r="I2529" t="s">
        <v>179</v>
      </c>
      <c r="J2529" s="4" t="s">
        <v>865</v>
      </c>
      <c r="K2529">
        <v>200</v>
      </c>
      <c r="L2529">
        <v>1500</v>
      </c>
      <c r="M2529" s="1">
        <v>0.18692129629629628</v>
      </c>
      <c r="N2529" s="25">
        <v>10985.495856138599</v>
      </c>
      <c r="O2529" s="25">
        <v>34604.311946836584</v>
      </c>
      <c r="P2529" s="25">
        <v>79.892298397744398</v>
      </c>
      <c r="Q2529" s="25">
        <v>9.2278163428591995</v>
      </c>
      <c r="R2529" s="25">
        <v>13589.059361408201</v>
      </c>
      <c r="S2529" s="25">
        <v>1.47171456570178E-3</v>
      </c>
      <c r="T2529" s="25">
        <v>4.1870644469746701</v>
      </c>
      <c r="U2529" s="25">
        <v>0</v>
      </c>
      <c r="V2529" s="25">
        <v>0</v>
      </c>
      <c r="W2529" s="25">
        <v>0</v>
      </c>
      <c r="X2529" s="25"/>
      <c r="Y2529" s="25"/>
      <c r="Z2529"/>
    </row>
    <row r="2530" spans="2:26" x14ac:dyDescent="0.25">
      <c r="B2530" t="s">
        <v>2023</v>
      </c>
      <c r="C2530" t="s">
        <v>710</v>
      </c>
      <c r="D2530" t="s">
        <v>344</v>
      </c>
      <c r="E2530" t="s">
        <v>1690</v>
      </c>
      <c r="F2530" t="s">
        <v>951</v>
      </c>
      <c r="G2530" t="s">
        <v>1907</v>
      </c>
      <c r="H2530" t="s">
        <v>919</v>
      </c>
      <c r="I2530" t="s">
        <v>179</v>
      </c>
      <c r="J2530" s="4" t="s">
        <v>865</v>
      </c>
      <c r="K2530">
        <v>220</v>
      </c>
      <c r="L2530">
        <v>2000</v>
      </c>
      <c r="M2530" s="1">
        <v>0.24968749999999998</v>
      </c>
      <c r="N2530" s="25">
        <v>14322.7999198176</v>
      </c>
      <c r="O2530" s="25">
        <v>45116.819747425441</v>
      </c>
      <c r="P2530" s="25">
        <v>102.53053296200601</v>
      </c>
      <c r="Q2530" s="25">
        <v>12.0311512234906</v>
      </c>
      <c r="R2530" s="25">
        <v>17717.303859499199</v>
      </c>
      <c r="S2530" s="25">
        <v>1.9847700057331499E-3</v>
      </c>
      <c r="T2530" s="25">
        <v>5.6495040859350096</v>
      </c>
      <c r="U2530" s="25">
        <v>0</v>
      </c>
      <c r="V2530" s="25">
        <v>0</v>
      </c>
      <c r="W2530" s="25">
        <v>0</v>
      </c>
      <c r="X2530" s="25"/>
      <c r="Y2530" s="25"/>
      <c r="Z2530"/>
    </row>
    <row r="2531" spans="2:26" x14ac:dyDescent="0.25">
      <c r="B2531" t="s">
        <v>2023</v>
      </c>
      <c r="C2531" t="s">
        <v>710</v>
      </c>
      <c r="D2531" t="s">
        <v>344</v>
      </c>
      <c r="E2531" t="s">
        <v>1690</v>
      </c>
      <c r="F2531" t="s">
        <v>951</v>
      </c>
      <c r="G2531" t="s">
        <v>1907</v>
      </c>
      <c r="H2531" t="s">
        <v>919</v>
      </c>
      <c r="I2531" t="s">
        <v>179</v>
      </c>
      <c r="J2531" s="4" t="s">
        <v>832</v>
      </c>
      <c r="K2531">
        <v>140</v>
      </c>
      <c r="L2531">
        <v>125</v>
      </c>
      <c r="M2531" s="1">
        <v>2.2847222222222224E-2</v>
      </c>
      <c r="N2531" s="25">
        <v>659.50300000000004</v>
      </c>
      <c r="O2531" s="25">
        <v>2077.4344500000002</v>
      </c>
      <c r="P2531" s="25">
        <v>2.3608603000000001</v>
      </c>
      <c r="Q2531" s="25">
        <v>0.55398248999999999</v>
      </c>
      <c r="R2531" s="25">
        <v>815.80516999999998</v>
      </c>
      <c r="S2531" s="25">
        <v>6.5906399999999895E-5</v>
      </c>
      <c r="T2531" s="25">
        <v>0.25616978000000001</v>
      </c>
      <c r="U2531" s="25">
        <v>0</v>
      </c>
      <c r="V2531" s="25">
        <v>0</v>
      </c>
      <c r="W2531" s="25">
        <v>0</v>
      </c>
      <c r="X2531" s="25"/>
      <c r="Y2531" s="25"/>
      <c r="Z2531"/>
    </row>
    <row r="2532" spans="2:26" x14ac:dyDescent="0.25">
      <c r="B2532" t="s">
        <v>2023</v>
      </c>
      <c r="C2532" t="s">
        <v>710</v>
      </c>
      <c r="D2532" t="s">
        <v>344</v>
      </c>
      <c r="E2532" t="s">
        <v>1690</v>
      </c>
      <c r="F2532" t="s">
        <v>951</v>
      </c>
      <c r="G2532" t="s">
        <v>1907</v>
      </c>
      <c r="H2532" t="s">
        <v>919</v>
      </c>
      <c r="I2532" t="s">
        <v>179</v>
      </c>
      <c r="J2532" s="4" t="s">
        <v>864</v>
      </c>
      <c r="K2532">
        <v>140</v>
      </c>
      <c r="L2532">
        <v>125</v>
      </c>
      <c r="M2532" s="1">
        <v>1.9259259259259261E-2</v>
      </c>
      <c r="N2532" s="25">
        <v>585.30716282051196</v>
      </c>
      <c r="O2532" s="25">
        <v>1843.7175628846126</v>
      </c>
      <c r="P2532" s="25">
        <v>2.2394642999999999</v>
      </c>
      <c r="Q2532" s="25">
        <v>0.49165799551282002</v>
      </c>
      <c r="R2532" s="25">
        <v>724.02494051281997</v>
      </c>
      <c r="S2532" s="25">
        <v>5.84912E-5</v>
      </c>
      <c r="T2532" s="25">
        <v>0.22206977999999999</v>
      </c>
      <c r="U2532" s="25">
        <v>0</v>
      </c>
      <c r="V2532" s="25">
        <v>0</v>
      </c>
      <c r="W2532" s="25">
        <v>0</v>
      </c>
      <c r="X2532" s="25"/>
      <c r="Y2532" s="25"/>
      <c r="Z2532"/>
    </row>
    <row r="2533" spans="2:26" x14ac:dyDescent="0.25">
      <c r="B2533" t="s">
        <v>122</v>
      </c>
      <c r="C2533" t="s">
        <v>345</v>
      </c>
      <c r="D2533" t="s">
        <v>346</v>
      </c>
      <c r="E2533" t="s">
        <v>1691</v>
      </c>
      <c r="F2533" t="s">
        <v>951</v>
      </c>
      <c r="G2533" t="s">
        <v>950</v>
      </c>
      <c r="H2533" t="s">
        <v>918</v>
      </c>
      <c r="I2533" t="s">
        <v>1927</v>
      </c>
      <c r="J2533" s="4" t="s">
        <v>865</v>
      </c>
      <c r="K2533">
        <v>120</v>
      </c>
      <c r="L2533">
        <v>125</v>
      </c>
      <c r="M2533" s="1">
        <v>3.3842592592592598E-2</v>
      </c>
      <c r="N2533" s="25">
        <v>30.526457134501801</v>
      </c>
      <c r="O2533" s="25">
        <v>94.632017116955581</v>
      </c>
      <c r="P2533" s="25">
        <v>0.105286497932367</v>
      </c>
      <c r="Q2533" s="25">
        <v>2.5642223992981501E-2</v>
      </c>
      <c r="R2533" s="25">
        <v>37.761232558885297</v>
      </c>
      <c r="S2533" s="25">
        <v>32.427692669800599</v>
      </c>
      <c r="T2533" s="25">
        <v>0.66513383217688704</v>
      </c>
      <c r="U2533" s="25">
        <v>0</v>
      </c>
      <c r="V2533" s="25">
        <v>0</v>
      </c>
      <c r="W2533" s="25">
        <v>0</v>
      </c>
      <c r="X2533" s="25"/>
      <c r="Y2533" s="25"/>
      <c r="Z2533"/>
    </row>
    <row r="2534" spans="2:26" x14ac:dyDescent="0.25">
      <c r="B2534" t="s">
        <v>122</v>
      </c>
      <c r="C2534" t="s">
        <v>345</v>
      </c>
      <c r="D2534" t="s">
        <v>346</v>
      </c>
      <c r="E2534" t="s">
        <v>1691</v>
      </c>
      <c r="F2534" t="s">
        <v>951</v>
      </c>
      <c r="G2534" t="s">
        <v>950</v>
      </c>
      <c r="H2534" t="s">
        <v>918</v>
      </c>
      <c r="I2534" t="s">
        <v>1927</v>
      </c>
      <c r="J2534" s="4" t="s">
        <v>865</v>
      </c>
      <c r="K2534">
        <v>120</v>
      </c>
      <c r="L2534">
        <v>200</v>
      </c>
      <c r="M2534" s="1">
        <v>5.2835648148148145E-2</v>
      </c>
      <c r="N2534" s="25">
        <v>46.297067535553801</v>
      </c>
      <c r="O2534" s="25">
        <v>143.52090936021679</v>
      </c>
      <c r="P2534" s="25">
        <v>0.15814991076443399</v>
      </c>
      <c r="Q2534" s="25">
        <v>3.8889536450676901E-2</v>
      </c>
      <c r="R2534" s="25">
        <v>57.269477448214801</v>
      </c>
      <c r="S2534" s="25">
        <v>49.401320540791701</v>
      </c>
      <c r="T2534" s="25">
        <v>1.0096964096282799</v>
      </c>
      <c r="U2534" s="25">
        <v>0</v>
      </c>
      <c r="V2534" s="25">
        <v>0</v>
      </c>
      <c r="W2534" s="25">
        <v>0</v>
      </c>
      <c r="X2534" s="25"/>
      <c r="Y2534" s="25"/>
      <c r="Z2534"/>
    </row>
    <row r="2535" spans="2:26" x14ac:dyDescent="0.25">
      <c r="B2535" t="s">
        <v>122</v>
      </c>
      <c r="C2535" t="s">
        <v>345</v>
      </c>
      <c r="D2535" t="s">
        <v>346</v>
      </c>
      <c r="E2535" t="s">
        <v>1691</v>
      </c>
      <c r="F2535" t="s">
        <v>951</v>
      </c>
      <c r="G2535" t="s">
        <v>950</v>
      </c>
      <c r="H2535" t="s">
        <v>918</v>
      </c>
      <c r="I2535" t="s">
        <v>1927</v>
      </c>
      <c r="J2535" s="4" t="s">
        <v>865</v>
      </c>
      <c r="K2535">
        <v>120</v>
      </c>
      <c r="L2535">
        <v>250</v>
      </c>
      <c r="M2535" s="1">
        <v>6.5543981481481481E-2</v>
      </c>
      <c r="N2535" s="25">
        <v>57.283959845771903</v>
      </c>
      <c r="O2535" s="25">
        <v>177.5802755218929</v>
      </c>
      <c r="P2535" s="25">
        <v>0.19500565171578399</v>
      </c>
      <c r="Q2535" s="25">
        <v>4.8118526549890399E-2</v>
      </c>
      <c r="R2535" s="25">
        <v>70.860263398099306</v>
      </c>
      <c r="S2535" s="25">
        <v>61.209521070231098</v>
      </c>
      <c r="T2535" s="25">
        <v>1.25018817429121</v>
      </c>
      <c r="U2535" s="25">
        <v>0</v>
      </c>
      <c r="V2535" s="25">
        <v>0</v>
      </c>
      <c r="W2535" s="25">
        <v>0</v>
      </c>
      <c r="X2535" s="25"/>
      <c r="Y2535" s="25"/>
      <c r="Z2535"/>
    </row>
    <row r="2536" spans="2:26" x14ac:dyDescent="0.25">
      <c r="B2536" t="s">
        <v>122</v>
      </c>
      <c r="C2536" t="s">
        <v>345</v>
      </c>
      <c r="D2536" t="s">
        <v>346</v>
      </c>
      <c r="E2536" t="s">
        <v>1691</v>
      </c>
      <c r="F2536" t="s">
        <v>951</v>
      </c>
      <c r="G2536" t="s">
        <v>950</v>
      </c>
      <c r="H2536" t="s">
        <v>918</v>
      </c>
      <c r="I2536" t="s">
        <v>1927</v>
      </c>
      <c r="J2536" s="4" t="s">
        <v>865</v>
      </c>
      <c r="K2536">
        <v>120</v>
      </c>
      <c r="L2536">
        <v>500</v>
      </c>
      <c r="M2536" s="1">
        <v>0.1287962962962963</v>
      </c>
      <c r="N2536" s="25">
        <v>112.034362598203</v>
      </c>
      <c r="O2536" s="25">
        <v>347.3065240544293</v>
      </c>
      <c r="P2536" s="25">
        <v>0.37874678257016903</v>
      </c>
      <c r="Q2536" s="25">
        <v>9.4108864582490695E-2</v>
      </c>
      <c r="R2536" s="25">
        <v>138.58650153489799</v>
      </c>
      <c r="S2536" s="25">
        <v>120.106898588638</v>
      </c>
      <c r="T2536" s="25">
        <v>2.4455678117356698</v>
      </c>
      <c r="U2536" s="25">
        <v>0</v>
      </c>
      <c r="V2536" s="25">
        <v>0</v>
      </c>
      <c r="W2536" s="25">
        <v>0</v>
      </c>
      <c r="X2536" s="25"/>
      <c r="Y2536" s="25"/>
      <c r="Z2536"/>
    </row>
    <row r="2537" spans="2:26" x14ac:dyDescent="0.25">
      <c r="B2537" t="s">
        <v>122</v>
      </c>
      <c r="C2537" t="s">
        <v>345</v>
      </c>
      <c r="D2537" t="s">
        <v>346</v>
      </c>
      <c r="E2537" t="s">
        <v>1691</v>
      </c>
      <c r="F2537" t="s">
        <v>951</v>
      </c>
      <c r="G2537" t="s">
        <v>950</v>
      </c>
      <c r="H2537" t="s">
        <v>918</v>
      </c>
      <c r="I2537" t="s">
        <v>1927</v>
      </c>
      <c r="J2537" s="4" t="s">
        <v>865</v>
      </c>
      <c r="K2537">
        <v>120</v>
      </c>
      <c r="L2537">
        <v>750</v>
      </c>
      <c r="M2537" s="1">
        <v>0.19203703703703703</v>
      </c>
      <c r="N2537" s="25">
        <v>166.77669988376701</v>
      </c>
      <c r="O2537" s="25">
        <v>517.00776963967769</v>
      </c>
      <c r="P2537" s="25">
        <v>0.562462590664766</v>
      </c>
      <c r="Q2537" s="25">
        <v>0.140092428182479</v>
      </c>
      <c r="R2537" s="25">
        <v>206.302812849606</v>
      </c>
      <c r="S2537" s="25">
        <v>178.997999769377</v>
      </c>
      <c r="T2537" s="25">
        <v>3.6405122576167699</v>
      </c>
      <c r="U2537" s="25">
        <v>0</v>
      </c>
      <c r="V2537" s="25">
        <v>0</v>
      </c>
      <c r="W2537" s="25">
        <v>0</v>
      </c>
      <c r="X2537" s="25"/>
      <c r="Y2537" s="25"/>
      <c r="Z2537"/>
    </row>
    <row r="2538" spans="2:26" x14ac:dyDescent="0.25">
      <c r="B2538" t="s">
        <v>122</v>
      </c>
      <c r="C2538" t="s">
        <v>345</v>
      </c>
      <c r="D2538" t="s">
        <v>346</v>
      </c>
      <c r="E2538" t="s">
        <v>1691</v>
      </c>
      <c r="F2538" t="s">
        <v>951</v>
      </c>
      <c r="G2538" t="s">
        <v>950</v>
      </c>
      <c r="H2538" t="s">
        <v>918</v>
      </c>
      <c r="I2538" t="s">
        <v>1927</v>
      </c>
      <c r="J2538" s="4" t="s">
        <v>832</v>
      </c>
      <c r="K2538">
        <v>120</v>
      </c>
      <c r="L2538">
        <v>125</v>
      </c>
      <c r="M2538" s="1">
        <v>2.2847222222222224E-2</v>
      </c>
      <c r="N2538" s="25">
        <v>12.7752</v>
      </c>
      <c r="O2538" s="25">
        <v>39.603120000000004</v>
      </c>
      <c r="P2538" s="25">
        <v>4.0342320000000001E-2</v>
      </c>
      <c r="Q2538" s="25">
        <v>1.0731167999999999E-2</v>
      </c>
      <c r="R2538" s="25">
        <v>15.802921999999899</v>
      </c>
      <c r="S2538" s="25">
        <v>10.9621768</v>
      </c>
      <c r="T2538" s="25">
        <v>0.69017715999999996</v>
      </c>
      <c r="U2538" s="25">
        <v>0</v>
      </c>
      <c r="V2538" s="25">
        <v>0</v>
      </c>
      <c r="W2538" s="25">
        <v>0</v>
      </c>
      <c r="X2538" s="25"/>
      <c r="Y2538" s="25"/>
      <c r="Z2538"/>
    </row>
    <row r="2539" spans="2:26" x14ac:dyDescent="0.25">
      <c r="B2539" t="s">
        <v>122</v>
      </c>
      <c r="C2539" t="s">
        <v>345</v>
      </c>
      <c r="D2539" t="s">
        <v>346</v>
      </c>
      <c r="E2539" t="s">
        <v>1691</v>
      </c>
      <c r="F2539" t="s">
        <v>951</v>
      </c>
      <c r="G2539" t="s">
        <v>950</v>
      </c>
      <c r="H2539" t="s">
        <v>918</v>
      </c>
      <c r="I2539" t="s">
        <v>1927</v>
      </c>
      <c r="J2539" s="4" t="s">
        <v>864</v>
      </c>
      <c r="K2539">
        <v>120</v>
      </c>
      <c r="L2539">
        <v>125</v>
      </c>
      <c r="M2539" s="1">
        <v>1.9259259259259261E-2</v>
      </c>
      <c r="N2539" s="25">
        <v>11.9072</v>
      </c>
      <c r="O2539" s="25">
        <v>36.912320000000001</v>
      </c>
      <c r="P2539" s="25">
        <v>3.868692E-2</v>
      </c>
      <c r="Q2539" s="25">
        <v>1.0002047999999999E-2</v>
      </c>
      <c r="R2539" s="25">
        <v>14.7292059999999</v>
      </c>
      <c r="S2539" s="25">
        <v>10.448147279487101</v>
      </c>
      <c r="T2539" s="25">
        <v>0.570167476025641</v>
      </c>
      <c r="U2539" s="25">
        <v>0</v>
      </c>
      <c r="V2539" s="25">
        <v>0</v>
      </c>
      <c r="W2539" s="25">
        <v>0</v>
      </c>
      <c r="X2539" s="25"/>
      <c r="Y2539" s="25"/>
      <c r="Z2539"/>
    </row>
    <row r="2540" spans="2:26" x14ac:dyDescent="0.25">
      <c r="B2540" t="s">
        <v>123</v>
      </c>
      <c r="C2540" t="s">
        <v>347</v>
      </c>
      <c r="D2540" t="s">
        <v>711</v>
      </c>
      <c r="E2540" t="s">
        <v>1693</v>
      </c>
      <c r="F2540" t="s">
        <v>951</v>
      </c>
      <c r="G2540" t="s">
        <v>1907</v>
      </c>
      <c r="H2540" t="s">
        <v>918</v>
      </c>
      <c r="I2540" t="s">
        <v>179</v>
      </c>
      <c r="J2540" s="4" t="s">
        <v>865</v>
      </c>
      <c r="K2540">
        <v>120</v>
      </c>
      <c r="L2540">
        <v>125</v>
      </c>
      <c r="M2540" s="1">
        <v>2.8020833333333332E-2</v>
      </c>
      <c r="N2540" s="25">
        <v>212.302804640255</v>
      </c>
      <c r="O2540" s="25">
        <v>668.75383461680326</v>
      </c>
      <c r="P2540" s="25">
        <v>2.0583870291497099</v>
      </c>
      <c r="Q2540" s="25">
        <v>0.17833435101877901</v>
      </c>
      <c r="R2540" s="25">
        <v>262.61850668505002</v>
      </c>
      <c r="S2540" s="25">
        <v>0.31485020589122298</v>
      </c>
      <c r="T2540" s="25">
        <v>3.5576516568837903E-2</v>
      </c>
      <c r="U2540" s="25">
        <v>0</v>
      </c>
      <c r="V2540" s="25">
        <v>0</v>
      </c>
      <c r="W2540" s="25">
        <v>0</v>
      </c>
      <c r="X2540" s="25"/>
      <c r="Y2540" s="25"/>
      <c r="Z2540"/>
    </row>
    <row r="2541" spans="2:26" x14ac:dyDescent="0.25">
      <c r="B2541" t="s">
        <v>123</v>
      </c>
      <c r="C2541" t="s">
        <v>347</v>
      </c>
      <c r="D2541" t="s">
        <v>711</v>
      </c>
      <c r="E2541" t="s">
        <v>1693</v>
      </c>
      <c r="F2541" t="s">
        <v>951</v>
      </c>
      <c r="G2541" t="s">
        <v>1907</v>
      </c>
      <c r="H2541" t="s">
        <v>918</v>
      </c>
      <c r="I2541" t="s">
        <v>179</v>
      </c>
      <c r="J2541" s="4" t="s">
        <v>865</v>
      </c>
      <c r="K2541">
        <v>120</v>
      </c>
      <c r="L2541">
        <v>200</v>
      </c>
      <c r="M2541" s="1">
        <v>4.3993055555555556E-2</v>
      </c>
      <c r="N2541" s="25">
        <v>326.85367927968798</v>
      </c>
      <c r="O2541" s="25">
        <v>1029.5890897310171</v>
      </c>
      <c r="P2541" s="25">
        <v>3.17157055500136</v>
      </c>
      <c r="Q2541" s="25">
        <v>0.27455707323176798</v>
      </c>
      <c r="R2541" s="25">
        <v>404.31800837575997</v>
      </c>
      <c r="S2541" s="25">
        <v>0.46968964671274099</v>
      </c>
      <c r="T2541" s="25">
        <v>5.7450846897447498E-2</v>
      </c>
      <c r="U2541" s="25">
        <v>0</v>
      </c>
      <c r="V2541" s="25">
        <v>0</v>
      </c>
      <c r="W2541" s="25">
        <v>0</v>
      </c>
      <c r="X2541" s="25"/>
      <c r="Y2541" s="25"/>
      <c r="Z2541"/>
    </row>
    <row r="2542" spans="2:26" x14ac:dyDescent="0.25">
      <c r="B2542" t="s">
        <v>123</v>
      </c>
      <c r="C2542" t="s">
        <v>347</v>
      </c>
      <c r="D2542" t="s">
        <v>711</v>
      </c>
      <c r="E2542" t="s">
        <v>1693</v>
      </c>
      <c r="F2542" t="s">
        <v>951</v>
      </c>
      <c r="G2542" t="s">
        <v>1907</v>
      </c>
      <c r="H2542" t="s">
        <v>918</v>
      </c>
      <c r="I2542" t="s">
        <v>179</v>
      </c>
      <c r="J2542" s="4" t="s">
        <v>865</v>
      </c>
      <c r="K2542">
        <v>120</v>
      </c>
      <c r="L2542">
        <v>250</v>
      </c>
      <c r="M2542" s="1">
        <v>5.4537037037037044E-2</v>
      </c>
      <c r="N2542" s="25">
        <v>390.62179267840298</v>
      </c>
      <c r="O2542" s="25">
        <v>1230.4586469369694</v>
      </c>
      <c r="P2542" s="25">
        <v>3.7916152050598302</v>
      </c>
      <c r="Q2542" s="25">
        <v>0.32812227809765598</v>
      </c>
      <c r="R2542" s="25">
        <v>483.19910563483899</v>
      </c>
      <c r="S2542" s="25">
        <v>0.554666001906295</v>
      </c>
      <c r="T2542" s="25">
        <v>6.9821494547823701E-2</v>
      </c>
      <c r="U2542" s="25">
        <v>0</v>
      </c>
      <c r="V2542" s="25">
        <v>0</v>
      </c>
      <c r="W2542" s="25">
        <v>0</v>
      </c>
      <c r="X2542" s="25"/>
      <c r="Y2542" s="25"/>
      <c r="Z2542"/>
    </row>
    <row r="2543" spans="2:26" x14ac:dyDescent="0.25">
      <c r="B2543" t="s">
        <v>123</v>
      </c>
      <c r="C2543" t="s">
        <v>347</v>
      </c>
      <c r="D2543" t="s">
        <v>711</v>
      </c>
      <c r="E2543" t="s">
        <v>1693</v>
      </c>
      <c r="F2543" t="s">
        <v>951</v>
      </c>
      <c r="G2543" t="s">
        <v>1907</v>
      </c>
      <c r="H2543" t="s">
        <v>918</v>
      </c>
      <c r="I2543" t="s">
        <v>179</v>
      </c>
      <c r="J2543" s="4" t="s">
        <v>865</v>
      </c>
      <c r="K2543">
        <v>120</v>
      </c>
      <c r="L2543">
        <v>500</v>
      </c>
      <c r="M2543" s="1">
        <v>0.1075</v>
      </c>
      <c r="N2543" s="25">
        <v>781.13963273032698</v>
      </c>
      <c r="O2543" s="25">
        <v>2460.5898431005298</v>
      </c>
      <c r="P2543" s="25">
        <v>7.5869442338776798</v>
      </c>
      <c r="Q2543" s="25">
        <v>0.65615726309248901</v>
      </c>
      <c r="R2543" s="25">
        <v>966.26972081724603</v>
      </c>
      <c r="S2543" s="25">
        <v>1.0821648449277399</v>
      </c>
      <c r="T2543" s="25">
        <v>0.144358867428594</v>
      </c>
      <c r="U2543" s="25">
        <v>0</v>
      </c>
      <c r="V2543" s="25">
        <v>0</v>
      </c>
      <c r="W2543" s="25">
        <v>0</v>
      </c>
      <c r="X2543" s="25"/>
      <c r="Y2543" s="25"/>
      <c r="Z2543"/>
    </row>
    <row r="2544" spans="2:26" x14ac:dyDescent="0.25">
      <c r="B2544" t="s">
        <v>123</v>
      </c>
      <c r="C2544" t="s">
        <v>347</v>
      </c>
      <c r="D2544" t="s">
        <v>711</v>
      </c>
      <c r="E2544" t="s">
        <v>1693</v>
      </c>
      <c r="F2544" t="s">
        <v>951</v>
      </c>
      <c r="G2544" t="s">
        <v>1907</v>
      </c>
      <c r="H2544" t="s">
        <v>918</v>
      </c>
      <c r="I2544" t="s">
        <v>179</v>
      </c>
      <c r="J2544" s="4" t="s">
        <v>865</v>
      </c>
      <c r="K2544">
        <v>120</v>
      </c>
      <c r="L2544">
        <v>750</v>
      </c>
      <c r="M2544" s="1">
        <v>0.1605439814814815</v>
      </c>
      <c r="N2544" s="25">
        <v>1163.64933249401</v>
      </c>
      <c r="O2544" s="25">
        <v>3665.4953973561314</v>
      </c>
      <c r="P2544" s="25">
        <v>11.304427935545901</v>
      </c>
      <c r="Q2544" s="25">
        <v>0.97746543609319003</v>
      </c>
      <c r="R2544" s="25">
        <v>1439.43447667538</v>
      </c>
      <c r="S2544" s="25">
        <v>1.5986612380721099</v>
      </c>
      <c r="T2544" s="25">
        <v>0.21742104959283701</v>
      </c>
      <c r="U2544" s="25">
        <v>0</v>
      </c>
      <c r="V2544" s="25">
        <v>0</v>
      </c>
      <c r="W2544" s="25">
        <v>0</v>
      </c>
      <c r="X2544" s="25"/>
      <c r="Y2544" s="25"/>
      <c r="Z2544"/>
    </row>
    <row r="2545" spans="2:26" x14ac:dyDescent="0.25">
      <c r="B2545" t="s">
        <v>123</v>
      </c>
      <c r="C2545" t="s">
        <v>347</v>
      </c>
      <c r="D2545" t="s">
        <v>711</v>
      </c>
      <c r="E2545" t="s">
        <v>1693</v>
      </c>
      <c r="F2545" t="s">
        <v>951</v>
      </c>
      <c r="G2545" t="s">
        <v>1907</v>
      </c>
      <c r="H2545" t="s">
        <v>918</v>
      </c>
      <c r="I2545" t="s">
        <v>179</v>
      </c>
      <c r="J2545" s="4" t="s">
        <v>832</v>
      </c>
      <c r="K2545">
        <v>120</v>
      </c>
      <c r="L2545">
        <v>125</v>
      </c>
      <c r="M2545" s="1">
        <v>2.2847222222222224E-2</v>
      </c>
      <c r="N2545" s="25">
        <v>31.6445959999999</v>
      </c>
      <c r="O2545" s="25">
        <v>99.680477399999688</v>
      </c>
      <c r="P2545" s="25">
        <v>0.21017089999999999</v>
      </c>
      <c r="Q2545" s="25">
        <v>2.65814609999999E-2</v>
      </c>
      <c r="R2545" s="25">
        <v>39.144367000000003</v>
      </c>
      <c r="S2545" s="25">
        <v>1.7537389000000001</v>
      </c>
      <c r="T2545" s="25">
        <v>3.0771027320000002</v>
      </c>
      <c r="U2545" s="25">
        <v>0</v>
      </c>
      <c r="V2545" s="25">
        <v>0</v>
      </c>
      <c r="W2545" s="25">
        <v>0</v>
      </c>
      <c r="X2545" s="25"/>
      <c r="Y2545" s="25"/>
      <c r="Z2545"/>
    </row>
    <row r="2546" spans="2:26" x14ac:dyDescent="0.25">
      <c r="B2546" t="s">
        <v>123</v>
      </c>
      <c r="C2546" t="s">
        <v>347</v>
      </c>
      <c r="D2546" t="s">
        <v>711</v>
      </c>
      <c r="E2546" t="s">
        <v>1693</v>
      </c>
      <c r="F2546" t="s">
        <v>951</v>
      </c>
      <c r="G2546" t="s">
        <v>1907</v>
      </c>
      <c r="H2546" t="s">
        <v>918</v>
      </c>
      <c r="I2546" t="s">
        <v>179</v>
      </c>
      <c r="J2546" s="4" t="s">
        <v>864</v>
      </c>
      <c r="K2546">
        <v>120</v>
      </c>
      <c r="L2546">
        <v>125</v>
      </c>
      <c r="M2546" s="1">
        <v>1.9259259259259261E-2</v>
      </c>
      <c r="N2546" s="25">
        <v>29.615169871794802</v>
      </c>
      <c r="O2546" s="25">
        <v>93.287785096153627</v>
      </c>
      <c r="P2546" s="25">
        <v>0.20708949999999901</v>
      </c>
      <c r="Q2546" s="25">
        <v>2.4876742980769199E-2</v>
      </c>
      <c r="R2546" s="25">
        <v>36.633966929487102</v>
      </c>
      <c r="S2546" s="25">
        <v>1.4304765833333299</v>
      </c>
      <c r="T2546" s="25">
        <v>2.46954734417948</v>
      </c>
      <c r="U2546" s="25">
        <v>0</v>
      </c>
      <c r="V2546" s="25">
        <v>0</v>
      </c>
      <c r="W2546" s="25">
        <v>0</v>
      </c>
      <c r="X2546" s="25"/>
      <c r="Y2546" s="25"/>
      <c r="Z2546"/>
    </row>
    <row r="2547" spans="2:26" x14ac:dyDescent="0.25">
      <c r="B2547" t="s">
        <v>124</v>
      </c>
      <c r="C2547" t="s">
        <v>350</v>
      </c>
      <c r="D2547" t="s">
        <v>713</v>
      </c>
      <c r="E2547" t="s">
        <v>1697</v>
      </c>
      <c r="F2547" t="s">
        <v>951</v>
      </c>
      <c r="G2547" t="s">
        <v>952</v>
      </c>
      <c r="H2547" t="s">
        <v>918</v>
      </c>
      <c r="I2547" t="s">
        <v>329</v>
      </c>
      <c r="J2547" s="4" t="s">
        <v>865</v>
      </c>
      <c r="K2547">
        <v>220</v>
      </c>
      <c r="L2547">
        <v>125</v>
      </c>
      <c r="M2547" s="1">
        <v>1.5578703703703704E-2</v>
      </c>
      <c r="N2547" s="25">
        <v>220.44749559014301</v>
      </c>
      <c r="O2547" s="25">
        <v>694.40961110895046</v>
      </c>
      <c r="P2547" s="25">
        <v>2.98954238850702</v>
      </c>
      <c r="Q2547" s="25">
        <v>0.18517590027212799</v>
      </c>
      <c r="R2547" s="25">
        <v>272.69352242076599</v>
      </c>
      <c r="S2547" s="25">
        <v>2.2426138794983999</v>
      </c>
      <c r="T2547" s="25">
        <v>0.33326931316193698</v>
      </c>
      <c r="U2547" s="25">
        <v>1.54413591573049E-2</v>
      </c>
      <c r="V2547" s="25">
        <v>1.8297169372377801E-2</v>
      </c>
      <c r="W2547" s="25">
        <v>3.3738528529682704E-2</v>
      </c>
      <c r="X2547" s="25"/>
      <c r="Y2547" s="25"/>
      <c r="Z2547"/>
    </row>
    <row r="2548" spans="2:26" x14ac:dyDescent="0.25">
      <c r="B2548" t="s">
        <v>124</v>
      </c>
      <c r="C2548" t="s">
        <v>350</v>
      </c>
      <c r="D2548" t="s">
        <v>713</v>
      </c>
      <c r="E2548" t="s">
        <v>1697</v>
      </c>
      <c r="F2548" t="s">
        <v>951</v>
      </c>
      <c r="G2548" t="s">
        <v>952</v>
      </c>
      <c r="H2548" t="s">
        <v>918</v>
      </c>
      <c r="I2548" t="s">
        <v>329</v>
      </c>
      <c r="J2548" t="s">
        <v>865</v>
      </c>
      <c r="K2548" s="5">
        <v>260</v>
      </c>
      <c r="L2548" s="5">
        <v>200</v>
      </c>
      <c r="M2548">
        <v>2.2673611111111113E-2</v>
      </c>
      <c r="N2548">
        <v>330.70019280068902</v>
      </c>
      <c r="O2548">
        <v>1041.7056073221704</v>
      </c>
      <c r="P2548">
        <v>4.4429000537372501</v>
      </c>
      <c r="Q2548">
        <v>0.27778810040944601</v>
      </c>
      <c r="R2548">
        <v>409.07603492890001</v>
      </c>
      <c r="S2548">
        <v>2.7266342303909901</v>
      </c>
      <c r="T2548">
        <v>0.37629383556824197</v>
      </c>
      <c r="U2548">
        <v>2.0687129549711199E-2</v>
      </c>
      <c r="V2548">
        <v>2.84974562132034E-2</v>
      </c>
      <c r="W2548" s="25">
        <v>4.9184585762914595E-2</v>
      </c>
      <c r="Z2548"/>
    </row>
    <row r="2549" spans="2:26" x14ac:dyDescent="0.25">
      <c r="B2549" t="s">
        <v>124</v>
      </c>
      <c r="C2549" t="s">
        <v>350</v>
      </c>
      <c r="D2549" t="s">
        <v>713</v>
      </c>
      <c r="E2549" t="s">
        <v>1697</v>
      </c>
      <c r="F2549" s="11" t="s">
        <v>951</v>
      </c>
      <c r="G2549" t="s">
        <v>952</v>
      </c>
      <c r="H2549" t="s">
        <v>918</v>
      </c>
      <c r="I2549" t="s">
        <v>329</v>
      </c>
      <c r="J2549" t="s">
        <v>865</v>
      </c>
      <c r="K2549">
        <v>280</v>
      </c>
      <c r="L2549">
        <v>250</v>
      </c>
      <c r="M2549">
        <v>2.7106481481481481E-2</v>
      </c>
      <c r="N2549">
        <v>416.45717268651799</v>
      </c>
      <c r="O2549">
        <v>1311.8400939625317</v>
      </c>
      <c r="P2549">
        <v>5.5948300919949601</v>
      </c>
      <c r="Q2549">
        <v>0.349824005306755</v>
      </c>
      <c r="R2549">
        <v>515.15757346926603</v>
      </c>
      <c r="S2549">
        <v>3.1084334218440399</v>
      </c>
      <c r="T2549">
        <v>0.41354079093877399</v>
      </c>
      <c r="U2549">
        <v>2.4547032829754001E-2</v>
      </c>
      <c r="V2549">
        <v>3.6599783656220998E-2</v>
      </c>
      <c r="W2549" s="25">
        <v>6.1146816485975003E-2</v>
      </c>
    </row>
    <row r="2550" spans="2:26" x14ac:dyDescent="0.25">
      <c r="B2550" t="s">
        <v>124</v>
      </c>
      <c r="C2550" t="s">
        <v>350</v>
      </c>
      <c r="D2550" t="s">
        <v>713</v>
      </c>
      <c r="E2550" t="s">
        <v>1697</v>
      </c>
      <c r="F2550" s="11" t="s">
        <v>951</v>
      </c>
      <c r="G2550" t="s">
        <v>952</v>
      </c>
      <c r="H2550" t="s">
        <v>918</v>
      </c>
      <c r="I2550" t="s">
        <v>329</v>
      </c>
      <c r="J2550" t="s">
        <v>865</v>
      </c>
      <c r="K2550">
        <v>280</v>
      </c>
      <c r="L2550">
        <v>500</v>
      </c>
      <c r="M2550">
        <v>5.0162037037037033E-2</v>
      </c>
      <c r="N2550">
        <v>855.59212807087795</v>
      </c>
      <c r="O2550">
        <v>2695.1152034232655</v>
      </c>
      <c r="P2550">
        <v>11.348995262519001</v>
      </c>
      <c r="Q2550">
        <v>0.71869738757953705</v>
      </c>
      <c r="R2550">
        <v>1058.3674997179201</v>
      </c>
      <c r="S2550">
        <v>4.3690385560252398</v>
      </c>
      <c r="T2550">
        <v>0.48085236805554299</v>
      </c>
      <c r="U2550">
        <v>4.6604331083855199E-2</v>
      </c>
      <c r="V2550">
        <v>7.5757836802219494E-2</v>
      </c>
      <c r="W2550" s="25">
        <v>0.12236216788607469</v>
      </c>
    </row>
    <row r="2551" spans="2:26" x14ac:dyDescent="0.25">
      <c r="B2551" t="s">
        <v>124</v>
      </c>
      <c r="C2551" t="s">
        <v>350</v>
      </c>
      <c r="D2551" t="s">
        <v>713</v>
      </c>
      <c r="E2551" t="s">
        <v>1697</v>
      </c>
      <c r="F2551" s="11" t="s">
        <v>951</v>
      </c>
      <c r="G2551" t="s">
        <v>952</v>
      </c>
      <c r="H2551" t="s">
        <v>918</v>
      </c>
      <c r="I2551" t="s">
        <v>329</v>
      </c>
      <c r="J2551" t="s">
        <v>865</v>
      </c>
      <c r="K2551">
        <v>280</v>
      </c>
      <c r="L2551">
        <v>750</v>
      </c>
      <c r="M2551">
        <v>7.3217592592592584E-2</v>
      </c>
      <c r="N2551">
        <v>1294.8054226081599</v>
      </c>
      <c r="O2551">
        <v>4078.6370812157038</v>
      </c>
      <c r="P2551">
        <v>17.103296060833902</v>
      </c>
      <c r="Q2551">
        <v>1.0876365350535599</v>
      </c>
      <c r="R2551">
        <v>1601.67415225542</v>
      </c>
      <c r="S2551">
        <v>5.6207732694202202</v>
      </c>
      <c r="T2551">
        <v>0.546506023673618</v>
      </c>
      <c r="U2551">
        <v>6.8648020009703006E-2</v>
      </c>
      <c r="V2551">
        <v>0.11492593416076501</v>
      </c>
      <c r="W2551" s="25">
        <v>0.18357395417046801</v>
      </c>
    </row>
    <row r="2552" spans="2:26" x14ac:dyDescent="0.25">
      <c r="B2552" t="s">
        <v>124</v>
      </c>
      <c r="C2552" t="s">
        <v>350</v>
      </c>
      <c r="D2552" t="s">
        <v>713</v>
      </c>
      <c r="E2552" t="s">
        <v>1697</v>
      </c>
      <c r="F2552" s="11" t="s">
        <v>951</v>
      </c>
      <c r="G2552" t="s">
        <v>952</v>
      </c>
      <c r="H2552" t="s">
        <v>918</v>
      </c>
      <c r="I2552" t="s">
        <v>329</v>
      </c>
      <c r="J2552" t="s">
        <v>865</v>
      </c>
      <c r="K2552">
        <v>320</v>
      </c>
      <c r="L2552">
        <v>1000</v>
      </c>
      <c r="M2552">
        <v>9.778935185185185E-2</v>
      </c>
      <c r="N2552">
        <v>1550.85417374746</v>
      </c>
      <c r="O2552">
        <v>4885.1906473044992</v>
      </c>
      <c r="P2552">
        <v>18.578673893223101</v>
      </c>
      <c r="Q2552">
        <v>1.3027175418771999</v>
      </c>
      <c r="R2552">
        <v>1918.40705186225</v>
      </c>
      <c r="S2552">
        <v>7.8880871610560401</v>
      </c>
      <c r="T2552">
        <v>0.70306256304368397</v>
      </c>
      <c r="U2552">
        <v>7.0655328702349501E-2</v>
      </c>
      <c r="V2552">
        <v>0.152316089457215</v>
      </c>
      <c r="W2552" s="25">
        <v>0.22297141815956451</v>
      </c>
    </row>
    <row r="2553" spans="2:26" x14ac:dyDescent="0.25">
      <c r="B2553" t="s">
        <v>124</v>
      </c>
      <c r="C2553" t="s">
        <v>350</v>
      </c>
      <c r="D2553" t="s">
        <v>713</v>
      </c>
      <c r="E2553" t="s">
        <v>1697</v>
      </c>
      <c r="F2553" s="11" t="s">
        <v>951</v>
      </c>
      <c r="G2553" t="s">
        <v>952</v>
      </c>
      <c r="H2553" t="s">
        <v>918</v>
      </c>
      <c r="I2553" t="s">
        <v>329</v>
      </c>
      <c r="J2553" t="s">
        <v>865</v>
      </c>
      <c r="K2553">
        <v>320</v>
      </c>
      <c r="L2553">
        <v>1500</v>
      </c>
      <c r="M2553">
        <v>0.14471064814814816</v>
      </c>
      <c r="N2553">
        <v>2329.6116731545899</v>
      </c>
      <c r="O2553">
        <v>7338.276770436958</v>
      </c>
      <c r="P2553">
        <v>27.698165826624301</v>
      </c>
      <c r="Q2553">
        <v>1.9568740812282599</v>
      </c>
      <c r="R2553">
        <v>2881.7305157882602</v>
      </c>
      <c r="S2553">
        <v>10.861907266482699</v>
      </c>
      <c r="T2553">
        <v>0.86731654992873597</v>
      </c>
      <c r="U2553">
        <v>0.103508318339914</v>
      </c>
      <c r="V2553">
        <v>0.22993205231840799</v>
      </c>
      <c r="W2553" s="25">
        <v>0.33344037065832199</v>
      </c>
    </row>
    <row r="2554" spans="2:26" x14ac:dyDescent="0.25">
      <c r="B2554" t="s">
        <v>124</v>
      </c>
      <c r="C2554" t="s">
        <v>350</v>
      </c>
      <c r="D2554" t="s">
        <v>713</v>
      </c>
      <c r="E2554" t="s">
        <v>1697</v>
      </c>
      <c r="F2554" s="11" t="s">
        <v>951</v>
      </c>
      <c r="G2554" t="s">
        <v>952</v>
      </c>
      <c r="H2554" t="s">
        <v>918</v>
      </c>
      <c r="I2554" t="s">
        <v>329</v>
      </c>
      <c r="J2554" t="s">
        <v>832</v>
      </c>
      <c r="K2554">
        <v>220</v>
      </c>
      <c r="L2554">
        <v>125</v>
      </c>
      <c r="M2554">
        <v>2.2847222222222224E-2</v>
      </c>
      <c r="N2554">
        <v>183.684</v>
      </c>
      <c r="O2554">
        <v>578.6046</v>
      </c>
      <c r="P2554">
        <v>1.68950269999999</v>
      </c>
      <c r="Q2554">
        <v>0.154294559999999</v>
      </c>
      <c r="R2554">
        <v>227.21710999999999</v>
      </c>
      <c r="S2554">
        <v>4.5080830799999996</v>
      </c>
      <c r="T2554">
        <v>0.78676379999999901</v>
      </c>
      <c r="U2554">
        <v>1.6428000000000002E-2</v>
      </c>
      <c r="V2554">
        <v>1.6655664000000001E-2</v>
      </c>
      <c r="W2554" s="25">
        <v>3.3083663999999999E-2</v>
      </c>
    </row>
    <row r="2555" spans="2:26" x14ac:dyDescent="0.25">
      <c r="B2555" t="s">
        <v>124</v>
      </c>
      <c r="C2555" t="s">
        <v>350</v>
      </c>
      <c r="D2555" t="s">
        <v>713</v>
      </c>
      <c r="E2555" t="s">
        <v>1697</v>
      </c>
      <c r="F2555" s="11" t="s">
        <v>951</v>
      </c>
      <c r="G2555" t="s">
        <v>952</v>
      </c>
      <c r="H2555" t="s">
        <v>918</v>
      </c>
      <c r="I2555" t="s">
        <v>329</v>
      </c>
      <c r="J2555" t="s">
        <v>864</v>
      </c>
      <c r="K2555">
        <v>220</v>
      </c>
      <c r="L2555">
        <v>125</v>
      </c>
      <c r="M2555">
        <v>1.9259259259259261E-2</v>
      </c>
      <c r="N2555">
        <v>167.56399999999999</v>
      </c>
      <c r="O2555">
        <v>527.82659999999998</v>
      </c>
      <c r="P2555">
        <v>1.6295362999999901</v>
      </c>
      <c r="Q2555">
        <v>0.14075376000000001</v>
      </c>
      <c r="R2555">
        <v>207.276669999999</v>
      </c>
      <c r="S2555">
        <v>3.7391590799999999</v>
      </c>
      <c r="T2555">
        <v>0.64103900000000003</v>
      </c>
      <c r="U2555">
        <v>1.49958E-2</v>
      </c>
      <c r="V2555">
        <v>1.4969263999999999E-2</v>
      </c>
      <c r="W2555" s="25">
        <v>2.9965064E-2</v>
      </c>
    </row>
    <row r="2556" spans="2:26" x14ac:dyDescent="0.25">
      <c r="B2556" t="s">
        <v>125</v>
      </c>
      <c r="C2556" t="s">
        <v>352</v>
      </c>
      <c r="D2556" t="s">
        <v>348</v>
      </c>
      <c r="E2556" t="s">
        <v>1698</v>
      </c>
      <c r="F2556" s="11" t="s">
        <v>951</v>
      </c>
      <c r="G2556" t="s">
        <v>952</v>
      </c>
      <c r="H2556" t="s">
        <v>918</v>
      </c>
      <c r="I2556" t="s">
        <v>351</v>
      </c>
      <c r="J2556" t="s">
        <v>865</v>
      </c>
      <c r="K2556">
        <v>240</v>
      </c>
      <c r="L2556">
        <v>125</v>
      </c>
      <c r="M2556">
        <v>1.5949074074074074E-2</v>
      </c>
      <c r="N2556">
        <v>229.77091249126701</v>
      </c>
      <c r="O2556">
        <v>723.77837434749108</v>
      </c>
      <c r="P2556">
        <v>2.81639385601378</v>
      </c>
      <c r="Q2556">
        <v>0.19300759434690401</v>
      </c>
      <c r="R2556">
        <v>284.22666640234303</v>
      </c>
      <c r="S2556">
        <v>2.7238025846553402</v>
      </c>
      <c r="T2556">
        <v>0.72235758431898001</v>
      </c>
      <c r="U2556">
        <v>1.6294214635519701E-2</v>
      </c>
      <c r="V2556">
        <v>2.4608628441105701E-2</v>
      </c>
      <c r="W2556" s="25">
        <v>4.0902843076625402E-2</v>
      </c>
    </row>
    <row r="2557" spans="2:26" x14ac:dyDescent="0.25">
      <c r="B2557" t="s">
        <v>125</v>
      </c>
      <c r="C2557" t="s">
        <v>352</v>
      </c>
      <c r="D2557" t="s">
        <v>348</v>
      </c>
      <c r="E2557" t="s">
        <v>1698</v>
      </c>
      <c r="F2557" s="11" t="s">
        <v>951</v>
      </c>
      <c r="G2557" t="s">
        <v>952</v>
      </c>
      <c r="H2557" t="s">
        <v>918</v>
      </c>
      <c r="I2557" t="s">
        <v>351</v>
      </c>
      <c r="J2557" t="s">
        <v>865</v>
      </c>
      <c r="K2557">
        <v>320</v>
      </c>
      <c r="L2557">
        <v>200</v>
      </c>
      <c r="M2557">
        <v>2.3229166666666665E-2</v>
      </c>
      <c r="N2557">
        <v>314.485006242064</v>
      </c>
      <c r="O2557">
        <v>990.62776966250158</v>
      </c>
      <c r="P2557">
        <v>3.7049965552348301</v>
      </c>
      <c r="Q2557">
        <v>0.26416743162051098</v>
      </c>
      <c r="R2557">
        <v>389.01793190230399</v>
      </c>
      <c r="S2557">
        <v>3.4801320599763499</v>
      </c>
      <c r="T2557">
        <v>0.86105256581449596</v>
      </c>
      <c r="U2557">
        <v>1.9312788049375099E-2</v>
      </c>
      <c r="V2557">
        <v>3.6183035341253798E-2</v>
      </c>
      <c r="W2557" s="25">
        <v>5.5495823390628897E-2</v>
      </c>
    </row>
    <row r="2558" spans="2:26" x14ac:dyDescent="0.25">
      <c r="B2558" t="s">
        <v>125</v>
      </c>
      <c r="C2558" t="s">
        <v>352</v>
      </c>
      <c r="D2558" t="s">
        <v>348</v>
      </c>
      <c r="E2558" t="s">
        <v>1698</v>
      </c>
      <c r="F2558" s="11" t="s">
        <v>951</v>
      </c>
      <c r="G2558" t="s">
        <v>952</v>
      </c>
      <c r="H2558" t="s">
        <v>918</v>
      </c>
      <c r="I2558" t="s">
        <v>351</v>
      </c>
      <c r="J2558" t="s">
        <v>865</v>
      </c>
      <c r="K2558">
        <v>360</v>
      </c>
      <c r="L2558">
        <v>250</v>
      </c>
      <c r="M2558">
        <v>2.8182870370370372E-2</v>
      </c>
      <c r="N2558">
        <v>379.379412165703</v>
      </c>
      <c r="O2558">
        <v>1195.0451483219645</v>
      </c>
      <c r="P2558">
        <v>4.2797222515559197</v>
      </c>
      <c r="Q2558">
        <v>0.318678655727552</v>
      </c>
      <c r="R2558">
        <v>469.29230993353798</v>
      </c>
      <c r="S2558">
        <v>4.22224684272192</v>
      </c>
      <c r="T2558">
        <v>0.995212254671761</v>
      </c>
      <c r="U2558">
        <v>2.1439852730960399E-2</v>
      </c>
      <c r="V2558">
        <v>4.6578372365758403E-2</v>
      </c>
      <c r="W2558" s="25">
        <v>6.8018225096718801E-2</v>
      </c>
    </row>
    <row r="2559" spans="2:26" x14ac:dyDescent="0.25">
      <c r="B2559" t="s">
        <v>125</v>
      </c>
      <c r="C2559" t="s">
        <v>352</v>
      </c>
      <c r="D2559" t="s">
        <v>348</v>
      </c>
      <c r="E2559" t="s">
        <v>1698</v>
      </c>
      <c r="F2559" s="11" t="s">
        <v>951</v>
      </c>
      <c r="G2559" t="s">
        <v>952</v>
      </c>
      <c r="H2559" t="s">
        <v>918</v>
      </c>
      <c r="I2559" t="s">
        <v>351</v>
      </c>
      <c r="J2559" t="s">
        <v>865</v>
      </c>
      <c r="K2559">
        <v>400</v>
      </c>
      <c r="L2559">
        <v>500</v>
      </c>
      <c r="M2559">
        <v>5.2233796296296299E-2</v>
      </c>
      <c r="N2559">
        <v>685.19082149957399</v>
      </c>
      <c r="O2559">
        <v>2158.3510877236581</v>
      </c>
      <c r="P2559">
        <v>7.0287406991209904</v>
      </c>
      <c r="Q2559">
        <v>0.57556028608041698</v>
      </c>
      <c r="R2559">
        <v>847.58098680503895</v>
      </c>
      <c r="S2559">
        <v>6.1362750285173604</v>
      </c>
      <c r="T2559">
        <v>1.20951788853165</v>
      </c>
      <c r="U2559">
        <v>2.9216610459283601E-2</v>
      </c>
      <c r="V2559">
        <v>9.33804238143289E-2</v>
      </c>
      <c r="W2559" s="25">
        <v>0.1225970342736125</v>
      </c>
    </row>
    <row r="2560" spans="2:26" x14ac:dyDescent="0.25">
      <c r="B2560" t="s">
        <v>125</v>
      </c>
      <c r="C2560" t="s">
        <v>352</v>
      </c>
      <c r="D2560" t="s">
        <v>348</v>
      </c>
      <c r="E2560" t="s">
        <v>1698</v>
      </c>
      <c r="F2560" s="11" t="s">
        <v>951</v>
      </c>
      <c r="G2560" t="s">
        <v>952</v>
      </c>
      <c r="H2560" t="s">
        <v>918</v>
      </c>
      <c r="I2560" t="s">
        <v>351</v>
      </c>
      <c r="J2560" t="s">
        <v>865</v>
      </c>
      <c r="K2560">
        <v>400</v>
      </c>
      <c r="L2560">
        <v>750</v>
      </c>
      <c r="M2560">
        <v>7.6122685185185182E-2</v>
      </c>
      <c r="N2560">
        <v>995.64041931146005</v>
      </c>
      <c r="O2560">
        <v>3136.2673208310989</v>
      </c>
      <c r="P2560">
        <v>9.8092149821806505</v>
      </c>
      <c r="Q2560">
        <v>0.83633791632743604</v>
      </c>
      <c r="R2560">
        <v>1231.60713906403</v>
      </c>
      <c r="S2560">
        <v>7.7888555623299798</v>
      </c>
      <c r="T2560">
        <v>1.3436259264978401</v>
      </c>
      <c r="U2560">
        <v>3.7612583422983001E-2</v>
      </c>
      <c r="V2560">
        <v>0.13820782654625599</v>
      </c>
      <c r="W2560" s="25">
        <v>0.17582040996923898</v>
      </c>
    </row>
    <row r="2561" spans="2:23" x14ac:dyDescent="0.25">
      <c r="B2561" t="s">
        <v>125</v>
      </c>
      <c r="C2561" t="s">
        <v>352</v>
      </c>
      <c r="D2561" t="s">
        <v>348</v>
      </c>
      <c r="E2561" t="s">
        <v>1698</v>
      </c>
      <c r="F2561" s="11" t="s">
        <v>951</v>
      </c>
      <c r="G2561" t="s">
        <v>952</v>
      </c>
      <c r="H2561" t="s">
        <v>918</v>
      </c>
      <c r="I2561" t="s">
        <v>351</v>
      </c>
      <c r="J2561" t="s">
        <v>865</v>
      </c>
      <c r="K2561">
        <v>440</v>
      </c>
      <c r="L2561">
        <v>1000</v>
      </c>
      <c r="M2561">
        <v>0.1002662037037037</v>
      </c>
      <c r="N2561">
        <v>1234.4688283435</v>
      </c>
      <c r="O2561">
        <v>3888.5768092820249</v>
      </c>
      <c r="P2561">
        <v>11.9479140427723</v>
      </c>
      <c r="Q2561">
        <v>1.03695387170687</v>
      </c>
      <c r="R2561">
        <v>1527.03763950865</v>
      </c>
      <c r="S2561">
        <v>8.6528901848854805</v>
      </c>
      <c r="T2561">
        <v>1.41308356100989</v>
      </c>
      <c r="U2561">
        <v>3.8220454026688902E-2</v>
      </c>
      <c r="V2561">
        <v>0.18911220769085599</v>
      </c>
      <c r="W2561" s="25">
        <v>0.2273326617175449</v>
      </c>
    </row>
    <row r="2562" spans="2:23" x14ac:dyDescent="0.25">
      <c r="B2562" t="s">
        <v>125</v>
      </c>
      <c r="C2562" t="s">
        <v>352</v>
      </c>
      <c r="D2562" t="s">
        <v>348</v>
      </c>
      <c r="E2562" t="s">
        <v>1698</v>
      </c>
      <c r="F2562" s="11" t="s">
        <v>951</v>
      </c>
      <c r="G2562" t="s">
        <v>952</v>
      </c>
      <c r="H2562" t="s">
        <v>918</v>
      </c>
      <c r="I2562" t="s">
        <v>351</v>
      </c>
      <c r="J2562" t="s">
        <v>865</v>
      </c>
      <c r="K2562">
        <v>440</v>
      </c>
      <c r="L2562">
        <v>1500</v>
      </c>
      <c r="M2562">
        <v>0.14805555555555555</v>
      </c>
      <c r="N2562">
        <v>1810.3510802483499</v>
      </c>
      <c r="O2562">
        <v>5702.6059027823021</v>
      </c>
      <c r="P2562">
        <v>17.103148149411499</v>
      </c>
      <c r="Q2562">
        <v>1.52069512725366</v>
      </c>
      <c r="R2562">
        <v>2239.4046270270401</v>
      </c>
      <c r="S2562">
        <v>11.2633196099543</v>
      </c>
      <c r="T2562">
        <v>1.59617318097554</v>
      </c>
      <c r="U2562">
        <v>5.0002302810332501E-2</v>
      </c>
      <c r="V2562">
        <v>0.28119672498526799</v>
      </c>
      <c r="W2562" s="25">
        <v>0.33119902779560051</v>
      </c>
    </row>
    <row r="2563" spans="2:23" x14ac:dyDescent="0.25">
      <c r="B2563" t="s">
        <v>125</v>
      </c>
      <c r="C2563" t="s">
        <v>352</v>
      </c>
      <c r="D2563" t="s">
        <v>348</v>
      </c>
      <c r="E2563" t="s">
        <v>1698</v>
      </c>
      <c r="F2563" s="11" t="s">
        <v>951</v>
      </c>
      <c r="G2563" t="s">
        <v>952</v>
      </c>
      <c r="H2563" t="s">
        <v>918</v>
      </c>
      <c r="I2563" t="s">
        <v>351</v>
      </c>
      <c r="J2563" t="s">
        <v>832</v>
      </c>
      <c r="K2563">
        <v>240</v>
      </c>
      <c r="L2563">
        <v>125</v>
      </c>
      <c r="M2563">
        <v>2.2847222222222224E-2</v>
      </c>
      <c r="N2563">
        <v>169.93199999999999</v>
      </c>
      <c r="O2563">
        <v>535.28579999999999</v>
      </c>
      <c r="P2563">
        <v>1.2609627999999999</v>
      </c>
      <c r="Q2563">
        <v>0.14274287999999999</v>
      </c>
      <c r="R2563">
        <v>210.20588000000001</v>
      </c>
      <c r="S2563">
        <v>5.22442764</v>
      </c>
      <c r="T2563">
        <v>1.645397</v>
      </c>
      <c r="U2563">
        <v>1.5178799999999999E-2</v>
      </c>
      <c r="V2563">
        <v>2.5995959999999999E-2</v>
      </c>
      <c r="W2563" s="25">
        <v>4.1174759999999998E-2</v>
      </c>
    </row>
    <row r="2564" spans="2:23" x14ac:dyDescent="0.25">
      <c r="B2564" t="s">
        <v>125</v>
      </c>
      <c r="C2564" t="s">
        <v>352</v>
      </c>
      <c r="D2564" t="s">
        <v>348</v>
      </c>
      <c r="E2564" t="s">
        <v>1698</v>
      </c>
      <c r="F2564" s="11" t="s">
        <v>951</v>
      </c>
      <c r="G2564" t="s">
        <v>952</v>
      </c>
      <c r="H2564" t="s">
        <v>918</v>
      </c>
      <c r="I2564" t="s">
        <v>351</v>
      </c>
      <c r="J2564" t="s">
        <v>864</v>
      </c>
      <c r="K2564">
        <v>240</v>
      </c>
      <c r="L2564">
        <v>125</v>
      </c>
      <c r="M2564">
        <v>1.9259259259259261E-2</v>
      </c>
      <c r="N2564">
        <v>155.05199999999999</v>
      </c>
      <c r="O2564">
        <v>488.41379999999998</v>
      </c>
      <c r="P2564">
        <v>1.2189888</v>
      </c>
      <c r="Q2564">
        <v>0.13024368</v>
      </c>
      <c r="R2564">
        <v>191.79931999999999</v>
      </c>
      <c r="S2564">
        <v>4.3524596400000002</v>
      </c>
      <c r="T2564">
        <v>1.3472017602564099</v>
      </c>
      <c r="U2564">
        <v>1.3858199999999999E-2</v>
      </c>
      <c r="V2564">
        <v>2.342296E-2</v>
      </c>
      <c r="W2564" s="25">
        <v>3.7281160000000001E-2</v>
      </c>
    </row>
    <row r="2565" spans="2:23" x14ac:dyDescent="0.25">
      <c r="B2565" t="s">
        <v>126</v>
      </c>
      <c r="C2565" t="s">
        <v>353</v>
      </c>
      <c r="D2565" t="s">
        <v>348</v>
      </c>
      <c r="E2565" t="s">
        <v>1699</v>
      </c>
      <c r="F2565" s="11" t="s">
        <v>951</v>
      </c>
      <c r="G2565" t="s">
        <v>952</v>
      </c>
      <c r="H2565" t="s">
        <v>918</v>
      </c>
      <c r="I2565" t="s">
        <v>351</v>
      </c>
      <c r="J2565" t="s">
        <v>865</v>
      </c>
      <c r="K2565">
        <v>200</v>
      </c>
      <c r="L2565">
        <v>125</v>
      </c>
      <c r="M2565">
        <v>1.6030092592592592E-2</v>
      </c>
      <c r="N2565">
        <v>241.29278869743001</v>
      </c>
      <c r="O2565">
        <v>760.07228439690448</v>
      </c>
      <c r="P2565">
        <v>2.7239768726092599</v>
      </c>
      <c r="Q2565">
        <v>0.202685887991116</v>
      </c>
      <c r="R2565">
        <v>298.47918320992898</v>
      </c>
      <c r="S2565">
        <v>2.6217471391686802</v>
      </c>
      <c r="T2565">
        <v>0.55682155172894698</v>
      </c>
      <c r="U2565">
        <v>1.7529434748432399E-2</v>
      </c>
      <c r="V2565">
        <v>2.9955787841517902E-2</v>
      </c>
      <c r="W2565" s="25">
        <v>4.7485222589950304E-2</v>
      </c>
    </row>
    <row r="2566" spans="2:23" x14ac:dyDescent="0.25">
      <c r="B2566" t="s">
        <v>126</v>
      </c>
      <c r="C2566" t="s">
        <v>353</v>
      </c>
      <c r="D2566" t="s">
        <v>348</v>
      </c>
      <c r="E2566" t="s">
        <v>1699</v>
      </c>
      <c r="F2566" s="11" t="s">
        <v>951</v>
      </c>
      <c r="G2566" t="s">
        <v>952</v>
      </c>
      <c r="H2566" t="s">
        <v>918</v>
      </c>
      <c r="I2566" t="s">
        <v>351</v>
      </c>
      <c r="J2566" t="s">
        <v>865</v>
      </c>
      <c r="K2566">
        <v>240</v>
      </c>
      <c r="L2566">
        <v>200</v>
      </c>
      <c r="M2566">
        <v>2.3379629629629629E-2</v>
      </c>
      <c r="N2566">
        <v>341.35024459580001</v>
      </c>
      <c r="O2566">
        <v>1075.25327047677</v>
      </c>
      <c r="P2566">
        <v>3.7652374888703002</v>
      </c>
      <c r="Q2566">
        <v>0.28673424540305498</v>
      </c>
      <c r="R2566">
        <v>422.25022484070701</v>
      </c>
      <c r="S2566">
        <v>3.1962152669509898</v>
      </c>
      <c r="T2566">
        <v>0.62339661558866</v>
      </c>
      <c r="U2566">
        <v>2.25279473140753E-2</v>
      </c>
      <c r="V2566">
        <v>4.2397495309914102E-2</v>
      </c>
      <c r="W2566" s="25">
        <v>6.4925442623989402E-2</v>
      </c>
    </row>
    <row r="2567" spans="2:23" x14ac:dyDescent="0.25">
      <c r="B2567" t="s">
        <v>126</v>
      </c>
      <c r="C2567" t="s">
        <v>353</v>
      </c>
      <c r="D2567" t="s">
        <v>348</v>
      </c>
      <c r="E2567" t="s">
        <v>1699</v>
      </c>
      <c r="F2567" s="11" t="s">
        <v>951</v>
      </c>
      <c r="G2567" t="s">
        <v>952</v>
      </c>
      <c r="H2567" t="s">
        <v>918</v>
      </c>
      <c r="I2567" t="s">
        <v>351</v>
      </c>
      <c r="J2567" t="s">
        <v>865</v>
      </c>
      <c r="K2567">
        <v>320</v>
      </c>
      <c r="L2567">
        <v>250</v>
      </c>
      <c r="M2567">
        <v>2.8113425925925927E-2</v>
      </c>
      <c r="N2567">
        <v>402.89904849789002</v>
      </c>
      <c r="O2567">
        <v>1269.1320027683535</v>
      </c>
      <c r="P2567">
        <v>4.3262869999182296</v>
      </c>
      <c r="Q2567">
        <v>0.33843521821610301</v>
      </c>
      <c r="R2567">
        <v>498.38617460017099</v>
      </c>
      <c r="S2567">
        <v>3.98291492291365</v>
      </c>
      <c r="T2567">
        <v>0.74696166662769004</v>
      </c>
      <c r="U2567">
        <v>2.35859862290736E-2</v>
      </c>
      <c r="V2567">
        <v>5.5586998252402799E-2</v>
      </c>
      <c r="W2567" s="25">
        <v>7.9172984481476402E-2</v>
      </c>
    </row>
    <row r="2568" spans="2:23" x14ac:dyDescent="0.25">
      <c r="B2568" t="s">
        <v>126</v>
      </c>
      <c r="C2568" t="s">
        <v>353</v>
      </c>
      <c r="D2568" t="s">
        <v>348</v>
      </c>
      <c r="E2568" t="s">
        <v>1699</v>
      </c>
      <c r="F2568" s="11" t="s">
        <v>951</v>
      </c>
      <c r="G2568" t="s">
        <v>952</v>
      </c>
      <c r="H2568" t="s">
        <v>918</v>
      </c>
      <c r="I2568" t="s">
        <v>351</v>
      </c>
      <c r="J2568" t="s">
        <v>865</v>
      </c>
      <c r="K2568">
        <v>400</v>
      </c>
      <c r="L2568">
        <v>500</v>
      </c>
      <c r="M2568">
        <v>5.2673611111111109E-2</v>
      </c>
      <c r="N2568">
        <v>695.81535241733195</v>
      </c>
      <c r="O2568">
        <v>2191.8183601145956</v>
      </c>
      <c r="P2568">
        <v>6.7735337960807298</v>
      </c>
      <c r="Q2568">
        <v>0.58448484231102005</v>
      </c>
      <c r="R2568">
        <v>860.72359123868102</v>
      </c>
      <c r="S2568">
        <v>6.0866260384471698</v>
      </c>
      <c r="T2568">
        <v>0.95127126541396301</v>
      </c>
      <c r="U2568">
        <v>3.0632479419821002E-2</v>
      </c>
      <c r="V2568">
        <v>0.103876108419358</v>
      </c>
      <c r="W2568" s="25">
        <v>0.13450858783917902</v>
      </c>
    </row>
    <row r="2569" spans="2:23" x14ac:dyDescent="0.25">
      <c r="B2569" t="s">
        <v>126</v>
      </c>
      <c r="C2569" t="s">
        <v>353</v>
      </c>
      <c r="D2569" t="s">
        <v>348</v>
      </c>
      <c r="E2569" t="s">
        <v>1699</v>
      </c>
      <c r="F2569" s="11" t="s">
        <v>951</v>
      </c>
      <c r="G2569" t="s">
        <v>952</v>
      </c>
      <c r="H2569" t="s">
        <v>918</v>
      </c>
      <c r="I2569" t="s">
        <v>351</v>
      </c>
      <c r="J2569" t="s">
        <v>865</v>
      </c>
      <c r="K2569">
        <v>400</v>
      </c>
      <c r="L2569">
        <v>750</v>
      </c>
      <c r="M2569">
        <v>7.6909722222222213E-2</v>
      </c>
      <c r="N2569">
        <v>986.39806422154902</v>
      </c>
      <c r="O2569">
        <v>3107.1539022978795</v>
      </c>
      <c r="P2569">
        <v>9.1983516047921405</v>
      </c>
      <c r="Q2569">
        <v>0.82857435201076302</v>
      </c>
      <c r="R2569">
        <v>1220.1743310613101</v>
      </c>
      <c r="S2569">
        <v>8.0310733449992604</v>
      </c>
      <c r="T2569">
        <v>1.12354636407449</v>
      </c>
      <c r="U2569">
        <v>3.8449615991592197E-2</v>
      </c>
      <c r="V2569">
        <v>0.14927091541885901</v>
      </c>
      <c r="W2569" s="25">
        <v>0.1877205314104512</v>
      </c>
    </row>
    <row r="2570" spans="2:23" x14ac:dyDescent="0.25">
      <c r="B2570" t="s">
        <v>126</v>
      </c>
      <c r="C2570" t="s">
        <v>353</v>
      </c>
      <c r="D2570" t="s">
        <v>348</v>
      </c>
      <c r="E2570" t="s">
        <v>1699</v>
      </c>
      <c r="F2570" s="11" t="s">
        <v>951</v>
      </c>
      <c r="G2570" t="s">
        <v>952</v>
      </c>
      <c r="H2570" t="s">
        <v>918</v>
      </c>
      <c r="I2570" t="s">
        <v>351</v>
      </c>
      <c r="J2570" t="s">
        <v>865</v>
      </c>
      <c r="K2570">
        <v>400</v>
      </c>
      <c r="L2570">
        <v>1000</v>
      </c>
      <c r="M2570">
        <v>0.10112268518518519</v>
      </c>
      <c r="N2570">
        <v>1276.6851433576101</v>
      </c>
      <c r="O2570">
        <v>4021.5582015764717</v>
      </c>
      <c r="P2570">
        <v>11.620137995471399</v>
      </c>
      <c r="Q2570">
        <v>1.0724155922896701</v>
      </c>
      <c r="R2570">
        <v>1579.2593163080901</v>
      </c>
      <c r="S2570">
        <v>9.9656240535557803</v>
      </c>
      <c r="T2570">
        <v>1.2930743743456701</v>
      </c>
      <c r="U2570">
        <v>4.6236690920529899E-2</v>
      </c>
      <c r="V2570">
        <v>0.19460968160273601</v>
      </c>
      <c r="W2570" s="25">
        <v>0.24084637252326591</v>
      </c>
    </row>
    <row r="2571" spans="2:23" x14ac:dyDescent="0.25">
      <c r="B2571" t="s">
        <v>126</v>
      </c>
      <c r="C2571" t="s">
        <v>353</v>
      </c>
      <c r="D2571" t="s">
        <v>348</v>
      </c>
      <c r="E2571" t="s">
        <v>1699</v>
      </c>
      <c r="F2571" s="11" t="s">
        <v>951</v>
      </c>
      <c r="G2571" t="s">
        <v>952</v>
      </c>
      <c r="H2571" t="s">
        <v>918</v>
      </c>
      <c r="I2571" t="s">
        <v>351</v>
      </c>
      <c r="J2571" t="s">
        <v>865</v>
      </c>
      <c r="K2571">
        <v>400</v>
      </c>
      <c r="L2571">
        <v>1500</v>
      </c>
      <c r="M2571">
        <v>0.14958333333333332</v>
      </c>
      <c r="N2571">
        <v>1856.9842136201</v>
      </c>
      <c r="O2571">
        <v>5849.5002729033149</v>
      </c>
      <c r="P2571">
        <v>16.4577390281666</v>
      </c>
      <c r="Q2571">
        <v>1.5598666395113101</v>
      </c>
      <c r="R2571">
        <v>2297.0900308543601</v>
      </c>
      <c r="S2571">
        <v>13.850012531201401</v>
      </c>
      <c r="T2571">
        <v>1.6368991576601399</v>
      </c>
      <c r="U2571">
        <v>6.1813343491223E-2</v>
      </c>
      <c r="V2571">
        <v>0.28530147299444603</v>
      </c>
      <c r="W2571" s="25">
        <v>0.347114816485669</v>
      </c>
    </row>
    <row r="2572" spans="2:23" x14ac:dyDescent="0.25">
      <c r="B2572" t="s">
        <v>126</v>
      </c>
      <c r="C2572" t="s">
        <v>353</v>
      </c>
      <c r="D2572" t="s">
        <v>348</v>
      </c>
      <c r="E2572" t="s">
        <v>1699</v>
      </c>
      <c r="F2572" s="11" t="s">
        <v>951</v>
      </c>
      <c r="G2572" t="s">
        <v>952</v>
      </c>
      <c r="H2572" t="s">
        <v>918</v>
      </c>
      <c r="I2572" t="s">
        <v>351</v>
      </c>
      <c r="J2572" t="s">
        <v>865</v>
      </c>
      <c r="K2572">
        <v>400</v>
      </c>
      <c r="L2572">
        <v>2000</v>
      </c>
      <c r="M2572">
        <v>0.19803240740740743</v>
      </c>
      <c r="N2572">
        <v>2437.0664223540298</v>
      </c>
      <c r="O2572">
        <v>7676.759230415194</v>
      </c>
      <c r="P2572">
        <v>21.292873390937402</v>
      </c>
      <c r="Q2572">
        <v>2.0471360507357201</v>
      </c>
      <c r="R2572">
        <v>3014.65110976084</v>
      </c>
      <c r="S2572">
        <v>17.729319825206002</v>
      </c>
      <c r="T2572">
        <v>1.9792677075641401</v>
      </c>
      <c r="U2572">
        <v>7.73742779048468E-2</v>
      </c>
      <c r="V2572">
        <v>0.37595873576051803</v>
      </c>
      <c r="W2572" s="25">
        <v>0.45333301366536483</v>
      </c>
    </row>
    <row r="2573" spans="2:23" x14ac:dyDescent="0.25">
      <c r="B2573" t="s">
        <v>126</v>
      </c>
      <c r="C2573" t="s">
        <v>353</v>
      </c>
      <c r="D2573" t="s">
        <v>348</v>
      </c>
      <c r="E2573" t="s">
        <v>1699</v>
      </c>
      <c r="F2573" s="11" t="s">
        <v>951</v>
      </c>
      <c r="G2573" t="s">
        <v>952</v>
      </c>
      <c r="H2573" t="s">
        <v>918</v>
      </c>
      <c r="I2573" t="s">
        <v>351</v>
      </c>
      <c r="J2573" t="s">
        <v>865</v>
      </c>
      <c r="K2573">
        <v>400</v>
      </c>
      <c r="L2573">
        <v>2500</v>
      </c>
      <c r="M2573">
        <v>0.2464814814814815</v>
      </c>
      <c r="N2573">
        <v>3017.1096926011501</v>
      </c>
      <c r="O2573">
        <v>9503.8955316936226</v>
      </c>
      <c r="P2573">
        <v>26.1275665655469</v>
      </c>
      <c r="Q2573">
        <v>2.5343720133656502</v>
      </c>
      <c r="R2573">
        <v>3732.1641145410899</v>
      </c>
      <c r="S2573">
        <v>21.6076792358425</v>
      </c>
      <c r="T2573">
        <v>2.32137776778502</v>
      </c>
      <c r="U2573">
        <v>9.2932489953324399E-2</v>
      </c>
      <c r="V2573">
        <v>0.46660990676698</v>
      </c>
      <c r="W2573" s="25">
        <v>0.55954239672030437</v>
      </c>
    </row>
    <row r="2574" spans="2:23" x14ac:dyDescent="0.25">
      <c r="B2574" t="s">
        <v>126</v>
      </c>
      <c r="C2574" t="s">
        <v>353</v>
      </c>
      <c r="D2574" t="s">
        <v>348</v>
      </c>
      <c r="E2574" t="s">
        <v>1699</v>
      </c>
      <c r="F2574" s="11" t="s">
        <v>951</v>
      </c>
      <c r="G2574" t="s">
        <v>952</v>
      </c>
      <c r="H2574" t="s">
        <v>918</v>
      </c>
      <c r="I2574" t="s">
        <v>351</v>
      </c>
      <c r="J2574" t="s">
        <v>832</v>
      </c>
      <c r="K2574">
        <v>200</v>
      </c>
      <c r="L2574">
        <v>125</v>
      </c>
      <c r="M2574">
        <v>2.2847222222222224E-2</v>
      </c>
      <c r="N2574">
        <v>169.93199999999999</v>
      </c>
      <c r="O2574">
        <v>535.28579999999999</v>
      </c>
      <c r="P2574">
        <v>1.2609627999999999</v>
      </c>
      <c r="Q2574">
        <v>0.14274287999999999</v>
      </c>
      <c r="R2574">
        <v>210.20588000000001</v>
      </c>
      <c r="S2574">
        <v>5.22442764</v>
      </c>
      <c r="T2574">
        <v>1.645397</v>
      </c>
      <c r="U2574">
        <v>1.5178799999999999E-2</v>
      </c>
      <c r="V2574">
        <v>2.5995959999999999E-2</v>
      </c>
      <c r="W2574" s="25">
        <v>4.1174759999999998E-2</v>
      </c>
    </row>
    <row r="2575" spans="2:23" x14ac:dyDescent="0.25">
      <c r="B2575" t="s">
        <v>126</v>
      </c>
      <c r="C2575" t="s">
        <v>353</v>
      </c>
      <c r="D2575" t="s">
        <v>348</v>
      </c>
      <c r="E2575" t="s">
        <v>1699</v>
      </c>
      <c r="F2575" s="11" t="s">
        <v>951</v>
      </c>
      <c r="G2575" t="s">
        <v>952</v>
      </c>
      <c r="H2575" t="s">
        <v>918</v>
      </c>
      <c r="I2575" t="s">
        <v>351</v>
      </c>
      <c r="J2575" t="s">
        <v>864</v>
      </c>
      <c r="K2575">
        <v>200</v>
      </c>
      <c r="L2575">
        <v>125</v>
      </c>
      <c r="M2575">
        <v>1.9259259259259261E-2</v>
      </c>
      <c r="N2575">
        <v>155.05199999999999</v>
      </c>
      <c r="O2575">
        <v>488.41379999999998</v>
      </c>
      <c r="P2575">
        <v>1.2189888</v>
      </c>
      <c r="Q2575">
        <v>0.13024368</v>
      </c>
      <c r="R2575">
        <v>191.79931999999999</v>
      </c>
      <c r="S2575">
        <v>4.3524596400000002</v>
      </c>
      <c r="T2575">
        <v>1.3472017602564099</v>
      </c>
      <c r="U2575">
        <v>1.3858199999999999E-2</v>
      </c>
      <c r="V2575">
        <v>2.342296E-2</v>
      </c>
      <c r="W2575" s="25">
        <v>3.7281160000000001E-2</v>
      </c>
    </row>
    <row r="2576" spans="2:23" x14ac:dyDescent="0.25">
      <c r="B2576" t="s">
        <v>127</v>
      </c>
      <c r="C2576" t="s">
        <v>354</v>
      </c>
      <c r="D2576" t="s">
        <v>348</v>
      </c>
      <c r="E2576" t="s">
        <v>1700</v>
      </c>
      <c r="F2576" s="11" t="s">
        <v>951</v>
      </c>
      <c r="G2576" t="s">
        <v>952</v>
      </c>
      <c r="H2576" t="s">
        <v>918</v>
      </c>
      <c r="I2576" t="s">
        <v>329</v>
      </c>
      <c r="J2576" t="s">
        <v>865</v>
      </c>
      <c r="K2576">
        <v>200</v>
      </c>
      <c r="L2576">
        <v>125</v>
      </c>
      <c r="M2576">
        <v>1.5983796296296295E-2</v>
      </c>
      <c r="N2576">
        <v>241.07107698271801</v>
      </c>
      <c r="O2576">
        <v>759.37389249556168</v>
      </c>
      <c r="P2576">
        <v>3.33698647646455</v>
      </c>
      <c r="Q2576">
        <v>0.20249972058219101</v>
      </c>
      <c r="R2576">
        <v>298.20500559137997</v>
      </c>
      <c r="S2576">
        <v>2.2040623593062398</v>
      </c>
      <c r="T2576">
        <v>0.322331578428735</v>
      </c>
      <c r="U2576">
        <v>1.7539659104224802E-2</v>
      </c>
      <c r="V2576">
        <v>1.9360454993900499E-2</v>
      </c>
      <c r="W2576" s="25">
        <v>3.6900114098125297E-2</v>
      </c>
    </row>
    <row r="2577" spans="2:23" x14ac:dyDescent="0.25">
      <c r="B2577" t="s">
        <v>127</v>
      </c>
      <c r="C2577" t="s">
        <v>354</v>
      </c>
      <c r="D2577" t="s">
        <v>348</v>
      </c>
      <c r="E2577" t="s">
        <v>1700</v>
      </c>
      <c r="F2577" s="11" t="s">
        <v>951</v>
      </c>
      <c r="G2577" t="s">
        <v>952</v>
      </c>
      <c r="H2577" t="s">
        <v>918</v>
      </c>
      <c r="I2577" t="s">
        <v>329</v>
      </c>
      <c r="J2577" t="s">
        <v>865</v>
      </c>
      <c r="K2577">
        <v>280</v>
      </c>
      <c r="L2577">
        <v>200</v>
      </c>
      <c r="M2577">
        <v>2.2997685185185187E-2</v>
      </c>
      <c r="N2577">
        <v>333.01525597533902</v>
      </c>
      <c r="O2577">
        <v>1048.9980563223178</v>
      </c>
      <c r="P2577">
        <v>4.6271911921630604</v>
      </c>
      <c r="Q2577">
        <v>0.27973279241027599</v>
      </c>
      <c r="R2577">
        <v>411.93988746780099</v>
      </c>
      <c r="S2577">
        <v>2.7779708440623199</v>
      </c>
      <c r="T2577">
        <v>0.38914433510455398</v>
      </c>
      <c r="U2577">
        <v>2.0997712213200199E-2</v>
      </c>
      <c r="V2577">
        <v>2.8542953735542401E-2</v>
      </c>
      <c r="W2577" s="25">
        <v>4.9540665948742596E-2</v>
      </c>
    </row>
    <row r="2578" spans="2:23" x14ac:dyDescent="0.25">
      <c r="B2578" t="s">
        <v>127</v>
      </c>
      <c r="C2578" t="s">
        <v>354</v>
      </c>
      <c r="D2578" t="s">
        <v>348</v>
      </c>
      <c r="E2578" t="s">
        <v>1700</v>
      </c>
      <c r="F2578" s="11" t="s">
        <v>951</v>
      </c>
      <c r="G2578" t="s">
        <v>952</v>
      </c>
      <c r="H2578" t="s">
        <v>918</v>
      </c>
      <c r="I2578" t="s">
        <v>329</v>
      </c>
      <c r="J2578" t="s">
        <v>865</v>
      </c>
      <c r="K2578">
        <v>360</v>
      </c>
      <c r="L2578">
        <v>250</v>
      </c>
      <c r="M2578">
        <v>2.8182870370370372E-2</v>
      </c>
      <c r="N2578">
        <v>379.379412165703</v>
      </c>
      <c r="O2578">
        <v>1195.0451483219645</v>
      </c>
      <c r="P2578">
        <v>4.9356564077872198</v>
      </c>
      <c r="Q2578">
        <v>0.318678655727552</v>
      </c>
      <c r="R2578">
        <v>469.29230993353798</v>
      </c>
      <c r="S2578">
        <v>3.6455040635223899</v>
      </c>
      <c r="T2578">
        <v>0.48704192689328801</v>
      </c>
      <c r="U2578">
        <v>2.1455767307000401E-2</v>
      </c>
      <c r="V2578">
        <v>3.6195838896298099E-2</v>
      </c>
      <c r="W2578" s="25">
        <v>5.7651606203298497E-2</v>
      </c>
    </row>
    <row r="2579" spans="2:23" x14ac:dyDescent="0.25">
      <c r="B2579" t="s">
        <v>127</v>
      </c>
      <c r="C2579" t="s">
        <v>354</v>
      </c>
      <c r="D2579" t="s">
        <v>348</v>
      </c>
      <c r="E2579" t="s">
        <v>1700</v>
      </c>
      <c r="F2579" s="11" t="s">
        <v>951</v>
      </c>
      <c r="G2579" t="s">
        <v>952</v>
      </c>
      <c r="H2579" t="s">
        <v>918</v>
      </c>
      <c r="I2579" t="s">
        <v>329</v>
      </c>
      <c r="J2579" t="s">
        <v>865</v>
      </c>
      <c r="K2579">
        <v>400</v>
      </c>
      <c r="L2579">
        <v>500</v>
      </c>
      <c r="M2579">
        <v>5.2233796296296299E-2</v>
      </c>
      <c r="N2579">
        <v>685.19082149957399</v>
      </c>
      <c r="O2579">
        <v>2158.3510877236581</v>
      </c>
      <c r="P2579">
        <v>8.0808664086105999</v>
      </c>
      <c r="Q2579">
        <v>0.57556028608041698</v>
      </c>
      <c r="R2579">
        <v>847.58098680503895</v>
      </c>
      <c r="S2579">
        <v>5.4086835743607899</v>
      </c>
      <c r="T2579">
        <v>0.60703801557637804</v>
      </c>
      <c r="U2579">
        <v>2.9241791990287501E-2</v>
      </c>
      <c r="V2579">
        <v>7.7640247911690205E-2</v>
      </c>
      <c r="W2579" s="25">
        <v>0.1068820399019777</v>
      </c>
    </row>
    <row r="2580" spans="2:23" x14ac:dyDescent="0.25">
      <c r="B2580" t="s">
        <v>127</v>
      </c>
      <c r="C2580" t="s">
        <v>354</v>
      </c>
      <c r="D2580" t="s">
        <v>348</v>
      </c>
      <c r="E2580" t="s">
        <v>1700</v>
      </c>
      <c r="F2580" s="11" t="s">
        <v>951</v>
      </c>
      <c r="G2580" t="s">
        <v>952</v>
      </c>
      <c r="H2580" t="s">
        <v>918</v>
      </c>
      <c r="I2580" t="s">
        <v>329</v>
      </c>
      <c r="J2580" t="s">
        <v>865</v>
      </c>
      <c r="K2580">
        <v>440</v>
      </c>
      <c r="L2580">
        <v>750</v>
      </c>
      <c r="M2580">
        <v>7.6365740740740748E-2</v>
      </c>
      <c r="N2580">
        <v>946.37614212420897</v>
      </c>
      <c r="O2580">
        <v>2981.0848476912583</v>
      </c>
      <c r="P2580">
        <v>10.7910883843457</v>
      </c>
      <c r="Q2580">
        <v>0.79495600325501203</v>
      </c>
      <c r="R2580">
        <v>1170.6672795320401</v>
      </c>
      <c r="S2580">
        <v>6.6214307345947701</v>
      </c>
      <c r="T2580">
        <v>0.67583494213086803</v>
      </c>
      <c r="U2580">
        <v>3.2346692385093002E-2</v>
      </c>
      <c r="V2580">
        <v>0.12467695727568</v>
      </c>
      <c r="W2580" s="25">
        <v>0.15702364966077301</v>
      </c>
    </row>
    <row r="2581" spans="2:23" x14ac:dyDescent="0.25">
      <c r="B2581" t="s">
        <v>127</v>
      </c>
      <c r="C2581" t="s">
        <v>354</v>
      </c>
      <c r="D2581" t="s">
        <v>348</v>
      </c>
      <c r="E2581" t="s">
        <v>1700</v>
      </c>
      <c r="F2581" s="11" t="s">
        <v>951</v>
      </c>
      <c r="G2581" t="s">
        <v>952</v>
      </c>
      <c r="H2581" t="s">
        <v>918</v>
      </c>
      <c r="I2581" t="s">
        <v>329</v>
      </c>
      <c r="J2581" t="s">
        <v>865</v>
      </c>
      <c r="K2581">
        <v>440</v>
      </c>
      <c r="L2581">
        <v>1000</v>
      </c>
      <c r="M2581">
        <v>0.1002662037037037</v>
      </c>
      <c r="N2581">
        <v>1234.4688283435</v>
      </c>
      <c r="O2581">
        <v>3888.5768092820249</v>
      </c>
      <c r="P2581">
        <v>13.7536606220021</v>
      </c>
      <c r="Q2581">
        <v>1.03695387170687</v>
      </c>
      <c r="R2581">
        <v>1527.03763950865</v>
      </c>
      <c r="S2581">
        <v>7.9278681665328099</v>
      </c>
      <c r="T2581">
        <v>0.74316130632547395</v>
      </c>
      <c r="U2581">
        <v>3.8255787761127397E-2</v>
      </c>
      <c r="V2581">
        <v>0.16812814084737601</v>
      </c>
      <c r="W2581" s="25">
        <v>0.20638392860850341</v>
      </c>
    </row>
    <row r="2582" spans="2:23" x14ac:dyDescent="0.25">
      <c r="B2582" t="s">
        <v>127</v>
      </c>
      <c r="C2582" t="s">
        <v>354</v>
      </c>
      <c r="D2582" t="s">
        <v>348</v>
      </c>
      <c r="E2582" t="s">
        <v>1700</v>
      </c>
      <c r="F2582" s="11" t="s">
        <v>951</v>
      </c>
      <c r="G2582" t="s">
        <v>952</v>
      </c>
      <c r="H2582" t="s">
        <v>918</v>
      </c>
      <c r="I2582" t="s">
        <v>329</v>
      </c>
      <c r="J2582" t="s">
        <v>865</v>
      </c>
      <c r="K2582">
        <v>440</v>
      </c>
      <c r="L2582">
        <v>1500</v>
      </c>
      <c r="M2582">
        <v>0.14805555555555555</v>
      </c>
      <c r="N2582">
        <v>1810.3510802483499</v>
      </c>
      <c r="O2582">
        <v>5702.6059027823021</v>
      </c>
      <c r="P2582">
        <v>19.675145627879399</v>
      </c>
      <c r="Q2582">
        <v>1.52069512725366</v>
      </c>
      <c r="R2582">
        <v>2239.4046270270401</v>
      </c>
      <c r="S2582">
        <v>10.5387072104935</v>
      </c>
      <c r="T2582">
        <v>0.87710048717817402</v>
      </c>
      <c r="U2582">
        <v>5.00515570963386E-2</v>
      </c>
      <c r="V2582">
        <v>0.25502758876567699</v>
      </c>
      <c r="W2582" s="25">
        <v>0.30507914586201557</v>
      </c>
    </row>
    <row r="2583" spans="2:23" x14ac:dyDescent="0.25">
      <c r="B2583" t="s">
        <v>127</v>
      </c>
      <c r="C2583" t="s">
        <v>354</v>
      </c>
      <c r="D2583" t="s">
        <v>348</v>
      </c>
      <c r="E2583" t="s">
        <v>1700</v>
      </c>
      <c r="F2583" s="11" t="s">
        <v>951</v>
      </c>
      <c r="G2583" t="s">
        <v>952</v>
      </c>
      <c r="H2583" t="s">
        <v>918</v>
      </c>
      <c r="I2583" t="s">
        <v>329</v>
      </c>
      <c r="J2583" t="s">
        <v>832</v>
      </c>
      <c r="K2583">
        <v>200</v>
      </c>
      <c r="L2583">
        <v>125</v>
      </c>
      <c r="M2583">
        <v>2.2847222222222224E-2</v>
      </c>
      <c r="N2583">
        <v>183.684</v>
      </c>
      <c r="O2583">
        <v>578.6046</v>
      </c>
      <c r="P2583">
        <v>1.68950269999999</v>
      </c>
      <c r="Q2583">
        <v>0.154294559999999</v>
      </c>
      <c r="R2583">
        <v>227.21710999999999</v>
      </c>
      <c r="S2583">
        <v>4.5080830799999996</v>
      </c>
      <c r="T2583">
        <v>0.78676379999999901</v>
      </c>
      <c r="U2583">
        <v>1.6428000000000002E-2</v>
      </c>
      <c r="V2583">
        <v>1.6655664000000001E-2</v>
      </c>
      <c r="W2583" s="25">
        <v>3.3083663999999999E-2</v>
      </c>
    </row>
    <row r="2584" spans="2:23" x14ac:dyDescent="0.25">
      <c r="B2584" t="s">
        <v>127</v>
      </c>
      <c r="C2584" t="s">
        <v>354</v>
      </c>
      <c r="D2584" t="s">
        <v>348</v>
      </c>
      <c r="E2584" t="s">
        <v>1700</v>
      </c>
      <c r="F2584" s="11" t="s">
        <v>951</v>
      </c>
      <c r="G2584" t="s">
        <v>952</v>
      </c>
      <c r="H2584" t="s">
        <v>918</v>
      </c>
      <c r="I2584" t="s">
        <v>329</v>
      </c>
      <c r="J2584" t="s">
        <v>864</v>
      </c>
      <c r="K2584">
        <v>200</v>
      </c>
      <c r="L2584">
        <v>125</v>
      </c>
      <c r="M2584">
        <v>1.9259259259259261E-2</v>
      </c>
      <c r="N2584">
        <v>167.56399999999999</v>
      </c>
      <c r="O2584">
        <v>527.82659999999998</v>
      </c>
      <c r="P2584">
        <v>1.6295362999999901</v>
      </c>
      <c r="Q2584">
        <v>0.14075376000000001</v>
      </c>
      <c r="R2584">
        <v>207.276669999999</v>
      </c>
      <c r="S2584">
        <v>3.7391590799999999</v>
      </c>
      <c r="T2584">
        <v>0.64103900000000003</v>
      </c>
      <c r="U2584">
        <v>1.49958E-2</v>
      </c>
      <c r="V2584">
        <v>1.4969263999999999E-2</v>
      </c>
      <c r="W2584" s="25">
        <v>2.9965064E-2</v>
      </c>
    </row>
    <row r="2585" spans="2:23" x14ac:dyDescent="0.25">
      <c r="B2585" t="s">
        <v>128</v>
      </c>
      <c r="C2585" t="s">
        <v>355</v>
      </c>
      <c r="D2585" t="s">
        <v>348</v>
      </c>
      <c r="E2585" t="s">
        <v>1012</v>
      </c>
      <c r="F2585" s="11" t="s">
        <v>951</v>
      </c>
      <c r="G2585" t="s">
        <v>952</v>
      </c>
      <c r="H2585" t="s">
        <v>918</v>
      </c>
      <c r="I2585" t="s">
        <v>329</v>
      </c>
      <c r="J2585" t="s">
        <v>865</v>
      </c>
      <c r="K2585">
        <v>200</v>
      </c>
      <c r="L2585">
        <v>125</v>
      </c>
      <c r="M2585">
        <v>1.5983796296296295E-2</v>
      </c>
      <c r="N2585">
        <v>241.07107698271801</v>
      </c>
      <c r="O2585">
        <v>759.37389249556168</v>
      </c>
      <c r="P2585">
        <v>3.33698647646455</v>
      </c>
      <c r="Q2585">
        <v>0.20249972058219101</v>
      </c>
      <c r="R2585">
        <v>298.20500559137997</v>
      </c>
      <c r="S2585">
        <v>2.2040623593062398</v>
      </c>
      <c r="T2585">
        <v>0.322331578428735</v>
      </c>
      <c r="U2585">
        <v>1.7539659104224802E-2</v>
      </c>
      <c r="V2585">
        <v>1.9360454993900499E-2</v>
      </c>
      <c r="W2585" s="25">
        <v>3.6900114098125297E-2</v>
      </c>
    </row>
    <row r="2586" spans="2:23" x14ac:dyDescent="0.25">
      <c r="B2586" t="s">
        <v>128</v>
      </c>
      <c r="C2586" t="s">
        <v>355</v>
      </c>
      <c r="D2586" t="s">
        <v>348</v>
      </c>
      <c r="E2586" t="s">
        <v>1012</v>
      </c>
      <c r="F2586" s="11" t="s">
        <v>951</v>
      </c>
      <c r="G2586" t="s">
        <v>952</v>
      </c>
      <c r="H2586" t="s">
        <v>918</v>
      </c>
      <c r="I2586" t="s">
        <v>329</v>
      </c>
      <c r="J2586" t="s">
        <v>865</v>
      </c>
      <c r="K2586">
        <v>240</v>
      </c>
      <c r="L2586">
        <v>200</v>
      </c>
      <c r="M2586">
        <v>2.3298611111111107E-2</v>
      </c>
      <c r="N2586">
        <v>349.31946199017301</v>
      </c>
      <c r="O2586">
        <v>1100.3563052690449</v>
      </c>
      <c r="P2586">
        <v>4.7728629449816298</v>
      </c>
      <c r="Q2586">
        <v>0.293428389521596</v>
      </c>
      <c r="R2586">
        <v>432.10821847520901</v>
      </c>
      <c r="S2586">
        <v>2.6576996886461499</v>
      </c>
      <c r="T2586">
        <v>0.36112257066018399</v>
      </c>
      <c r="U2586">
        <v>2.2918491784830401E-2</v>
      </c>
      <c r="V2586">
        <v>2.91319553019697E-2</v>
      </c>
      <c r="W2586" s="25">
        <v>5.2050447086800102E-2</v>
      </c>
    </row>
    <row r="2587" spans="2:23" x14ac:dyDescent="0.25">
      <c r="B2587" t="s">
        <v>128</v>
      </c>
      <c r="C2587" t="s">
        <v>355</v>
      </c>
      <c r="D2587" t="s">
        <v>348</v>
      </c>
      <c r="E2587" t="s">
        <v>1012</v>
      </c>
      <c r="F2587" s="11" t="s">
        <v>951</v>
      </c>
      <c r="G2587" t="s">
        <v>952</v>
      </c>
      <c r="H2587" t="s">
        <v>918</v>
      </c>
      <c r="I2587" t="s">
        <v>329</v>
      </c>
      <c r="J2587" t="s">
        <v>865</v>
      </c>
      <c r="K2587">
        <v>320</v>
      </c>
      <c r="L2587">
        <v>250</v>
      </c>
      <c r="M2587">
        <v>2.7916666666666669E-2</v>
      </c>
      <c r="N2587">
        <v>399.48964916168501</v>
      </c>
      <c r="O2587">
        <v>1258.3923948593078</v>
      </c>
      <c r="P2587">
        <v>5.2925206273781802</v>
      </c>
      <c r="Q2587">
        <v>0.33557131306375998</v>
      </c>
      <c r="R2587">
        <v>494.16862746089498</v>
      </c>
      <c r="S2587">
        <v>3.3849729380159599</v>
      </c>
      <c r="T2587">
        <v>0.45111010586142902</v>
      </c>
      <c r="U2587">
        <v>2.3088459101732E-2</v>
      </c>
      <c r="V2587">
        <v>3.6499072256925301E-2</v>
      </c>
      <c r="W2587" s="25">
        <v>5.9587531358657297E-2</v>
      </c>
    </row>
    <row r="2588" spans="2:23" x14ac:dyDescent="0.25">
      <c r="B2588" t="s">
        <v>128</v>
      </c>
      <c r="C2588" t="s">
        <v>355</v>
      </c>
      <c r="D2588" t="s">
        <v>348</v>
      </c>
      <c r="E2588" t="s">
        <v>1012</v>
      </c>
      <c r="F2588" s="11" t="s">
        <v>951</v>
      </c>
      <c r="G2588" t="s">
        <v>952</v>
      </c>
      <c r="H2588" t="s">
        <v>918</v>
      </c>
      <c r="I2588" t="s">
        <v>329</v>
      </c>
      <c r="J2588" t="s">
        <v>865</v>
      </c>
      <c r="K2588">
        <v>400</v>
      </c>
      <c r="L2588">
        <v>500</v>
      </c>
      <c r="M2588">
        <v>5.2233796296296299E-2</v>
      </c>
      <c r="N2588">
        <v>685.19082149957399</v>
      </c>
      <c r="O2588">
        <v>2158.3510877236581</v>
      </c>
      <c r="P2588">
        <v>8.0808664086105999</v>
      </c>
      <c r="Q2588">
        <v>0.57556028608041698</v>
      </c>
      <c r="R2588">
        <v>847.58098680503895</v>
      </c>
      <c r="S2588">
        <v>5.4086835743607899</v>
      </c>
      <c r="T2588">
        <v>0.60703801557637804</v>
      </c>
      <c r="U2588">
        <v>2.9241791990287501E-2</v>
      </c>
      <c r="V2588">
        <v>7.7640247911690205E-2</v>
      </c>
      <c r="W2588" s="25">
        <v>0.1068820399019777</v>
      </c>
    </row>
    <row r="2589" spans="2:23" x14ac:dyDescent="0.25">
      <c r="B2589" t="s">
        <v>128</v>
      </c>
      <c r="C2589" t="s">
        <v>355</v>
      </c>
      <c r="D2589" t="s">
        <v>348</v>
      </c>
      <c r="E2589" t="s">
        <v>1012</v>
      </c>
      <c r="F2589" s="11" t="s">
        <v>951</v>
      </c>
      <c r="G2589" t="s">
        <v>952</v>
      </c>
      <c r="H2589" t="s">
        <v>918</v>
      </c>
      <c r="I2589" t="s">
        <v>329</v>
      </c>
      <c r="J2589" t="s">
        <v>865</v>
      </c>
      <c r="K2589">
        <v>400</v>
      </c>
      <c r="L2589">
        <v>750</v>
      </c>
      <c r="M2589">
        <v>7.6122685185185182E-2</v>
      </c>
      <c r="N2589">
        <v>995.64041931146005</v>
      </c>
      <c r="O2589">
        <v>3136.2673208310989</v>
      </c>
      <c r="P2589">
        <v>11.254854778927299</v>
      </c>
      <c r="Q2589">
        <v>0.83633791632743604</v>
      </c>
      <c r="R2589">
        <v>1231.60713906403</v>
      </c>
      <c r="S2589">
        <v>6.9759486752646902</v>
      </c>
      <c r="T2589">
        <v>0.69438075219848505</v>
      </c>
      <c r="U2589">
        <v>3.7648145591684098E-2</v>
      </c>
      <c r="V2589">
        <v>0.11811669083901</v>
      </c>
      <c r="W2589" s="25">
        <v>0.15576483643069411</v>
      </c>
    </row>
    <row r="2590" spans="2:23" x14ac:dyDescent="0.25">
      <c r="B2590" t="s">
        <v>128</v>
      </c>
      <c r="C2590" t="s">
        <v>355</v>
      </c>
      <c r="D2590" t="s">
        <v>348</v>
      </c>
      <c r="E2590" t="s">
        <v>1012</v>
      </c>
      <c r="F2590" s="11" t="s">
        <v>951</v>
      </c>
      <c r="G2590" t="s">
        <v>952</v>
      </c>
      <c r="H2590" t="s">
        <v>918</v>
      </c>
      <c r="I2590" t="s">
        <v>329</v>
      </c>
      <c r="J2590" t="s">
        <v>865</v>
      </c>
      <c r="K2590">
        <v>440</v>
      </c>
      <c r="L2590">
        <v>1000</v>
      </c>
      <c r="M2590">
        <v>0.1002662037037037</v>
      </c>
      <c r="N2590">
        <v>1234.4688283435</v>
      </c>
      <c r="O2590">
        <v>3888.5768092820249</v>
      </c>
      <c r="P2590">
        <v>13.7536606220021</v>
      </c>
      <c r="Q2590">
        <v>1.03695387170687</v>
      </c>
      <c r="R2590">
        <v>1527.03763950865</v>
      </c>
      <c r="S2590">
        <v>7.9278681665328099</v>
      </c>
      <c r="T2590">
        <v>0.74316130632547395</v>
      </c>
      <c r="U2590">
        <v>3.8255787761127397E-2</v>
      </c>
      <c r="V2590">
        <v>0.16812814084737601</v>
      </c>
      <c r="W2590" s="25">
        <v>0.20638392860850341</v>
      </c>
    </row>
    <row r="2591" spans="2:23" x14ac:dyDescent="0.25">
      <c r="B2591" t="s">
        <v>128</v>
      </c>
      <c r="C2591" t="s">
        <v>355</v>
      </c>
      <c r="D2591" t="s">
        <v>348</v>
      </c>
      <c r="E2591" t="s">
        <v>1012</v>
      </c>
      <c r="F2591" s="11" t="s">
        <v>951</v>
      </c>
      <c r="G2591" t="s">
        <v>952</v>
      </c>
      <c r="H2591" t="s">
        <v>918</v>
      </c>
      <c r="I2591" t="s">
        <v>329</v>
      </c>
      <c r="J2591" t="s">
        <v>865</v>
      </c>
      <c r="K2591">
        <v>440</v>
      </c>
      <c r="L2591">
        <v>1500</v>
      </c>
      <c r="M2591">
        <v>0.14805555555555555</v>
      </c>
      <c r="N2591">
        <v>1810.3510802483499</v>
      </c>
      <c r="O2591">
        <v>5702.6059027823021</v>
      </c>
      <c r="P2591">
        <v>19.675145627879399</v>
      </c>
      <c r="Q2591">
        <v>1.52069512725366</v>
      </c>
      <c r="R2591">
        <v>2239.4046270270401</v>
      </c>
      <c r="S2591">
        <v>10.5387072104935</v>
      </c>
      <c r="T2591">
        <v>0.87710048717817402</v>
      </c>
      <c r="U2591">
        <v>5.00515570963386E-2</v>
      </c>
      <c r="V2591">
        <v>0.25502758876567699</v>
      </c>
      <c r="W2591" s="25">
        <v>0.30507914586201557</v>
      </c>
    </row>
    <row r="2592" spans="2:23" x14ac:dyDescent="0.25">
      <c r="B2592" t="s">
        <v>128</v>
      </c>
      <c r="C2592" t="s">
        <v>355</v>
      </c>
      <c r="D2592" t="s">
        <v>348</v>
      </c>
      <c r="E2592" t="s">
        <v>1012</v>
      </c>
      <c r="F2592" s="11" t="s">
        <v>951</v>
      </c>
      <c r="G2592" t="s">
        <v>952</v>
      </c>
      <c r="H2592" t="s">
        <v>918</v>
      </c>
      <c r="I2592" t="s">
        <v>329</v>
      </c>
      <c r="J2592" t="s">
        <v>832</v>
      </c>
      <c r="K2592">
        <v>200</v>
      </c>
      <c r="L2592">
        <v>125</v>
      </c>
      <c r="M2592">
        <v>2.2847222222222224E-2</v>
      </c>
      <c r="N2592">
        <v>183.684</v>
      </c>
      <c r="O2592">
        <v>578.6046</v>
      </c>
      <c r="P2592">
        <v>1.68950269999999</v>
      </c>
      <c r="Q2592">
        <v>0.154294559999999</v>
      </c>
      <c r="R2592">
        <v>227.21710999999999</v>
      </c>
      <c r="S2592">
        <v>4.5080830799999996</v>
      </c>
      <c r="T2592">
        <v>0.78676379999999901</v>
      </c>
      <c r="U2592">
        <v>1.6428000000000002E-2</v>
      </c>
      <c r="V2592">
        <v>1.6655664000000001E-2</v>
      </c>
      <c r="W2592" s="25">
        <v>3.3083663999999999E-2</v>
      </c>
    </row>
    <row r="2593" spans="2:23" x14ac:dyDescent="0.25">
      <c r="B2593" t="s">
        <v>128</v>
      </c>
      <c r="C2593" t="s">
        <v>355</v>
      </c>
      <c r="D2593" t="s">
        <v>348</v>
      </c>
      <c r="E2593" t="s">
        <v>1012</v>
      </c>
      <c r="F2593" s="11" t="s">
        <v>951</v>
      </c>
      <c r="G2593" t="s">
        <v>952</v>
      </c>
      <c r="H2593" t="s">
        <v>918</v>
      </c>
      <c r="I2593" t="s">
        <v>329</v>
      </c>
      <c r="J2593" t="s">
        <v>864</v>
      </c>
      <c r="K2593">
        <v>200</v>
      </c>
      <c r="L2593">
        <v>125</v>
      </c>
      <c r="M2593">
        <v>1.9259259259259261E-2</v>
      </c>
      <c r="N2593">
        <v>167.56399999999999</v>
      </c>
      <c r="O2593">
        <v>527.82659999999998</v>
      </c>
      <c r="P2593">
        <v>1.6295362999999901</v>
      </c>
      <c r="Q2593">
        <v>0.14075376000000001</v>
      </c>
      <c r="R2593">
        <v>207.276669999999</v>
      </c>
      <c r="S2593">
        <v>3.7391590799999999</v>
      </c>
      <c r="T2593">
        <v>0.64103900000000003</v>
      </c>
      <c r="U2593">
        <v>1.49958E-2</v>
      </c>
      <c r="V2593">
        <v>1.4969263999999999E-2</v>
      </c>
      <c r="W2593" s="25">
        <v>2.9965064E-2</v>
      </c>
    </row>
    <row r="2594" spans="2:23" x14ac:dyDescent="0.25">
      <c r="B2594" t="s">
        <v>129</v>
      </c>
      <c r="C2594" t="s">
        <v>356</v>
      </c>
      <c r="D2594" t="s">
        <v>348</v>
      </c>
      <c r="E2594" t="s">
        <v>1701</v>
      </c>
      <c r="F2594" s="11" t="s">
        <v>951</v>
      </c>
      <c r="G2594" t="s">
        <v>952</v>
      </c>
      <c r="H2594" t="s">
        <v>918</v>
      </c>
      <c r="I2594" t="s">
        <v>329</v>
      </c>
      <c r="J2594" t="s">
        <v>865</v>
      </c>
      <c r="K2594">
        <v>200</v>
      </c>
      <c r="L2594">
        <v>125</v>
      </c>
      <c r="M2594">
        <v>1.5821759259259261E-2</v>
      </c>
      <c r="N2594">
        <v>253.725339358741</v>
      </c>
      <c r="O2594">
        <v>799.23481898003411</v>
      </c>
      <c r="P2594">
        <v>3.6998531277799702</v>
      </c>
      <c r="Q2594">
        <v>0.213129267950881</v>
      </c>
      <c r="R2594">
        <v>313.85816524301299</v>
      </c>
      <c r="S2594">
        <v>2.1266446028197499</v>
      </c>
      <c r="T2594">
        <v>0.295959865757847</v>
      </c>
      <c r="U2594">
        <v>1.84065935902477E-2</v>
      </c>
      <c r="V2594">
        <v>2.05150523592449E-2</v>
      </c>
      <c r="W2594" s="25">
        <v>3.89216459494926E-2</v>
      </c>
    </row>
    <row r="2595" spans="2:23" x14ac:dyDescent="0.25">
      <c r="B2595" t="s">
        <v>129</v>
      </c>
      <c r="C2595" t="s">
        <v>356</v>
      </c>
      <c r="D2595" t="s">
        <v>348</v>
      </c>
      <c r="E2595" t="s">
        <v>1701</v>
      </c>
      <c r="F2595" s="11" t="s">
        <v>951</v>
      </c>
      <c r="G2595" t="s">
        <v>952</v>
      </c>
      <c r="H2595" t="s">
        <v>918</v>
      </c>
      <c r="I2595" t="s">
        <v>329</v>
      </c>
      <c r="J2595" t="s">
        <v>865</v>
      </c>
      <c r="K2595">
        <v>240</v>
      </c>
      <c r="L2595">
        <v>200</v>
      </c>
      <c r="M2595">
        <v>2.3055555555555555E-2</v>
      </c>
      <c r="N2595">
        <v>365.66781994752</v>
      </c>
      <c r="O2595">
        <v>1151.8536328346879</v>
      </c>
      <c r="P2595">
        <v>5.2412740446166204</v>
      </c>
      <c r="Q2595">
        <v>0.30716098872720898</v>
      </c>
      <c r="R2595">
        <v>452.33108235681601</v>
      </c>
      <c r="S2595">
        <v>2.55495700244516</v>
      </c>
      <c r="T2595">
        <v>0.32804231927984101</v>
      </c>
      <c r="U2595">
        <v>2.3847885982502301E-2</v>
      </c>
      <c r="V2595">
        <v>3.0659735554570501E-2</v>
      </c>
      <c r="W2595" s="25">
        <v>5.4507621537072802E-2</v>
      </c>
    </row>
    <row r="2596" spans="2:23" x14ac:dyDescent="0.25">
      <c r="B2596" t="s">
        <v>129</v>
      </c>
      <c r="C2596" t="s">
        <v>356</v>
      </c>
      <c r="D2596" t="s">
        <v>348</v>
      </c>
      <c r="E2596" t="s">
        <v>1701</v>
      </c>
      <c r="F2596" s="11" t="s">
        <v>951</v>
      </c>
      <c r="G2596" t="s">
        <v>952</v>
      </c>
      <c r="H2596" t="s">
        <v>918</v>
      </c>
      <c r="I2596" t="s">
        <v>329</v>
      </c>
      <c r="J2596" t="s">
        <v>865</v>
      </c>
      <c r="K2596">
        <v>340</v>
      </c>
      <c r="L2596">
        <v>250</v>
      </c>
      <c r="M2596">
        <v>2.7314814814814816E-2</v>
      </c>
      <c r="N2596">
        <v>405.10726146546898</v>
      </c>
      <c r="O2596">
        <v>1276.0878736162272</v>
      </c>
      <c r="P2596">
        <v>5.6089525022943301</v>
      </c>
      <c r="Q2596">
        <v>0.34029011594367697</v>
      </c>
      <c r="R2596">
        <v>501.11764601083598</v>
      </c>
      <c r="S2596">
        <v>3.3040998010268199</v>
      </c>
      <c r="T2596">
        <v>0.41030671561357102</v>
      </c>
      <c r="U2596">
        <v>2.2615476736632001E-2</v>
      </c>
      <c r="V2596">
        <v>3.8534039674069001E-2</v>
      </c>
      <c r="W2596" s="25">
        <v>6.1149516410701002E-2</v>
      </c>
    </row>
    <row r="2597" spans="2:23" x14ac:dyDescent="0.25">
      <c r="B2597" t="s">
        <v>129</v>
      </c>
      <c r="C2597" t="s">
        <v>356</v>
      </c>
      <c r="D2597" t="s">
        <v>348</v>
      </c>
      <c r="E2597" t="s">
        <v>1701</v>
      </c>
      <c r="F2597" s="11" t="s">
        <v>951</v>
      </c>
      <c r="G2597" t="s">
        <v>952</v>
      </c>
      <c r="H2597" t="s">
        <v>918</v>
      </c>
      <c r="I2597" t="s">
        <v>329</v>
      </c>
      <c r="J2597" t="s">
        <v>865</v>
      </c>
      <c r="K2597">
        <v>400</v>
      </c>
      <c r="L2597">
        <v>500</v>
      </c>
      <c r="M2597">
        <v>5.0671296296296298E-2</v>
      </c>
      <c r="N2597">
        <v>731.55061397701797</v>
      </c>
      <c r="O2597">
        <v>2304.3844340276064</v>
      </c>
      <c r="P2597">
        <v>9.3107777261086397</v>
      </c>
      <c r="Q2597">
        <v>0.61450246480661397</v>
      </c>
      <c r="R2597">
        <v>904.92796682440405</v>
      </c>
      <c r="S2597">
        <v>4.7963252055506</v>
      </c>
      <c r="T2597">
        <v>0.50707311731546301</v>
      </c>
      <c r="U2597">
        <v>3.00670394968429E-2</v>
      </c>
      <c r="V2597">
        <v>8.2815519594524906E-2</v>
      </c>
      <c r="W2597" s="25">
        <v>0.11288255909136781</v>
      </c>
    </row>
    <row r="2598" spans="2:23" x14ac:dyDescent="0.25">
      <c r="B2598" t="s">
        <v>129</v>
      </c>
      <c r="C2598" t="s">
        <v>356</v>
      </c>
      <c r="D2598" t="s">
        <v>348</v>
      </c>
      <c r="E2598" t="s">
        <v>1701</v>
      </c>
      <c r="F2598" s="11" t="s">
        <v>951</v>
      </c>
      <c r="G2598" t="s">
        <v>952</v>
      </c>
      <c r="H2598" t="s">
        <v>918</v>
      </c>
      <c r="I2598" t="s">
        <v>329</v>
      </c>
      <c r="J2598" t="s">
        <v>865</v>
      </c>
      <c r="K2598">
        <v>400</v>
      </c>
      <c r="L2598">
        <v>750</v>
      </c>
      <c r="M2598">
        <v>7.3657407407407408E-2</v>
      </c>
      <c r="N2598">
        <v>1079.87683451116</v>
      </c>
      <c r="O2598">
        <v>3401.6120287101539</v>
      </c>
      <c r="P2598">
        <v>13.427751145485299</v>
      </c>
      <c r="Q2598">
        <v>0.907096491933989</v>
      </c>
      <c r="R2598">
        <v>1335.8076534533</v>
      </c>
      <c r="S2598">
        <v>5.9538941203873099</v>
      </c>
      <c r="T2598">
        <v>0.56509061779396697</v>
      </c>
      <c r="U2598">
        <v>3.96618335778006E-2</v>
      </c>
      <c r="V2598">
        <v>0.125316229807653</v>
      </c>
      <c r="W2598" s="25">
        <v>0.16497806338545359</v>
      </c>
    </row>
    <row r="2599" spans="2:23" x14ac:dyDescent="0.25">
      <c r="B2599" t="s">
        <v>129</v>
      </c>
      <c r="C2599" t="s">
        <v>356</v>
      </c>
      <c r="D2599" t="s">
        <v>348</v>
      </c>
      <c r="E2599" t="s">
        <v>1701</v>
      </c>
      <c r="F2599" s="11" t="s">
        <v>951</v>
      </c>
      <c r="G2599" t="s">
        <v>952</v>
      </c>
      <c r="H2599" t="s">
        <v>918</v>
      </c>
      <c r="I2599" t="s">
        <v>329</v>
      </c>
      <c r="J2599" t="s">
        <v>865</v>
      </c>
      <c r="K2599">
        <v>400</v>
      </c>
      <c r="L2599">
        <v>1000</v>
      </c>
      <c r="M2599">
        <v>9.6655092592592598E-2</v>
      </c>
      <c r="N2599">
        <v>1428.28454179454</v>
      </c>
      <c r="O2599">
        <v>4499.0963066528011</v>
      </c>
      <c r="P2599">
        <v>17.544995064711301</v>
      </c>
      <c r="Q2599">
        <v>1.1997590478478699</v>
      </c>
      <c r="R2599">
        <v>1766.78806583047</v>
      </c>
      <c r="S2599">
        <v>7.1094014996925301</v>
      </c>
      <c r="T2599">
        <v>0.62306515849761601</v>
      </c>
      <c r="U2599">
        <v>4.9249467231757903E-2</v>
      </c>
      <c r="V2599">
        <v>0.16781904786282301</v>
      </c>
      <c r="W2599" s="25">
        <v>0.21706851509458092</v>
      </c>
    </row>
    <row r="2600" spans="2:23" x14ac:dyDescent="0.25">
      <c r="B2600" t="s">
        <v>129</v>
      </c>
      <c r="C2600" t="s">
        <v>356</v>
      </c>
      <c r="D2600" t="s">
        <v>348</v>
      </c>
      <c r="E2600" t="s">
        <v>1701</v>
      </c>
      <c r="F2600" s="11" t="s">
        <v>951</v>
      </c>
      <c r="G2600" t="s">
        <v>952</v>
      </c>
      <c r="H2600" t="s">
        <v>918</v>
      </c>
      <c r="I2600" t="s">
        <v>329</v>
      </c>
      <c r="J2600" t="s">
        <v>865</v>
      </c>
      <c r="K2600">
        <v>400</v>
      </c>
      <c r="L2600">
        <v>1500</v>
      </c>
      <c r="M2600">
        <v>0.1426273148148148</v>
      </c>
      <c r="N2600">
        <v>2124.8470362242101</v>
      </c>
      <c r="O2600">
        <v>6693.2681641062618</v>
      </c>
      <c r="P2600">
        <v>25.775966522186799</v>
      </c>
      <c r="Q2600">
        <v>1.78487154800185</v>
      </c>
      <c r="R2600">
        <v>2628.4357412693198</v>
      </c>
      <c r="S2600">
        <v>9.4136845167378596</v>
      </c>
      <c r="T2600">
        <v>0.73756926757248098</v>
      </c>
      <c r="U2600">
        <v>6.8401889940786095E-2</v>
      </c>
      <c r="V2600">
        <v>0.252817783217475</v>
      </c>
      <c r="W2600" s="25">
        <v>0.32121967315826111</v>
      </c>
    </row>
    <row r="2601" spans="2:23" x14ac:dyDescent="0.25">
      <c r="B2601" t="s">
        <v>129</v>
      </c>
      <c r="C2601" t="s">
        <v>356</v>
      </c>
      <c r="D2601" t="s">
        <v>348</v>
      </c>
      <c r="E2601" t="s">
        <v>1701</v>
      </c>
      <c r="F2601" s="11" t="s">
        <v>951</v>
      </c>
      <c r="G2601" t="s">
        <v>952</v>
      </c>
      <c r="H2601" t="s">
        <v>918</v>
      </c>
      <c r="I2601" t="s">
        <v>329</v>
      </c>
      <c r="J2601" t="s">
        <v>865</v>
      </c>
      <c r="K2601">
        <v>420</v>
      </c>
      <c r="L2601">
        <v>2000</v>
      </c>
      <c r="M2601">
        <v>0.18875</v>
      </c>
      <c r="N2601">
        <v>2734.6567540221299</v>
      </c>
      <c r="O2601">
        <v>8614.1687751697082</v>
      </c>
      <c r="P2601">
        <v>33.1776025314023</v>
      </c>
      <c r="Q2601">
        <v>2.2971113426324199</v>
      </c>
      <c r="R2601">
        <v>3382.77060150334</v>
      </c>
      <c r="S2601">
        <v>11.5011727713597</v>
      </c>
      <c r="T2601">
        <v>0.83473319173048099</v>
      </c>
      <c r="U2601">
        <v>7.6481683191149494E-2</v>
      </c>
      <c r="V2601">
        <v>0.35417780800945697</v>
      </c>
      <c r="W2601" s="25">
        <v>0.43065949120060648</v>
      </c>
    </row>
    <row r="2602" spans="2:23" x14ac:dyDescent="0.25">
      <c r="B2602" t="s">
        <v>129</v>
      </c>
      <c r="C2602" t="s">
        <v>356</v>
      </c>
      <c r="D2602" t="s">
        <v>348</v>
      </c>
      <c r="E2602" t="s">
        <v>1701</v>
      </c>
      <c r="F2602" s="11" t="s">
        <v>951</v>
      </c>
      <c r="G2602" t="s">
        <v>952</v>
      </c>
      <c r="H2602" t="s">
        <v>918</v>
      </c>
      <c r="I2602" t="s">
        <v>329</v>
      </c>
      <c r="J2602" t="s">
        <v>832</v>
      </c>
      <c r="K2602">
        <v>200</v>
      </c>
      <c r="L2602">
        <v>125</v>
      </c>
      <c r="M2602">
        <v>2.2847222222222224E-2</v>
      </c>
      <c r="N2602">
        <v>183.684</v>
      </c>
      <c r="O2602">
        <v>578.6046</v>
      </c>
      <c r="P2602">
        <v>1.68950269999999</v>
      </c>
      <c r="Q2602">
        <v>0.154294559999999</v>
      </c>
      <c r="R2602">
        <v>227.21710999999999</v>
      </c>
      <c r="S2602">
        <v>4.5080830799999996</v>
      </c>
      <c r="T2602">
        <v>0.78676379999999901</v>
      </c>
      <c r="U2602">
        <v>1.6428000000000002E-2</v>
      </c>
      <c r="V2602">
        <v>1.6655664000000001E-2</v>
      </c>
      <c r="W2602" s="25">
        <v>3.3083663999999999E-2</v>
      </c>
    </row>
    <row r="2603" spans="2:23" x14ac:dyDescent="0.25">
      <c r="B2603" t="s">
        <v>129</v>
      </c>
      <c r="C2603" t="s">
        <v>356</v>
      </c>
      <c r="D2603" t="s">
        <v>348</v>
      </c>
      <c r="E2603" t="s">
        <v>1701</v>
      </c>
      <c r="F2603" s="11" t="s">
        <v>951</v>
      </c>
      <c r="G2603" t="s">
        <v>952</v>
      </c>
      <c r="H2603" t="s">
        <v>918</v>
      </c>
      <c r="I2603" t="s">
        <v>329</v>
      </c>
      <c r="J2603" t="s">
        <v>864</v>
      </c>
      <c r="K2603">
        <v>200</v>
      </c>
      <c r="L2603">
        <v>125</v>
      </c>
      <c r="M2603">
        <v>1.9259259259259261E-2</v>
      </c>
      <c r="N2603">
        <v>167.56399999999999</v>
      </c>
      <c r="O2603">
        <v>527.82659999999998</v>
      </c>
      <c r="P2603">
        <v>1.6295362999999901</v>
      </c>
      <c r="Q2603">
        <v>0.14075376000000001</v>
      </c>
      <c r="R2603">
        <v>207.276669999999</v>
      </c>
      <c r="S2603">
        <v>3.7391590799999999</v>
      </c>
      <c r="T2603">
        <v>0.64103900000000003</v>
      </c>
      <c r="U2603">
        <v>1.49958E-2</v>
      </c>
      <c r="V2603">
        <v>1.4969263999999999E-2</v>
      </c>
      <c r="W2603" s="25">
        <v>2.9965064E-2</v>
      </c>
    </row>
    <row r="2604" spans="2:23" x14ac:dyDescent="0.25">
      <c r="B2604" t="s">
        <v>130</v>
      </c>
      <c r="C2604" t="s">
        <v>357</v>
      </c>
      <c r="D2604" t="s">
        <v>348</v>
      </c>
      <c r="E2604" t="s">
        <v>1555</v>
      </c>
      <c r="F2604" s="11" t="s">
        <v>951</v>
      </c>
      <c r="G2604" t="s">
        <v>952</v>
      </c>
      <c r="H2604" t="s">
        <v>918</v>
      </c>
      <c r="I2604" t="s">
        <v>2018</v>
      </c>
      <c r="J2604" t="s">
        <v>865</v>
      </c>
      <c r="K2604">
        <v>200</v>
      </c>
      <c r="L2604">
        <v>125</v>
      </c>
      <c r="M2604">
        <v>1.6145833333333335E-2</v>
      </c>
      <c r="N2604">
        <v>275.26710359737899</v>
      </c>
      <c r="O2604">
        <v>867.09137633174385</v>
      </c>
      <c r="P2604">
        <v>3.0764221258557298</v>
      </c>
      <c r="Q2604">
        <v>0.23122435703744501</v>
      </c>
      <c r="R2604">
        <v>340.50551248487699</v>
      </c>
      <c r="S2604">
        <v>1.6328628004819801</v>
      </c>
      <c r="T2604">
        <v>0.13310194537602199</v>
      </c>
      <c r="U2604">
        <v>3.4844026720076502E-3</v>
      </c>
      <c r="V2604">
        <v>1.72637568623553E-2</v>
      </c>
      <c r="W2604" s="25">
        <v>2.0748159534362952E-2</v>
      </c>
    </row>
    <row r="2605" spans="2:23" x14ac:dyDescent="0.25">
      <c r="B2605" t="s">
        <v>130</v>
      </c>
      <c r="C2605" t="s">
        <v>357</v>
      </c>
      <c r="D2605" t="s">
        <v>348</v>
      </c>
      <c r="E2605" t="s">
        <v>1555</v>
      </c>
      <c r="F2605" s="11" t="s">
        <v>951</v>
      </c>
      <c r="G2605" t="s">
        <v>952</v>
      </c>
      <c r="H2605" t="s">
        <v>918</v>
      </c>
      <c r="I2605" t="s">
        <v>2018</v>
      </c>
      <c r="J2605" t="s">
        <v>865</v>
      </c>
      <c r="K2605">
        <v>240</v>
      </c>
      <c r="L2605">
        <v>200</v>
      </c>
      <c r="M2605">
        <v>2.34375E-2</v>
      </c>
      <c r="N2605">
        <v>405.62479070580599</v>
      </c>
      <c r="O2605">
        <v>1277.7180907232889</v>
      </c>
      <c r="P2605">
        <v>4.4315874946040301</v>
      </c>
      <c r="Q2605">
        <v>0.340724851851815</v>
      </c>
      <c r="R2605">
        <v>501.75793292905098</v>
      </c>
      <c r="S2605">
        <v>2.06610099858643</v>
      </c>
      <c r="T2605">
        <v>0.175737568364497</v>
      </c>
      <c r="U2605">
        <v>4.5643885250970196E-3</v>
      </c>
      <c r="V2605">
        <v>2.7121009878192E-2</v>
      </c>
      <c r="W2605" s="25">
        <v>3.1685398403289017E-2</v>
      </c>
    </row>
    <row r="2606" spans="2:23" x14ac:dyDescent="0.25">
      <c r="B2606" t="s">
        <v>130</v>
      </c>
      <c r="C2606" t="s">
        <v>357</v>
      </c>
      <c r="D2606" t="s">
        <v>348</v>
      </c>
      <c r="E2606" t="s">
        <v>1555</v>
      </c>
      <c r="F2606" s="11" t="s">
        <v>951</v>
      </c>
      <c r="G2606" t="s">
        <v>952</v>
      </c>
      <c r="H2606" t="s">
        <v>918</v>
      </c>
      <c r="I2606" t="s">
        <v>2018</v>
      </c>
      <c r="J2606" t="s">
        <v>865</v>
      </c>
      <c r="K2606">
        <v>320</v>
      </c>
      <c r="L2606">
        <v>250</v>
      </c>
      <c r="M2606">
        <v>2.763888888888889E-2</v>
      </c>
      <c r="N2606">
        <v>454.41399625620301</v>
      </c>
      <c r="O2606">
        <v>1431.4040882070394</v>
      </c>
      <c r="P2606">
        <v>4.8288145300050003</v>
      </c>
      <c r="Q2606">
        <v>0.38170786026909997</v>
      </c>
      <c r="R2606">
        <v>562.11020219194495</v>
      </c>
      <c r="S2606">
        <v>2.6169965617972002</v>
      </c>
      <c r="T2606">
        <v>0.205524354791328</v>
      </c>
      <c r="U2606">
        <v>5.0715163314444603E-3</v>
      </c>
      <c r="V2606">
        <v>3.3029390915048501E-2</v>
      </c>
      <c r="W2606" s="25">
        <v>3.8100907246492961E-2</v>
      </c>
    </row>
    <row r="2607" spans="2:23" x14ac:dyDescent="0.25">
      <c r="B2607" t="s">
        <v>130</v>
      </c>
      <c r="C2607" t="s">
        <v>357</v>
      </c>
      <c r="D2607" t="s">
        <v>348</v>
      </c>
      <c r="E2607" t="s">
        <v>1555</v>
      </c>
      <c r="F2607" s="11" t="s">
        <v>951</v>
      </c>
      <c r="G2607" t="s">
        <v>952</v>
      </c>
      <c r="H2607" t="s">
        <v>918</v>
      </c>
      <c r="I2607" t="s">
        <v>2018</v>
      </c>
      <c r="J2607" t="s">
        <v>865</v>
      </c>
      <c r="K2607">
        <v>400</v>
      </c>
      <c r="L2607">
        <v>500</v>
      </c>
      <c r="M2607">
        <v>5.1192129629629629E-2</v>
      </c>
      <c r="N2607">
        <v>764.11687873770302</v>
      </c>
      <c r="O2607">
        <v>2406.9681680237645</v>
      </c>
      <c r="P2607">
        <v>7.3636295913210903</v>
      </c>
      <c r="Q2607">
        <v>0.64185822156796801</v>
      </c>
      <c r="R2607">
        <v>945.21266214978402</v>
      </c>
      <c r="S2607">
        <v>3.2329917827185799</v>
      </c>
      <c r="T2607">
        <v>0.21130309982724399</v>
      </c>
      <c r="U2607">
        <v>6.4104251661249402E-3</v>
      </c>
      <c r="V2607">
        <v>6.9562703793638103E-2</v>
      </c>
      <c r="W2607" s="25">
        <v>7.5973128959763048E-2</v>
      </c>
    </row>
    <row r="2608" spans="2:23" x14ac:dyDescent="0.25">
      <c r="B2608" t="s">
        <v>130</v>
      </c>
      <c r="C2608" t="s">
        <v>357</v>
      </c>
      <c r="D2608" t="s">
        <v>348</v>
      </c>
      <c r="E2608" t="s">
        <v>1555</v>
      </c>
      <c r="F2608" s="11" t="s">
        <v>951</v>
      </c>
      <c r="G2608" t="s">
        <v>952</v>
      </c>
      <c r="H2608" t="s">
        <v>918</v>
      </c>
      <c r="I2608" t="s">
        <v>2018</v>
      </c>
      <c r="J2608" t="s">
        <v>865</v>
      </c>
      <c r="K2608">
        <v>400</v>
      </c>
      <c r="L2608">
        <v>750</v>
      </c>
      <c r="M2608">
        <v>7.4178240740740739E-2</v>
      </c>
      <c r="N2608">
        <v>1112.52130391331</v>
      </c>
      <c r="O2608">
        <v>3504.4421073269264</v>
      </c>
      <c r="P2608">
        <v>10.499337591083901</v>
      </c>
      <c r="Q2608">
        <v>0.93451791524521199</v>
      </c>
      <c r="R2608">
        <v>1376.18892578757</v>
      </c>
      <c r="S2608">
        <v>3.5121067481478501</v>
      </c>
      <c r="T2608">
        <v>0.21159797113508499</v>
      </c>
      <c r="U2608">
        <v>7.6669739142850796E-3</v>
      </c>
      <c r="V2608">
        <v>0.10676194555547799</v>
      </c>
      <c r="W2608" s="25">
        <v>0.11442891946976308</v>
      </c>
    </row>
    <row r="2609" spans="2:23" x14ac:dyDescent="0.25">
      <c r="B2609" t="s">
        <v>130</v>
      </c>
      <c r="C2609" t="s">
        <v>357</v>
      </c>
      <c r="D2609" t="s">
        <v>348</v>
      </c>
      <c r="E2609" t="s">
        <v>1555</v>
      </c>
      <c r="F2609" s="11" t="s">
        <v>951</v>
      </c>
      <c r="G2609" t="s">
        <v>952</v>
      </c>
      <c r="H2609" t="s">
        <v>918</v>
      </c>
      <c r="I2609" t="s">
        <v>2018</v>
      </c>
      <c r="J2609" t="s">
        <v>865</v>
      </c>
      <c r="K2609">
        <v>400</v>
      </c>
      <c r="L2609">
        <v>1000</v>
      </c>
      <c r="M2609">
        <v>9.7175925925925929E-2</v>
      </c>
      <c r="N2609">
        <v>1460.9189177665</v>
      </c>
      <c r="O2609">
        <v>4601.8945909644754</v>
      </c>
      <c r="P2609">
        <v>13.635066442025501</v>
      </c>
      <c r="Q2609">
        <v>1.2271718130161899</v>
      </c>
      <c r="R2609">
        <v>1807.1568744219401</v>
      </c>
      <c r="S2609">
        <v>3.7915010103000499</v>
      </c>
      <c r="T2609">
        <v>0.211739444988918</v>
      </c>
      <c r="U2609">
        <v>8.92014353367886E-3</v>
      </c>
      <c r="V2609">
        <v>0.14396590709110799</v>
      </c>
      <c r="W2609" s="25">
        <v>0.15288605062478686</v>
      </c>
    </row>
    <row r="2610" spans="2:23" x14ac:dyDescent="0.25">
      <c r="B2610" t="s">
        <v>130</v>
      </c>
      <c r="C2610" t="s">
        <v>357</v>
      </c>
      <c r="D2610" t="s">
        <v>348</v>
      </c>
      <c r="E2610" t="s">
        <v>1555</v>
      </c>
      <c r="F2610" s="11" t="s">
        <v>951</v>
      </c>
      <c r="G2610" t="s">
        <v>952</v>
      </c>
      <c r="H2610" t="s">
        <v>918</v>
      </c>
      <c r="I2610" t="s">
        <v>2018</v>
      </c>
      <c r="J2610" t="s">
        <v>865</v>
      </c>
      <c r="K2610">
        <v>400</v>
      </c>
      <c r="L2610">
        <v>1500</v>
      </c>
      <c r="M2610">
        <v>0.14314814814814816</v>
      </c>
      <c r="N2610">
        <v>2157.55222862042</v>
      </c>
      <c r="O2610">
        <v>6796.2895201543224</v>
      </c>
      <c r="P2610">
        <v>19.904401217478501</v>
      </c>
      <c r="Q2610">
        <v>1.8123438868369799</v>
      </c>
      <c r="R2610">
        <v>2668.8917842845499</v>
      </c>
      <c r="S2610">
        <v>4.3418823050695101</v>
      </c>
      <c r="T2610">
        <v>0.211597952831728</v>
      </c>
      <c r="U2610">
        <v>1.14201089155618E-2</v>
      </c>
      <c r="V2610">
        <v>0.21837554002999299</v>
      </c>
      <c r="W2610" s="25">
        <v>0.22979564894555479</v>
      </c>
    </row>
    <row r="2611" spans="2:23" x14ac:dyDescent="0.25">
      <c r="B2611" t="s">
        <v>130</v>
      </c>
      <c r="C2611" t="s">
        <v>357</v>
      </c>
      <c r="D2611" t="s">
        <v>348</v>
      </c>
      <c r="E2611" t="s">
        <v>1555</v>
      </c>
      <c r="F2611" s="11" t="s">
        <v>951</v>
      </c>
      <c r="G2611" t="s">
        <v>952</v>
      </c>
      <c r="H2611" t="s">
        <v>918</v>
      </c>
      <c r="I2611" t="s">
        <v>2018</v>
      </c>
      <c r="J2611" t="s">
        <v>865</v>
      </c>
      <c r="K2611">
        <v>400</v>
      </c>
      <c r="L2611">
        <v>2000</v>
      </c>
      <c r="M2611">
        <v>0.18913194444444445</v>
      </c>
      <c r="N2611">
        <v>2854.12753843172</v>
      </c>
      <c r="O2611">
        <v>8990.5017460599174</v>
      </c>
      <c r="P2611">
        <v>26.172784784658099</v>
      </c>
      <c r="Q2611">
        <v>2.3974671626873301</v>
      </c>
      <c r="R2611">
        <v>3530.5553431950598</v>
      </c>
      <c r="S2611">
        <v>4.8933117776666197</v>
      </c>
      <c r="T2611">
        <v>0.21120091899794499</v>
      </c>
      <c r="U2611">
        <v>1.3920273028292299E-2</v>
      </c>
      <c r="V2611">
        <v>0.292781823471014</v>
      </c>
      <c r="W2611" s="25">
        <v>0.3067020964993063</v>
      </c>
    </row>
    <row r="2612" spans="2:23" x14ac:dyDescent="0.25">
      <c r="B2612" t="s">
        <v>130</v>
      </c>
      <c r="C2612" t="s">
        <v>357</v>
      </c>
      <c r="D2612" t="s">
        <v>348</v>
      </c>
      <c r="E2612" t="s">
        <v>1555</v>
      </c>
      <c r="F2612" s="11" t="s">
        <v>951</v>
      </c>
      <c r="G2612" t="s">
        <v>952</v>
      </c>
      <c r="H2612" t="s">
        <v>918</v>
      </c>
      <c r="I2612" t="s">
        <v>2018</v>
      </c>
      <c r="J2612" t="s">
        <v>832</v>
      </c>
      <c r="K2612">
        <v>200</v>
      </c>
      <c r="L2612">
        <v>125</v>
      </c>
      <c r="M2612">
        <v>2.2847222222222224E-2</v>
      </c>
      <c r="N2612">
        <v>288.41879999999998</v>
      </c>
      <c r="O2612">
        <v>908.5192199999999</v>
      </c>
      <c r="P2612">
        <v>2.3090541600000001</v>
      </c>
      <c r="Q2612">
        <v>0.24227178999999999</v>
      </c>
      <c r="R2612">
        <v>356.77406999999999</v>
      </c>
      <c r="S2612">
        <v>4.7558355199999998</v>
      </c>
      <c r="T2612">
        <v>0.40310985719999998</v>
      </c>
      <c r="U2612">
        <v>1.357092E-2</v>
      </c>
      <c r="V2612">
        <v>1.6617866639999999E-2</v>
      </c>
      <c r="W2612" s="25">
        <v>3.018878664E-2</v>
      </c>
    </row>
    <row r="2613" spans="2:23" x14ac:dyDescent="0.25">
      <c r="B2613" t="s">
        <v>130</v>
      </c>
      <c r="C2613" t="s">
        <v>357</v>
      </c>
      <c r="D2613" t="s">
        <v>348</v>
      </c>
      <c r="E2613" t="s">
        <v>1555</v>
      </c>
      <c r="F2613" s="11" t="s">
        <v>951</v>
      </c>
      <c r="G2613" t="s">
        <v>952</v>
      </c>
      <c r="H2613" t="s">
        <v>918</v>
      </c>
      <c r="I2613" t="s">
        <v>2018</v>
      </c>
      <c r="J2613" t="s">
        <v>864</v>
      </c>
      <c r="K2613">
        <v>200</v>
      </c>
      <c r="L2613">
        <v>125</v>
      </c>
      <c r="M2613">
        <v>1.9259259259259261E-2</v>
      </c>
      <c r="N2613">
        <v>260.70479999999998</v>
      </c>
      <c r="O2613">
        <v>821.22011999999995</v>
      </c>
      <c r="P2613">
        <v>2.2480833599999999</v>
      </c>
      <c r="Q2613">
        <v>0.21899203</v>
      </c>
      <c r="R2613">
        <v>322.49184961538401</v>
      </c>
      <c r="S2613">
        <v>3.8393336353846101</v>
      </c>
      <c r="T2613">
        <v>0.323016409123076</v>
      </c>
      <c r="U2613">
        <v>1.1165319999999999E-2</v>
      </c>
      <c r="V2613">
        <v>1.476592664E-2</v>
      </c>
      <c r="W2613" s="25">
        <v>2.5931246639999999E-2</v>
      </c>
    </row>
    <row r="2614" spans="2:23" x14ac:dyDescent="0.25">
      <c r="B2614" t="s">
        <v>131</v>
      </c>
      <c r="C2614" t="s">
        <v>358</v>
      </c>
      <c r="D2614" t="s">
        <v>348</v>
      </c>
      <c r="E2614" t="s">
        <v>2024</v>
      </c>
      <c r="F2614" s="11" t="s">
        <v>951</v>
      </c>
      <c r="G2614" t="s">
        <v>952</v>
      </c>
      <c r="H2614" t="s">
        <v>918</v>
      </c>
      <c r="I2614" t="s">
        <v>329</v>
      </c>
      <c r="J2614" t="s">
        <v>865</v>
      </c>
      <c r="K2614">
        <v>200</v>
      </c>
      <c r="L2614">
        <v>125</v>
      </c>
      <c r="M2614">
        <v>1.6493055555555556E-2</v>
      </c>
      <c r="N2614">
        <v>359.50358885157999</v>
      </c>
      <c r="O2614">
        <v>1132.4363048824769</v>
      </c>
      <c r="P2614">
        <v>5.4123390255778201</v>
      </c>
      <c r="Q2614">
        <v>0.30198301463532701</v>
      </c>
      <c r="R2614">
        <v>444.70586053301901</v>
      </c>
      <c r="S2614">
        <v>1.50743046703151</v>
      </c>
      <c r="T2614">
        <v>0.10736164069559399</v>
      </c>
      <c r="U2614">
        <v>2.6266465405548101E-2</v>
      </c>
      <c r="V2614">
        <v>2.8948533889276901E-2</v>
      </c>
      <c r="W2614" s="25">
        <v>5.5214999294824998E-2</v>
      </c>
    </row>
    <row r="2615" spans="2:23" x14ac:dyDescent="0.25">
      <c r="B2615" t="s">
        <v>131</v>
      </c>
      <c r="C2615" t="s">
        <v>358</v>
      </c>
      <c r="D2615" t="s">
        <v>348</v>
      </c>
      <c r="E2615" t="s">
        <v>2024</v>
      </c>
      <c r="F2615" s="11" t="s">
        <v>951</v>
      </c>
      <c r="G2615" t="s">
        <v>952</v>
      </c>
      <c r="H2615" t="s">
        <v>918</v>
      </c>
      <c r="I2615" t="s">
        <v>329</v>
      </c>
      <c r="J2615" t="s">
        <v>865</v>
      </c>
      <c r="K2615">
        <v>240</v>
      </c>
      <c r="L2615">
        <v>200</v>
      </c>
      <c r="M2615">
        <v>2.3946759259259261E-2</v>
      </c>
      <c r="N2615">
        <v>514.75969561951695</v>
      </c>
      <c r="O2615">
        <v>1621.4930412014783</v>
      </c>
      <c r="P2615">
        <v>7.7334063279035803</v>
      </c>
      <c r="Q2615">
        <v>0.432398195686992</v>
      </c>
      <c r="R2615">
        <v>636.75773715929995</v>
      </c>
      <c r="S2615">
        <v>1.91969295655426</v>
      </c>
      <c r="T2615">
        <v>0.131063939901751</v>
      </c>
      <c r="U2615">
        <v>3.4428860548432902E-2</v>
      </c>
      <c r="V2615">
        <v>4.2213671999505702E-2</v>
      </c>
      <c r="W2615" s="25">
        <v>7.6642532547938597E-2</v>
      </c>
    </row>
    <row r="2616" spans="2:23" x14ac:dyDescent="0.25">
      <c r="B2616" t="s">
        <v>131</v>
      </c>
      <c r="C2616" t="s">
        <v>358</v>
      </c>
      <c r="D2616" t="s">
        <v>348</v>
      </c>
      <c r="E2616" t="s">
        <v>2024</v>
      </c>
      <c r="F2616" s="11" t="s">
        <v>951</v>
      </c>
      <c r="G2616" t="s">
        <v>952</v>
      </c>
      <c r="H2616" t="s">
        <v>918</v>
      </c>
      <c r="I2616" t="s">
        <v>329</v>
      </c>
      <c r="J2616" t="s">
        <v>865</v>
      </c>
      <c r="K2616">
        <v>360</v>
      </c>
      <c r="L2616">
        <v>250</v>
      </c>
      <c r="M2616">
        <v>2.8935185185185185E-2</v>
      </c>
      <c r="N2616">
        <v>567.32444147950696</v>
      </c>
      <c r="O2616">
        <v>1787.0719906604468</v>
      </c>
      <c r="P2616">
        <v>8.1119054068312106</v>
      </c>
      <c r="Q2616">
        <v>0.47655260216271</v>
      </c>
      <c r="R2616">
        <v>701.78032876115697</v>
      </c>
      <c r="S2616">
        <v>2.46115906026664</v>
      </c>
      <c r="T2616">
        <v>0.16803515007223599</v>
      </c>
      <c r="U2616">
        <v>3.3549835397378797E-2</v>
      </c>
      <c r="V2616">
        <v>5.1357802388425799E-2</v>
      </c>
      <c r="W2616" s="25">
        <v>8.4907637785804596E-2</v>
      </c>
    </row>
    <row r="2617" spans="2:23" x14ac:dyDescent="0.25">
      <c r="B2617" t="s">
        <v>131</v>
      </c>
      <c r="C2617" t="s">
        <v>358</v>
      </c>
      <c r="D2617" t="s">
        <v>348</v>
      </c>
      <c r="E2617" t="s">
        <v>2024</v>
      </c>
      <c r="F2617" s="11" t="s">
        <v>951</v>
      </c>
      <c r="G2617" t="s">
        <v>952</v>
      </c>
      <c r="H2617" t="s">
        <v>918</v>
      </c>
      <c r="I2617" t="s">
        <v>329</v>
      </c>
      <c r="J2617" t="s">
        <v>865</v>
      </c>
      <c r="K2617">
        <v>440</v>
      </c>
      <c r="L2617">
        <v>500</v>
      </c>
      <c r="M2617">
        <v>5.3159722222222226E-2</v>
      </c>
      <c r="N2617">
        <v>911.66366630250297</v>
      </c>
      <c r="O2617">
        <v>2871.7405488528843</v>
      </c>
      <c r="P2617">
        <v>12.231668797853899</v>
      </c>
      <c r="Q2617">
        <v>0.76579737610366705</v>
      </c>
      <c r="R2617">
        <v>1127.72781606635</v>
      </c>
      <c r="S2617">
        <v>3.86712379904121</v>
      </c>
      <c r="T2617">
        <v>0.24058818936277401</v>
      </c>
      <c r="U2617">
        <v>4.0432872039013801E-2</v>
      </c>
      <c r="V2617">
        <v>0.101797835120856</v>
      </c>
      <c r="W2617" s="25">
        <v>0.1422307071598698</v>
      </c>
    </row>
    <row r="2618" spans="2:23" x14ac:dyDescent="0.25">
      <c r="B2618" t="s">
        <v>131</v>
      </c>
      <c r="C2618" t="s">
        <v>358</v>
      </c>
      <c r="D2618" t="s">
        <v>348</v>
      </c>
      <c r="E2618" t="s">
        <v>2024</v>
      </c>
      <c r="F2618" s="11" t="s">
        <v>951</v>
      </c>
      <c r="G2618" t="s">
        <v>952</v>
      </c>
      <c r="H2618" t="s">
        <v>918</v>
      </c>
      <c r="I2618" t="s">
        <v>329</v>
      </c>
      <c r="J2618" t="s">
        <v>865</v>
      </c>
      <c r="K2618">
        <v>440</v>
      </c>
      <c r="L2618">
        <v>750</v>
      </c>
      <c r="M2618">
        <v>7.5856481481481483E-2</v>
      </c>
      <c r="N2618">
        <v>1259.13237243052</v>
      </c>
      <c r="O2618">
        <v>3966.2669731561382</v>
      </c>
      <c r="P2618">
        <v>16.652466907352402</v>
      </c>
      <c r="Q2618">
        <v>1.0576711569171899</v>
      </c>
      <c r="R2618">
        <v>1557.54669001156</v>
      </c>
      <c r="S2618">
        <v>5.0722922785268301</v>
      </c>
      <c r="T2618">
        <v>0.299302170375708</v>
      </c>
      <c r="U2618">
        <v>4.8252966245482302E-2</v>
      </c>
      <c r="V2618">
        <v>0.15027581334871401</v>
      </c>
      <c r="W2618" s="25">
        <v>0.19852877959419632</v>
      </c>
    </row>
    <row r="2619" spans="2:23" x14ac:dyDescent="0.25">
      <c r="B2619" t="s">
        <v>131</v>
      </c>
      <c r="C2619" t="s">
        <v>358</v>
      </c>
      <c r="D2619" t="s">
        <v>348</v>
      </c>
      <c r="E2619" t="s">
        <v>2024</v>
      </c>
      <c r="F2619" s="11" t="s">
        <v>951</v>
      </c>
      <c r="G2619" t="s">
        <v>952</v>
      </c>
      <c r="H2619" t="s">
        <v>918</v>
      </c>
      <c r="I2619" t="s">
        <v>329</v>
      </c>
      <c r="J2619" t="s">
        <v>865</v>
      </c>
      <c r="K2619">
        <v>440</v>
      </c>
      <c r="L2619">
        <v>1000</v>
      </c>
      <c r="M2619">
        <v>9.8564814814814813E-2</v>
      </c>
      <c r="N2619">
        <v>1606.46236297475</v>
      </c>
      <c r="O2619">
        <v>5060.3564433704623</v>
      </c>
      <c r="P2619">
        <v>21.067849626180401</v>
      </c>
      <c r="Q2619">
        <v>1.3494284088703801</v>
      </c>
      <c r="R2619">
        <v>1987.19390624333</v>
      </c>
      <c r="S2619">
        <v>6.2791671050970201</v>
      </c>
      <c r="T2619">
        <v>0.35816168387844599</v>
      </c>
      <c r="U2619">
        <v>5.60721592582493E-2</v>
      </c>
      <c r="V2619">
        <v>0.19873955372629901</v>
      </c>
      <c r="W2619" s="25">
        <v>0.2548117129845483</v>
      </c>
    </row>
    <row r="2620" spans="2:23" x14ac:dyDescent="0.25">
      <c r="B2620" t="s">
        <v>131</v>
      </c>
      <c r="C2620" t="s">
        <v>358</v>
      </c>
      <c r="D2620" t="s">
        <v>348</v>
      </c>
      <c r="E2620" t="s">
        <v>2024</v>
      </c>
      <c r="F2620" s="11" t="s">
        <v>951</v>
      </c>
      <c r="G2620" t="s">
        <v>952</v>
      </c>
      <c r="H2620" t="s">
        <v>918</v>
      </c>
      <c r="I2620" t="s">
        <v>329</v>
      </c>
      <c r="J2620" t="s">
        <v>865</v>
      </c>
      <c r="K2620">
        <v>460</v>
      </c>
      <c r="L2620">
        <v>1500</v>
      </c>
      <c r="M2620">
        <v>0.14398148148148149</v>
      </c>
      <c r="N2620">
        <v>2300.9981889074502</v>
      </c>
      <c r="O2620">
        <v>7248.1442950584678</v>
      </c>
      <c r="P2620">
        <v>29.8988574430626</v>
      </c>
      <c r="Q2620">
        <v>1.9328385586596799</v>
      </c>
      <c r="R2620">
        <v>2846.3339838976099</v>
      </c>
      <c r="S2620">
        <v>8.69091145184235</v>
      </c>
      <c r="T2620">
        <v>0.47572415359612702</v>
      </c>
      <c r="U2620">
        <v>7.1624874848843098E-2</v>
      </c>
      <c r="V2620">
        <v>0.29567608389120398</v>
      </c>
      <c r="W2620" s="25">
        <v>0.36730095874004709</v>
      </c>
    </row>
    <row r="2621" spans="2:23" x14ac:dyDescent="0.25">
      <c r="B2621" t="s">
        <v>131</v>
      </c>
      <c r="C2621" t="s">
        <v>358</v>
      </c>
      <c r="D2621" t="s">
        <v>348</v>
      </c>
      <c r="E2621" t="s">
        <v>2024</v>
      </c>
      <c r="F2621" s="11" t="s">
        <v>951</v>
      </c>
      <c r="G2621" t="s">
        <v>952</v>
      </c>
      <c r="H2621" t="s">
        <v>918</v>
      </c>
      <c r="I2621" t="s">
        <v>329</v>
      </c>
      <c r="J2621" t="s">
        <v>865</v>
      </c>
      <c r="K2621">
        <v>460</v>
      </c>
      <c r="L2621">
        <v>2000</v>
      </c>
      <c r="M2621">
        <v>0.18937499999999999</v>
      </c>
      <c r="N2621">
        <v>2966.8816635641401</v>
      </c>
      <c r="O2621">
        <v>9345.6772402270417</v>
      </c>
      <c r="P2621">
        <v>38.295136274331597</v>
      </c>
      <c r="Q2621">
        <v>2.4921807494172898</v>
      </c>
      <c r="R2621">
        <v>3670.0329639821598</v>
      </c>
      <c r="S2621">
        <v>11.1879291816344</v>
      </c>
      <c r="T2621">
        <v>0.59786662431427595</v>
      </c>
      <c r="U2621">
        <v>8.5398286172133603E-2</v>
      </c>
      <c r="V2621">
        <v>0.395004273150657</v>
      </c>
      <c r="W2621" s="25">
        <v>0.48040255932279063</v>
      </c>
    </row>
    <row r="2622" spans="2:23" x14ac:dyDescent="0.25">
      <c r="B2622" t="s">
        <v>131</v>
      </c>
      <c r="C2622" t="s">
        <v>358</v>
      </c>
      <c r="D2622" t="s">
        <v>348</v>
      </c>
      <c r="E2622" t="s">
        <v>2024</v>
      </c>
      <c r="F2622" s="11" t="s">
        <v>951</v>
      </c>
      <c r="G2622" t="s">
        <v>952</v>
      </c>
      <c r="H2622" t="s">
        <v>918</v>
      </c>
      <c r="I2622" t="s">
        <v>329</v>
      </c>
      <c r="J2622" t="s">
        <v>832</v>
      </c>
      <c r="K2622">
        <v>200</v>
      </c>
      <c r="L2622">
        <v>125</v>
      </c>
      <c r="M2622">
        <v>2.2847222222222224E-2</v>
      </c>
      <c r="N2622">
        <v>183.684</v>
      </c>
      <c r="O2622">
        <v>578.6046</v>
      </c>
      <c r="P2622">
        <v>1.68950269999999</v>
      </c>
      <c r="Q2622">
        <v>0.154294559999999</v>
      </c>
      <c r="R2622">
        <v>227.21710999999999</v>
      </c>
      <c r="S2622">
        <v>4.5080830799999996</v>
      </c>
      <c r="T2622">
        <v>0.78676379999999901</v>
      </c>
      <c r="U2622">
        <v>1.6428000000000002E-2</v>
      </c>
      <c r="V2622">
        <v>1.6655664000000001E-2</v>
      </c>
      <c r="W2622" s="25">
        <v>3.3083663999999999E-2</v>
      </c>
    </row>
    <row r="2623" spans="2:23" x14ac:dyDescent="0.25">
      <c r="B2623" t="s">
        <v>131</v>
      </c>
      <c r="C2623" t="s">
        <v>358</v>
      </c>
      <c r="D2623" t="s">
        <v>348</v>
      </c>
      <c r="E2623" t="s">
        <v>2024</v>
      </c>
      <c r="F2623" s="11" t="s">
        <v>951</v>
      </c>
      <c r="G2623" t="s">
        <v>952</v>
      </c>
      <c r="H2623" t="s">
        <v>918</v>
      </c>
      <c r="I2623" t="s">
        <v>329</v>
      </c>
      <c r="J2623" t="s">
        <v>864</v>
      </c>
      <c r="K2623">
        <v>200</v>
      </c>
      <c r="L2623">
        <v>125</v>
      </c>
      <c r="M2623">
        <v>1.9259259259259261E-2</v>
      </c>
      <c r="N2623">
        <v>167.56399999999999</v>
      </c>
      <c r="O2623">
        <v>527.82659999999998</v>
      </c>
      <c r="P2623">
        <v>1.6295362999999901</v>
      </c>
      <c r="Q2623">
        <v>0.14075376000000001</v>
      </c>
      <c r="R2623">
        <v>207.276669999999</v>
      </c>
      <c r="S2623">
        <v>3.7391590799999999</v>
      </c>
      <c r="T2623">
        <v>0.64103900000000003</v>
      </c>
      <c r="U2623">
        <v>1.49958E-2</v>
      </c>
      <c r="V2623">
        <v>1.4969263999999999E-2</v>
      </c>
      <c r="W2623" s="25">
        <v>2.9965064E-2</v>
      </c>
    </row>
    <row r="2624" spans="2:23" x14ac:dyDescent="0.25">
      <c r="B2624" t="s">
        <v>132</v>
      </c>
      <c r="C2624" t="s">
        <v>359</v>
      </c>
      <c r="D2624" t="s">
        <v>197</v>
      </c>
      <c r="E2624" t="s">
        <v>723</v>
      </c>
      <c r="F2624" s="11" t="s">
        <v>951</v>
      </c>
      <c r="G2624" t="s">
        <v>952</v>
      </c>
      <c r="H2624" t="s">
        <v>920</v>
      </c>
      <c r="I2624" t="s">
        <v>845</v>
      </c>
      <c r="J2624" t="s">
        <v>865</v>
      </c>
      <c r="K2624">
        <v>160</v>
      </c>
      <c r="L2624">
        <v>125</v>
      </c>
      <c r="M2624">
        <v>1.5069444444444443E-2</v>
      </c>
      <c r="N2624">
        <v>2891.59096037176</v>
      </c>
      <c r="O2624">
        <v>9108.5115251710431</v>
      </c>
      <c r="P2624">
        <v>51.0361938664823</v>
      </c>
      <c r="Q2624">
        <v>2.4289358902459099</v>
      </c>
      <c r="R2624">
        <v>3576.8981818278198</v>
      </c>
      <c r="S2624">
        <v>5.70421204220672</v>
      </c>
      <c r="T2624">
        <v>0.52955301790231701</v>
      </c>
      <c r="U2624">
        <v>9.88210693444809E-2</v>
      </c>
      <c r="V2624">
        <v>0.18665863375974601</v>
      </c>
      <c r="W2624" s="25">
        <v>0.28547970310422688</v>
      </c>
    </row>
    <row r="2625" spans="2:23" x14ac:dyDescent="0.25">
      <c r="B2625" t="s">
        <v>132</v>
      </c>
      <c r="C2625" t="s">
        <v>359</v>
      </c>
      <c r="D2625" t="s">
        <v>197</v>
      </c>
      <c r="E2625" t="s">
        <v>723</v>
      </c>
      <c r="F2625" s="11" t="s">
        <v>951</v>
      </c>
      <c r="G2625" t="s">
        <v>952</v>
      </c>
      <c r="H2625" t="s">
        <v>920</v>
      </c>
      <c r="I2625" t="s">
        <v>845</v>
      </c>
      <c r="J2625" t="s">
        <v>865</v>
      </c>
      <c r="K2625">
        <v>240</v>
      </c>
      <c r="L2625">
        <v>200</v>
      </c>
      <c r="M2625">
        <v>2.1493055555555557E-2</v>
      </c>
      <c r="N2625">
        <v>3969.9738256004498</v>
      </c>
      <c r="O2625">
        <v>12505.417550641416</v>
      </c>
      <c r="P2625">
        <v>69.792854442705107</v>
      </c>
      <c r="Q2625">
        <v>3.3347777800043201</v>
      </c>
      <c r="R2625">
        <v>4910.8567593702001</v>
      </c>
      <c r="S2625">
        <v>7.5316747135188704</v>
      </c>
      <c r="T2625">
        <v>0.74072515280425599</v>
      </c>
      <c r="U2625">
        <v>0.118225081270939</v>
      </c>
      <c r="V2625">
        <v>0.27936306007261702</v>
      </c>
      <c r="W2625" s="25">
        <v>0.39758814134355602</v>
      </c>
    </row>
    <row r="2626" spans="2:23" x14ac:dyDescent="0.25">
      <c r="B2626" t="s">
        <v>132</v>
      </c>
      <c r="C2626" t="s">
        <v>359</v>
      </c>
      <c r="D2626" t="s">
        <v>197</v>
      </c>
      <c r="E2626" t="s">
        <v>723</v>
      </c>
      <c r="F2626" s="11" t="s">
        <v>951</v>
      </c>
      <c r="G2626" t="s">
        <v>952</v>
      </c>
      <c r="H2626" t="s">
        <v>920</v>
      </c>
      <c r="I2626" t="s">
        <v>845</v>
      </c>
      <c r="J2626" t="s">
        <v>865</v>
      </c>
      <c r="K2626">
        <v>300</v>
      </c>
      <c r="L2626">
        <v>250</v>
      </c>
      <c r="M2626">
        <v>2.5775462962962962E-2</v>
      </c>
      <c r="N2626">
        <v>4715.0080176772499</v>
      </c>
      <c r="O2626">
        <v>14852.275255683337</v>
      </c>
      <c r="P2626">
        <v>81.153599259355801</v>
      </c>
      <c r="Q2626">
        <v>3.9606060659713802</v>
      </c>
      <c r="R2626">
        <v>5832.4638909430596</v>
      </c>
      <c r="S2626">
        <v>9.3341427734769606</v>
      </c>
      <c r="T2626">
        <v>0.92504155401490695</v>
      </c>
      <c r="U2626">
        <v>0.122201766800579</v>
      </c>
      <c r="V2626">
        <v>0.35341613938462801</v>
      </c>
      <c r="W2626" s="25">
        <v>0.475617906185207</v>
      </c>
    </row>
    <row r="2627" spans="2:23" x14ac:dyDescent="0.25">
      <c r="B2627" t="s">
        <v>132</v>
      </c>
      <c r="C2627" t="s">
        <v>359</v>
      </c>
      <c r="D2627" t="s">
        <v>197</v>
      </c>
      <c r="E2627" t="s">
        <v>723</v>
      </c>
      <c r="F2627" s="11" t="s">
        <v>951</v>
      </c>
      <c r="G2627" t="s">
        <v>952</v>
      </c>
      <c r="H2627" t="s">
        <v>920</v>
      </c>
      <c r="I2627" t="s">
        <v>845</v>
      </c>
      <c r="J2627" t="s">
        <v>865</v>
      </c>
      <c r="K2627">
        <v>300</v>
      </c>
      <c r="L2627">
        <v>500</v>
      </c>
      <c r="M2627">
        <v>4.7071759259259265E-2</v>
      </c>
      <c r="N2627">
        <v>9276.9020662397797</v>
      </c>
      <c r="O2627">
        <v>29222.241508655305</v>
      </c>
      <c r="P2627">
        <v>149.87306935514999</v>
      </c>
      <c r="Q2627">
        <v>7.7925975840989796</v>
      </c>
      <c r="R2627">
        <v>11475.5273239449</v>
      </c>
      <c r="S2627">
        <v>11.1562084771867</v>
      </c>
      <c r="T2627">
        <v>1.2627546310903499</v>
      </c>
      <c r="U2627">
        <v>0.20363493475618699</v>
      </c>
      <c r="V2627">
        <v>0.74883161333370996</v>
      </c>
      <c r="W2627" s="25">
        <v>0.95246654808989695</v>
      </c>
    </row>
    <row r="2628" spans="2:23" x14ac:dyDescent="0.25">
      <c r="B2628" t="s">
        <v>132</v>
      </c>
      <c r="C2628" t="s">
        <v>359</v>
      </c>
      <c r="D2628" t="s">
        <v>197</v>
      </c>
      <c r="E2628" t="s">
        <v>723</v>
      </c>
      <c r="F2628" s="11" t="s">
        <v>951</v>
      </c>
      <c r="G2628" t="s">
        <v>952</v>
      </c>
      <c r="H2628" t="s">
        <v>920</v>
      </c>
      <c r="I2628" t="s">
        <v>845</v>
      </c>
      <c r="J2628" t="s">
        <v>865</v>
      </c>
      <c r="K2628">
        <v>300</v>
      </c>
      <c r="L2628">
        <v>750</v>
      </c>
      <c r="M2628">
        <v>6.8425925925925932E-2</v>
      </c>
      <c r="N2628">
        <v>13872.978209508599</v>
      </c>
      <c r="O2628">
        <v>43699.881359952087</v>
      </c>
      <c r="P2628">
        <v>219.70560572543599</v>
      </c>
      <c r="Q2628">
        <v>11.6533040331383</v>
      </c>
      <c r="R2628">
        <v>17160.879345701</v>
      </c>
      <c r="S2628">
        <v>12.8774844898065</v>
      </c>
      <c r="T2628">
        <v>1.5952724054783101</v>
      </c>
      <c r="U2628">
        <v>0.28754809603887699</v>
      </c>
      <c r="V2628">
        <v>1.14523568823565</v>
      </c>
      <c r="W2628" s="25">
        <v>1.432783784274527</v>
      </c>
    </row>
    <row r="2629" spans="2:23" x14ac:dyDescent="0.25">
      <c r="B2629" t="s">
        <v>132</v>
      </c>
      <c r="C2629" t="s">
        <v>359</v>
      </c>
      <c r="D2629" t="s">
        <v>197</v>
      </c>
      <c r="E2629" t="s">
        <v>723</v>
      </c>
      <c r="F2629" s="11" t="s">
        <v>951</v>
      </c>
      <c r="G2629" t="s">
        <v>952</v>
      </c>
      <c r="H2629" t="s">
        <v>920</v>
      </c>
      <c r="I2629" t="s">
        <v>845</v>
      </c>
      <c r="J2629" t="s">
        <v>865</v>
      </c>
      <c r="K2629">
        <v>300</v>
      </c>
      <c r="L2629">
        <v>1000</v>
      </c>
      <c r="M2629">
        <v>8.9722222222222217E-2</v>
      </c>
      <c r="N2629">
        <v>18390.800520519799</v>
      </c>
      <c r="O2629">
        <v>57931.021639637365</v>
      </c>
      <c r="P2629">
        <v>287.59775921527699</v>
      </c>
      <c r="Q2629">
        <v>15.448267431850301</v>
      </c>
      <c r="R2629">
        <v>22749.4216662402</v>
      </c>
      <c r="S2629">
        <v>14.5777366994944</v>
      </c>
      <c r="T2629">
        <v>1.9215995925759399</v>
      </c>
      <c r="U2629">
        <v>0.36763010608461499</v>
      </c>
      <c r="V2629">
        <v>1.53762624808915</v>
      </c>
      <c r="W2629" s="25">
        <v>1.905256354173765</v>
      </c>
    </row>
    <row r="2630" spans="2:23" x14ac:dyDescent="0.25">
      <c r="B2630" t="s">
        <v>132</v>
      </c>
      <c r="C2630" t="s">
        <v>359</v>
      </c>
      <c r="D2630" t="s">
        <v>197</v>
      </c>
      <c r="E2630" t="s">
        <v>723</v>
      </c>
      <c r="F2630" s="11" t="s">
        <v>951</v>
      </c>
      <c r="G2630" t="s">
        <v>952</v>
      </c>
      <c r="H2630" t="s">
        <v>920</v>
      </c>
      <c r="I2630" t="s">
        <v>845</v>
      </c>
      <c r="J2630" t="s">
        <v>865</v>
      </c>
      <c r="K2630">
        <v>300</v>
      </c>
      <c r="L2630">
        <v>1500</v>
      </c>
      <c r="M2630">
        <v>0.13236111111111112</v>
      </c>
      <c r="N2630">
        <v>27497.996783353799</v>
      </c>
      <c r="O2630">
        <v>86618.689867564462</v>
      </c>
      <c r="P2630">
        <v>425.19082508870599</v>
      </c>
      <c r="Q2630">
        <v>23.098322103472501</v>
      </c>
      <c r="R2630">
        <v>34015.020972891303</v>
      </c>
      <c r="S2630">
        <v>17.994986129619502</v>
      </c>
      <c r="T2630">
        <v>2.5797966552999001</v>
      </c>
      <c r="U2630">
        <v>0.53135539764319994</v>
      </c>
      <c r="V2630">
        <v>2.3260237457270598</v>
      </c>
      <c r="W2630" s="25">
        <v>2.8573791433702596</v>
      </c>
    </row>
    <row r="2631" spans="2:23" x14ac:dyDescent="0.25">
      <c r="B2631" t="s">
        <v>132</v>
      </c>
      <c r="C2631" t="s">
        <v>359</v>
      </c>
      <c r="D2631" t="s">
        <v>197</v>
      </c>
      <c r="E2631" t="s">
        <v>723</v>
      </c>
      <c r="F2631" s="11" t="s">
        <v>951</v>
      </c>
      <c r="G2631" t="s">
        <v>952</v>
      </c>
      <c r="H2631" t="s">
        <v>920</v>
      </c>
      <c r="I2631" t="s">
        <v>845</v>
      </c>
      <c r="J2631" t="s">
        <v>865</v>
      </c>
      <c r="K2631">
        <v>300</v>
      </c>
      <c r="L2631">
        <v>2000</v>
      </c>
      <c r="M2631">
        <v>0.17510416666666664</v>
      </c>
      <c r="N2631">
        <v>36736.389234715403</v>
      </c>
      <c r="O2631">
        <v>115719.62608935352</v>
      </c>
      <c r="P2631">
        <v>565.97517858883703</v>
      </c>
      <c r="Q2631">
        <v>30.858561604618401</v>
      </c>
      <c r="R2631">
        <v>45442.907386769002</v>
      </c>
      <c r="S2631">
        <v>21.41460561193</v>
      </c>
      <c r="T2631">
        <v>3.2458522541866999</v>
      </c>
      <c r="U2631">
        <v>0.70125347968935403</v>
      </c>
      <c r="V2631">
        <v>3.1214799832959401</v>
      </c>
      <c r="W2631" s="25">
        <v>3.822733462985294</v>
      </c>
    </row>
    <row r="2632" spans="2:23" x14ac:dyDescent="0.25">
      <c r="B2632" t="s">
        <v>132</v>
      </c>
      <c r="C2632" t="s">
        <v>359</v>
      </c>
      <c r="D2632" t="s">
        <v>197</v>
      </c>
      <c r="E2632" t="s">
        <v>723</v>
      </c>
      <c r="F2632" s="11" t="s">
        <v>951</v>
      </c>
      <c r="G2632" t="s">
        <v>952</v>
      </c>
      <c r="H2632" t="s">
        <v>920</v>
      </c>
      <c r="I2632" t="s">
        <v>845</v>
      </c>
      <c r="J2632" t="s">
        <v>865</v>
      </c>
      <c r="K2632">
        <v>300</v>
      </c>
      <c r="L2632">
        <v>2500</v>
      </c>
      <c r="M2632">
        <v>0.21770833333333331</v>
      </c>
      <c r="N2632">
        <v>45770.657087315303</v>
      </c>
      <c r="O2632">
        <v>144177.5698250432</v>
      </c>
      <c r="P2632">
        <v>701.72340930977805</v>
      </c>
      <c r="Q2632">
        <v>38.4473519173103</v>
      </c>
      <c r="R2632">
        <v>56618.312136151697</v>
      </c>
      <c r="S2632">
        <v>24.8130654068914</v>
      </c>
      <c r="T2632">
        <v>3.8982715954567699</v>
      </c>
      <c r="U2632">
        <v>0.86134051475878803</v>
      </c>
      <c r="V2632">
        <v>3.90621041357522</v>
      </c>
      <c r="W2632" s="25">
        <v>4.7675509283340078</v>
      </c>
    </row>
    <row r="2633" spans="2:23" x14ac:dyDescent="0.25">
      <c r="B2633" t="s">
        <v>132</v>
      </c>
      <c r="C2633" t="s">
        <v>359</v>
      </c>
      <c r="D2633" t="s">
        <v>197</v>
      </c>
      <c r="E2633" t="s">
        <v>723</v>
      </c>
      <c r="F2633" s="11" t="s">
        <v>951</v>
      </c>
      <c r="G2633" t="s">
        <v>952</v>
      </c>
      <c r="H2633" t="s">
        <v>920</v>
      </c>
      <c r="I2633" t="s">
        <v>845</v>
      </c>
      <c r="J2633" t="s">
        <v>865</v>
      </c>
      <c r="K2633">
        <v>300</v>
      </c>
      <c r="L2633">
        <v>3000</v>
      </c>
      <c r="M2633">
        <v>0.26045138888888891</v>
      </c>
      <c r="N2633">
        <v>55015.699141498502</v>
      </c>
      <c r="O2633">
        <v>173299.45229572029</v>
      </c>
      <c r="P2633">
        <v>842.68090982347906</v>
      </c>
      <c r="Q2633">
        <v>46.213188568415298</v>
      </c>
      <c r="R2633">
        <v>68054.415075685203</v>
      </c>
      <c r="S2633">
        <v>28.228261051832298</v>
      </c>
      <c r="T2633">
        <v>4.5644556794798898</v>
      </c>
      <c r="U2633">
        <v>1.0315895770341701</v>
      </c>
      <c r="V2633">
        <v>4.7020145915695899</v>
      </c>
      <c r="W2633" s="25">
        <v>5.73360416860376</v>
      </c>
    </row>
    <row r="2634" spans="2:23" x14ac:dyDescent="0.25">
      <c r="B2634" t="s">
        <v>132</v>
      </c>
      <c r="C2634" t="s">
        <v>359</v>
      </c>
      <c r="D2634" t="s">
        <v>197</v>
      </c>
      <c r="E2634" t="s">
        <v>723</v>
      </c>
      <c r="F2634" s="11" t="s">
        <v>951</v>
      </c>
      <c r="G2634" t="s">
        <v>952</v>
      </c>
      <c r="H2634" t="s">
        <v>920</v>
      </c>
      <c r="I2634" t="s">
        <v>845</v>
      </c>
      <c r="J2634" t="s">
        <v>865</v>
      </c>
      <c r="K2634">
        <v>300</v>
      </c>
      <c r="L2634">
        <v>3500</v>
      </c>
      <c r="M2634">
        <v>0.30304398148148148</v>
      </c>
      <c r="N2634">
        <v>64048.368491371402</v>
      </c>
      <c r="O2634">
        <v>201752.36074781991</v>
      </c>
      <c r="P2634">
        <v>978.40834300953497</v>
      </c>
      <c r="Q2634">
        <v>53.800627650459397</v>
      </c>
      <c r="R2634">
        <v>79227.830120251499</v>
      </c>
      <c r="S2634">
        <v>31.618193811516601</v>
      </c>
      <c r="T2634">
        <v>5.2161730422802997</v>
      </c>
      <c r="U2634">
        <v>1.19165084758283</v>
      </c>
      <c r="V2634">
        <v>5.4866293639664301</v>
      </c>
      <c r="W2634" s="25">
        <v>6.6782802115492599</v>
      </c>
    </row>
    <row r="2635" spans="2:23" x14ac:dyDescent="0.25">
      <c r="B2635" t="s">
        <v>132</v>
      </c>
      <c r="C2635" t="s">
        <v>359</v>
      </c>
      <c r="D2635" t="s">
        <v>197</v>
      </c>
      <c r="E2635" t="s">
        <v>723</v>
      </c>
      <c r="F2635" s="11" t="s">
        <v>951</v>
      </c>
      <c r="G2635" t="s">
        <v>952</v>
      </c>
      <c r="H2635" t="s">
        <v>920</v>
      </c>
      <c r="I2635" t="s">
        <v>845</v>
      </c>
      <c r="J2635" t="s">
        <v>865</v>
      </c>
      <c r="K2635">
        <v>300</v>
      </c>
      <c r="L2635">
        <v>4000</v>
      </c>
      <c r="M2635">
        <v>0.34583333333333338</v>
      </c>
      <c r="N2635">
        <v>73360.825281618396</v>
      </c>
      <c r="O2635">
        <v>231086.59963709794</v>
      </c>
      <c r="P2635">
        <v>1120.9983929719799</v>
      </c>
      <c r="Q2635">
        <v>61.623089066741997</v>
      </c>
      <c r="R2635">
        <v>90747.337596089797</v>
      </c>
      <c r="S2635">
        <v>35.020419778327003</v>
      </c>
      <c r="T2635">
        <v>5.8855743649059997</v>
      </c>
      <c r="U2635">
        <v>1.36492371418106</v>
      </c>
      <c r="V2635">
        <v>6.2862867333554497</v>
      </c>
      <c r="W2635" s="25">
        <v>7.6512104475365099</v>
      </c>
    </row>
    <row r="2636" spans="2:23" x14ac:dyDescent="0.25">
      <c r="B2636" t="s">
        <v>132</v>
      </c>
      <c r="C2636" t="s">
        <v>359</v>
      </c>
      <c r="D2636" t="s">
        <v>197</v>
      </c>
      <c r="E2636" t="s">
        <v>723</v>
      </c>
      <c r="F2636" s="11" t="s">
        <v>951</v>
      </c>
      <c r="G2636" t="s">
        <v>952</v>
      </c>
      <c r="H2636" t="s">
        <v>920</v>
      </c>
      <c r="I2636" t="s">
        <v>845</v>
      </c>
      <c r="J2636" t="s">
        <v>865</v>
      </c>
      <c r="K2636">
        <v>300</v>
      </c>
      <c r="L2636">
        <v>4500</v>
      </c>
      <c r="M2636">
        <v>0.38844907407407409</v>
      </c>
      <c r="N2636">
        <v>82393.215431186603</v>
      </c>
      <c r="O2636">
        <v>259538.62860823781</v>
      </c>
      <c r="P2636">
        <v>1256.7123262290299</v>
      </c>
      <c r="Q2636">
        <v>69.210293676219294</v>
      </c>
      <c r="R2636">
        <v>101920.397197485</v>
      </c>
      <c r="S2636">
        <v>38.427423002046403</v>
      </c>
      <c r="T2636">
        <v>6.5385496710303599</v>
      </c>
      <c r="U2636">
        <v>1.52496469644986</v>
      </c>
      <c r="V2636">
        <v>7.0708636302282901</v>
      </c>
      <c r="W2636" s="25">
        <v>8.5958283266781503</v>
      </c>
    </row>
    <row r="2637" spans="2:23" x14ac:dyDescent="0.25">
      <c r="B2637" t="s">
        <v>132</v>
      </c>
      <c r="C2637" t="s">
        <v>359</v>
      </c>
      <c r="D2637" t="s">
        <v>197</v>
      </c>
      <c r="E2637" t="s">
        <v>723</v>
      </c>
      <c r="F2637" s="11" t="s">
        <v>951</v>
      </c>
      <c r="G2637" t="s">
        <v>952</v>
      </c>
      <c r="H2637" t="s">
        <v>920</v>
      </c>
      <c r="I2637" t="s">
        <v>845</v>
      </c>
      <c r="J2637" t="s">
        <v>865</v>
      </c>
      <c r="K2637">
        <v>300</v>
      </c>
      <c r="L2637">
        <v>5000</v>
      </c>
      <c r="M2637">
        <v>0.43131944444444442</v>
      </c>
      <c r="N2637">
        <v>91810.391610798804</v>
      </c>
      <c r="O2637">
        <v>289202.73357401625</v>
      </c>
      <c r="P2637">
        <v>1401.8341672167901</v>
      </c>
      <c r="Q2637">
        <v>77.120724454237902</v>
      </c>
      <c r="R2637">
        <v>113569.439619474</v>
      </c>
      <c r="S2637">
        <v>41.812171043521197</v>
      </c>
      <c r="T2637">
        <v>7.2130334413491699</v>
      </c>
      <c r="U2637">
        <v>1.70287044029819</v>
      </c>
      <c r="V2637">
        <v>7.8765222428600499</v>
      </c>
      <c r="W2637" s="25">
        <v>9.5793926831582397</v>
      </c>
    </row>
    <row r="2638" spans="2:23" x14ac:dyDescent="0.25">
      <c r="B2638" t="s">
        <v>132</v>
      </c>
      <c r="C2638" t="s">
        <v>359</v>
      </c>
      <c r="D2638" t="s">
        <v>197</v>
      </c>
      <c r="E2638" t="s">
        <v>723</v>
      </c>
      <c r="F2638" s="11" t="s">
        <v>951</v>
      </c>
      <c r="G2638" t="s">
        <v>952</v>
      </c>
      <c r="H2638" t="s">
        <v>920</v>
      </c>
      <c r="I2638" t="s">
        <v>845</v>
      </c>
      <c r="J2638" t="s">
        <v>865</v>
      </c>
      <c r="K2638">
        <v>300</v>
      </c>
      <c r="L2638">
        <v>5500</v>
      </c>
      <c r="M2638">
        <v>0.47393518518518518</v>
      </c>
      <c r="N2638">
        <v>100841.62591703099</v>
      </c>
      <c r="O2638">
        <v>317651.12163864763</v>
      </c>
      <c r="P2638">
        <v>1537.5305397571899</v>
      </c>
      <c r="Q2638">
        <v>84.706968153823297</v>
      </c>
      <c r="R2638">
        <v>124741.059446422</v>
      </c>
      <c r="S2638">
        <v>45.219405351257201</v>
      </c>
      <c r="T2638">
        <v>7.8659779060965498</v>
      </c>
      <c r="U2638">
        <v>1.8628908489327201</v>
      </c>
      <c r="V2638">
        <v>8.6610062272999198</v>
      </c>
      <c r="W2638" s="25">
        <v>10.52389707623264</v>
      </c>
    </row>
    <row r="2639" spans="2:23" x14ac:dyDescent="0.25">
      <c r="B2639" t="s">
        <v>132</v>
      </c>
      <c r="C2639" t="s">
        <v>359</v>
      </c>
      <c r="D2639" t="s">
        <v>197</v>
      </c>
      <c r="E2639" t="s">
        <v>723</v>
      </c>
      <c r="F2639" s="11" t="s">
        <v>951</v>
      </c>
      <c r="G2639" t="s">
        <v>952</v>
      </c>
      <c r="H2639" t="s">
        <v>920</v>
      </c>
      <c r="I2639" t="s">
        <v>845</v>
      </c>
      <c r="J2639" t="s">
        <v>865</v>
      </c>
      <c r="K2639">
        <v>300</v>
      </c>
      <c r="L2639">
        <v>6000</v>
      </c>
      <c r="M2639">
        <v>0.51653935185185185</v>
      </c>
      <c r="N2639">
        <v>109873.911721631</v>
      </c>
      <c r="O2639">
        <v>346102.82192313764</v>
      </c>
      <c r="P2639">
        <v>1673.25092231182</v>
      </c>
      <c r="Q2639">
        <v>92.294112248048293</v>
      </c>
      <c r="R2639">
        <v>135914.08662782199</v>
      </c>
      <c r="S2639">
        <v>48.609471794671698</v>
      </c>
      <c r="T2639">
        <v>8.5176888576846501</v>
      </c>
      <c r="U2639">
        <v>2.0229420685878199</v>
      </c>
      <c r="V2639">
        <v>9.4455992483580395</v>
      </c>
      <c r="W2639" s="25">
        <v>11.46854131694586</v>
      </c>
    </row>
    <row r="2640" spans="2:23" x14ac:dyDescent="0.25">
      <c r="B2640" t="s">
        <v>132</v>
      </c>
      <c r="C2640" t="s">
        <v>359</v>
      </c>
      <c r="D2640" t="s">
        <v>197</v>
      </c>
      <c r="E2640" t="s">
        <v>723</v>
      </c>
      <c r="F2640" s="11" t="s">
        <v>951</v>
      </c>
      <c r="G2640" t="s">
        <v>952</v>
      </c>
      <c r="H2640" t="s">
        <v>920</v>
      </c>
      <c r="I2640" t="s">
        <v>845</v>
      </c>
      <c r="J2640" t="s">
        <v>865</v>
      </c>
      <c r="K2640">
        <v>300</v>
      </c>
      <c r="L2640">
        <v>6500</v>
      </c>
      <c r="M2640">
        <v>0.55915509259259266</v>
      </c>
      <c r="N2640">
        <v>118906.110104147</v>
      </c>
      <c r="O2640">
        <v>374554.24682806304</v>
      </c>
      <c r="P2640">
        <v>1808.96606023554</v>
      </c>
      <c r="Q2640">
        <v>99.881140819109206</v>
      </c>
      <c r="R2640">
        <v>147086.843481794</v>
      </c>
      <c r="S2640">
        <v>52.008659166565302</v>
      </c>
      <c r="T2640">
        <v>9.1700755621140306</v>
      </c>
      <c r="U2640">
        <v>2.1829846079009401</v>
      </c>
      <c r="V2640">
        <v>10.2301747561983</v>
      </c>
      <c r="W2640" s="25">
        <v>12.41315936409924</v>
      </c>
    </row>
    <row r="2641" spans="2:23" x14ac:dyDescent="0.25">
      <c r="B2641" t="s">
        <v>132</v>
      </c>
      <c r="C2641" t="s">
        <v>359</v>
      </c>
      <c r="D2641" t="s">
        <v>197</v>
      </c>
      <c r="E2641" t="s">
        <v>723</v>
      </c>
      <c r="F2641" s="11" t="s">
        <v>951</v>
      </c>
      <c r="G2641" t="s">
        <v>952</v>
      </c>
      <c r="H2641" t="s">
        <v>920</v>
      </c>
      <c r="I2641" t="s">
        <v>845</v>
      </c>
      <c r="J2641" t="s">
        <v>865</v>
      </c>
      <c r="K2641">
        <v>300</v>
      </c>
      <c r="L2641">
        <v>7000</v>
      </c>
      <c r="M2641">
        <v>0.60177083333333337</v>
      </c>
      <c r="N2641">
        <v>127939.787450713</v>
      </c>
      <c r="O2641">
        <v>403010.33046974597</v>
      </c>
      <c r="P2641">
        <v>1944.70738290605</v>
      </c>
      <c r="Q2641">
        <v>107.469465850856</v>
      </c>
      <c r="R2641">
        <v>158261.56126411201</v>
      </c>
      <c r="S2641">
        <v>55.398904980734002</v>
      </c>
      <c r="T2641">
        <v>9.8218599457407194</v>
      </c>
      <c r="U2641">
        <v>2.3430608176426202</v>
      </c>
      <c r="V2641">
        <v>11.0148853914847</v>
      </c>
      <c r="W2641" s="25">
        <v>13.35794620912732</v>
      </c>
    </row>
    <row r="2642" spans="2:23" x14ac:dyDescent="0.25">
      <c r="B2642" t="s">
        <v>132</v>
      </c>
      <c r="C2642" t="s">
        <v>359</v>
      </c>
      <c r="D2642" t="s">
        <v>197</v>
      </c>
      <c r="E2642" t="s">
        <v>723</v>
      </c>
      <c r="F2642" s="11" t="s">
        <v>951</v>
      </c>
      <c r="G2642" t="s">
        <v>952</v>
      </c>
      <c r="H2642" t="s">
        <v>920</v>
      </c>
      <c r="I2642" t="s">
        <v>845</v>
      </c>
      <c r="J2642" t="s">
        <v>865</v>
      </c>
      <c r="K2642">
        <v>300</v>
      </c>
      <c r="L2642">
        <v>7500</v>
      </c>
      <c r="M2642">
        <v>0.64438657407407407</v>
      </c>
      <c r="N2642">
        <v>136972.97715925699</v>
      </c>
      <c r="O2642">
        <v>431464.8780516595</v>
      </c>
      <c r="P2642">
        <v>2080.4412499355299</v>
      </c>
      <c r="Q2642">
        <v>115.057277122492</v>
      </c>
      <c r="R2642">
        <v>169435.55198558801</v>
      </c>
      <c r="S2642">
        <v>58.789888949501503</v>
      </c>
      <c r="T2642">
        <v>10.4736783361378</v>
      </c>
      <c r="U2642">
        <v>2.5031273446522802</v>
      </c>
      <c r="V2642">
        <v>11.7995556590629</v>
      </c>
      <c r="W2642" s="25">
        <v>14.302683003715181</v>
      </c>
    </row>
    <row r="2643" spans="2:23" x14ac:dyDescent="0.25">
      <c r="B2643" t="s">
        <v>132</v>
      </c>
      <c r="C2643" t="s">
        <v>359</v>
      </c>
      <c r="D2643" t="s">
        <v>197</v>
      </c>
      <c r="E2643" t="s">
        <v>723</v>
      </c>
      <c r="F2643" s="11" t="s">
        <v>951</v>
      </c>
      <c r="G2643" t="s">
        <v>952</v>
      </c>
      <c r="H2643" t="s">
        <v>920</v>
      </c>
      <c r="I2643" t="s">
        <v>845</v>
      </c>
      <c r="J2643" t="s">
        <v>832</v>
      </c>
      <c r="K2643">
        <v>160</v>
      </c>
      <c r="L2643">
        <v>125</v>
      </c>
      <c r="M2643">
        <v>2.2847222222222224E-2</v>
      </c>
      <c r="N2643">
        <v>2627.91</v>
      </c>
      <c r="O2643">
        <v>8277.9164999999994</v>
      </c>
      <c r="P2643">
        <v>38.171589999999902</v>
      </c>
      <c r="Q2643">
        <v>2.2074444</v>
      </c>
      <c r="R2643">
        <v>3250.7242999999999</v>
      </c>
      <c r="S2643">
        <v>18.279792699999899</v>
      </c>
      <c r="T2643">
        <v>1.43382096</v>
      </c>
      <c r="U2643">
        <v>5.8460579999999998E-2</v>
      </c>
      <c r="V2643">
        <v>0.14448294</v>
      </c>
      <c r="W2643" s="25">
        <v>0.20294351999999999</v>
      </c>
    </row>
    <row r="2644" spans="2:23" x14ac:dyDescent="0.25">
      <c r="B2644" t="s">
        <v>132</v>
      </c>
      <c r="C2644" t="s">
        <v>359</v>
      </c>
      <c r="D2644" t="s">
        <v>197</v>
      </c>
      <c r="E2644" t="s">
        <v>723</v>
      </c>
      <c r="F2644" s="11" t="s">
        <v>951</v>
      </c>
      <c r="G2644" t="s">
        <v>952</v>
      </c>
      <c r="H2644" t="s">
        <v>920</v>
      </c>
      <c r="I2644" t="s">
        <v>845</v>
      </c>
      <c r="J2644" t="s">
        <v>864</v>
      </c>
      <c r="K2644">
        <v>160</v>
      </c>
      <c r="L2644">
        <v>125</v>
      </c>
      <c r="M2644">
        <v>1.9259259259259261E-2</v>
      </c>
      <c r="N2644">
        <v>2437.2600000000002</v>
      </c>
      <c r="O2644">
        <v>7677.3690000000006</v>
      </c>
      <c r="P2644">
        <v>37.246937499999902</v>
      </c>
      <c r="Q2644">
        <v>2.0472983999999999</v>
      </c>
      <c r="R2644">
        <v>3014.8902499999899</v>
      </c>
      <c r="S2644">
        <v>14.844280097435799</v>
      </c>
      <c r="T2644">
        <v>1.1707239599999999</v>
      </c>
      <c r="U2644">
        <v>5.784864E-2</v>
      </c>
      <c r="V2644">
        <v>0.13355544</v>
      </c>
      <c r="W2644" s="25">
        <v>0.19140408</v>
      </c>
    </row>
    <row r="2645" spans="2:23" x14ac:dyDescent="0.25">
      <c r="B2645" t="s">
        <v>2025</v>
      </c>
      <c r="C2645" t="s">
        <v>725</v>
      </c>
      <c r="D2645" t="s">
        <v>197</v>
      </c>
      <c r="E2645" t="s">
        <v>724</v>
      </c>
      <c r="F2645" s="11" t="s">
        <v>951</v>
      </c>
      <c r="G2645" t="s">
        <v>952</v>
      </c>
      <c r="H2645" t="s">
        <v>918</v>
      </c>
      <c r="I2645" t="s">
        <v>361</v>
      </c>
      <c r="J2645" t="s">
        <v>865</v>
      </c>
      <c r="K2645">
        <v>220</v>
      </c>
      <c r="L2645">
        <v>125</v>
      </c>
      <c r="M2645">
        <v>1.5706018518518518E-2</v>
      </c>
      <c r="N2645">
        <v>1132.4773792216199</v>
      </c>
      <c r="O2645">
        <v>3567.3037445481027</v>
      </c>
      <c r="P2645">
        <v>12.8777155633775</v>
      </c>
      <c r="Q2645">
        <v>0.95128093017731596</v>
      </c>
      <c r="R2645">
        <v>1400.8744729535999</v>
      </c>
      <c r="S2645">
        <v>4.31158425910718</v>
      </c>
      <c r="T2645">
        <v>1.3730219092637701E-4</v>
      </c>
      <c r="U2645">
        <v>6.9700065623637397E-2</v>
      </c>
      <c r="V2645">
        <v>6.7439610062017E-2</v>
      </c>
      <c r="W2645" s="25">
        <v>0.13713967568565438</v>
      </c>
    </row>
    <row r="2646" spans="2:23" x14ac:dyDescent="0.25">
      <c r="B2646" t="s">
        <v>2025</v>
      </c>
      <c r="C2646" t="s">
        <v>725</v>
      </c>
      <c r="D2646" t="s">
        <v>197</v>
      </c>
      <c r="E2646" t="s">
        <v>724</v>
      </c>
      <c r="F2646" s="11" t="s">
        <v>951</v>
      </c>
      <c r="G2646" t="s">
        <v>952</v>
      </c>
      <c r="H2646" t="s">
        <v>918</v>
      </c>
      <c r="I2646" t="s">
        <v>361</v>
      </c>
      <c r="J2646" t="s">
        <v>865</v>
      </c>
      <c r="K2646">
        <v>320</v>
      </c>
      <c r="L2646">
        <v>200</v>
      </c>
      <c r="M2646">
        <v>2.269675925925926E-2</v>
      </c>
      <c r="N2646">
        <v>1548.7808568432199</v>
      </c>
      <c r="O2646">
        <v>4878.6596990561429</v>
      </c>
      <c r="P2646">
        <v>17.176472724203499</v>
      </c>
      <c r="Q2646">
        <v>1.3009755179882101</v>
      </c>
      <c r="R2646">
        <v>1915.84169655558</v>
      </c>
      <c r="S2646">
        <v>5.7461571922046897</v>
      </c>
      <c r="T2646">
        <v>2.0472541708783899E-4</v>
      </c>
      <c r="U2646">
        <v>8.0003534914882005E-2</v>
      </c>
      <c r="V2646">
        <v>0.10056464363241099</v>
      </c>
      <c r="W2646" s="25">
        <v>0.18056817854729301</v>
      </c>
    </row>
    <row r="2647" spans="2:23" x14ac:dyDescent="0.25">
      <c r="B2647" t="s">
        <v>2025</v>
      </c>
      <c r="C2647" t="s">
        <v>725</v>
      </c>
      <c r="D2647" t="s">
        <v>197</v>
      </c>
      <c r="E2647" t="s">
        <v>724</v>
      </c>
      <c r="F2647" s="11" t="s">
        <v>951</v>
      </c>
      <c r="G2647" t="s">
        <v>952</v>
      </c>
      <c r="H2647" t="s">
        <v>918</v>
      </c>
      <c r="I2647" t="s">
        <v>361</v>
      </c>
      <c r="J2647" t="s">
        <v>865</v>
      </c>
      <c r="K2647">
        <v>340</v>
      </c>
      <c r="L2647">
        <v>250</v>
      </c>
      <c r="M2647">
        <v>2.7430555555555555E-2</v>
      </c>
      <c r="N2647">
        <v>1898.57867625982</v>
      </c>
      <c r="O2647">
        <v>5980.5228302184332</v>
      </c>
      <c r="P2647">
        <v>20.377417919525001</v>
      </c>
      <c r="Q2647">
        <v>1.5948061627897201</v>
      </c>
      <c r="R2647">
        <v>2348.5425642432501</v>
      </c>
      <c r="S2647">
        <v>6.7087783420331499</v>
      </c>
      <c r="T2647">
        <v>2.6353804348093203E-4</v>
      </c>
      <c r="U2647">
        <v>8.9329786538403802E-2</v>
      </c>
      <c r="V2647">
        <v>0.12944737859012101</v>
      </c>
      <c r="W2647" s="25">
        <v>0.2187771651285248</v>
      </c>
    </row>
    <row r="2648" spans="2:23" x14ac:dyDescent="0.25">
      <c r="B2648" t="s">
        <v>2025</v>
      </c>
      <c r="C2648" t="s">
        <v>725</v>
      </c>
      <c r="D2648" t="s">
        <v>197</v>
      </c>
      <c r="E2648" t="s">
        <v>724</v>
      </c>
      <c r="F2648" s="11" t="s">
        <v>951</v>
      </c>
      <c r="G2648" t="s">
        <v>952</v>
      </c>
      <c r="H2648" t="s">
        <v>918</v>
      </c>
      <c r="I2648" t="s">
        <v>361</v>
      </c>
      <c r="J2648" t="s">
        <v>865</v>
      </c>
      <c r="K2648">
        <v>340</v>
      </c>
      <c r="L2648">
        <v>500</v>
      </c>
      <c r="M2648">
        <v>5.1099537037037041E-2</v>
      </c>
      <c r="N2648">
        <v>3514.1193753718899</v>
      </c>
      <c r="O2648">
        <v>11069.476032421453</v>
      </c>
      <c r="P2648">
        <v>34.437245141900398</v>
      </c>
      <c r="Q2648">
        <v>2.9518597882751099</v>
      </c>
      <c r="R2648">
        <v>4346.9647981531298</v>
      </c>
      <c r="S2648">
        <v>10.2232538962558</v>
      </c>
      <c r="T2648">
        <v>5.4181737501298496E-4</v>
      </c>
      <c r="U2648">
        <v>0.12816256334266601</v>
      </c>
      <c r="V2648">
        <v>0.26609280852112399</v>
      </c>
      <c r="W2648" s="25">
        <v>0.39425537186379001</v>
      </c>
    </row>
    <row r="2649" spans="2:23" x14ac:dyDescent="0.25">
      <c r="B2649" t="s">
        <v>2025</v>
      </c>
      <c r="C2649" t="s">
        <v>725</v>
      </c>
      <c r="D2649" t="s">
        <v>197</v>
      </c>
      <c r="E2649" t="s">
        <v>724</v>
      </c>
      <c r="F2649" s="11" t="s">
        <v>951</v>
      </c>
      <c r="G2649" t="s">
        <v>952</v>
      </c>
      <c r="H2649" t="s">
        <v>918</v>
      </c>
      <c r="I2649" t="s">
        <v>361</v>
      </c>
      <c r="J2649" t="s">
        <v>865</v>
      </c>
      <c r="K2649">
        <v>340</v>
      </c>
      <c r="L2649">
        <v>750</v>
      </c>
      <c r="M2649">
        <v>7.480324074074074E-2</v>
      </c>
      <c r="N2649">
        <v>5171.6026673108199</v>
      </c>
      <c r="O2649">
        <v>16290.548402029082</v>
      </c>
      <c r="P2649">
        <v>49.266556352924397</v>
      </c>
      <c r="Q2649">
        <v>4.3441463165296099</v>
      </c>
      <c r="R2649">
        <v>6397.2729861899898</v>
      </c>
      <c r="S2649">
        <v>13.6194694056418</v>
      </c>
      <c r="T2649">
        <v>8.2383500761850899E-4</v>
      </c>
      <c r="U2649">
        <v>0.17125055348142201</v>
      </c>
      <c r="V2649">
        <v>0.40458146456462402</v>
      </c>
      <c r="W2649" s="25">
        <v>0.575832018046046</v>
      </c>
    </row>
    <row r="2650" spans="2:23" x14ac:dyDescent="0.25">
      <c r="B2650" t="s">
        <v>2025</v>
      </c>
      <c r="C2650" t="s">
        <v>725</v>
      </c>
      <c r="D2650" t="s">
        <v>197</v>
      </c>
      <c r="E2650" t="s">
        <v>724</v>
      </c>
      <c r="F2650" s="11" t="s">
        <v>951</v>
      </c>
      <c r="G2650" t="s">
        <v>952</v>
      </c>
      <c r="H2650" t="s">
        <v>918</v>
      </c>
      <c r="I2650" t="s">
        <v>361</v>
      </c>
      <c r="J2650" t="s">
        <v>865</v>
      </c>
      <c r="K2650">
        <v>340</v>
      </c>
      <c r="L2650">
        <v>1000</v>
      </c>
      <c r="M2650">
        <v>9.8472222222222225E-2</v>
      </c>
      <c r="N2650">
        <v>6765.0185209887404</v>
      </c>
      <c r="O2650">
        <v>21309.808341114531</v>
      </c>
      <c r="P2650">
        <v>63.083182206615099</v>
      </c>
      <c r="Q2650">
        <v>5.6826153415703002</v>
      </c>
      <c r="R2650">
        <v>8368.3278316410997</v>
      </c>
      <c r="S2650">
        <v>17.048602235546198</v>
      </c>
      <c r="T2650">
        <v>1.0992039635610599E-3</v>
      </c>
      <c r="U2650">
        <v>0.20893809698613</v>
      </c>
      <c r="V2650">
        <v>0.53979739043604003</v>
      </c>
      <c r="W2650" s="25">
        <v>0.74873548742217</v>
      </c>
    </row>
    <row r="2651" spans="2:23" x14ac:dyDescent="0.25">
      <c r="B2651" t="s">
        <v>2025</v>
      </c>
      <c r="C2651" t="s">
        <v>725</v>
      </c>
      <c r="D2651" t="s">
        <v>197</v>
      </c>
      <c r="E2651" t="s">
        <v>724</v>
      </c>
      <c r="F2651" s="11" t="s">
        <v>951</v>
      </c>
      <c r="G2651" t="s">
        <v>952</v>
      </c>
      <c r="H2651" t="s">
        <v>918</v>
      </c>
      <c r="I2651" t="s">
        <v>361</v>
      </c>
      <c r="J2651" t="s">
        <v>865</v>
      </c>
      <c r="K2651">
        <v>340</v>
      </c>
      <c r="L2651">
        <v>1500</v>
      </c>
      <c r="M2651">
        <v>0.14585648148148148</v>
      </c>
      <c r="N2651">
        <v>10025.4078158428</v>
      </c>
      <c r="O2651">
        <v>31580.034619904818</v>
      </c>
      <c r="P2651">
        <v>91.870039192274405</v>
      </c>
      <c r="Q2651">
        <v>8.4213428696245192</v>
      </c>
      <c r="R2651">
        <v>12401.432653711099</v>
      </c>
      <c r="S2651">
        <v>23.857990049438701</v>
      </c>
      <c r="T2651">
        <v>1.65778068125426E-3</v>
      </c>
      <c r="U2651">
        <v>0.29041173890359101</v>
      </c>
      <c r="V2651">
        <v>0.81408777683391198</v>
      </c>
      <c r="W2651" s="25">
        <v>1.104499515737503</v>
      </c>
    </row>
    <row r="2652" spans="2:23" x14ac:dyDescent="0.25">
      <c r="B2652" t="s">
        <v>2025</v>
      </c>
      <c r="C2652" t="s">
        <v>725</v>
      </c>
      <c r="D2652" t="s">
        <v>197</v>
      </c>
      <c r="E2652" t="s">
        <v>724</v>
      </c>
      <c r="F2652" s="11" t="s">
        <v>951</v>
      </c>
      <c r="G2652" t="s">
        <v>952</v>
      </c>
      <c r="H2652" t="s">
        <v>918</v>
      </c>
      <c r="I2652" t="s">
        <v>361</v>
      </c>
      <c r="J2652" t="s">
        <v>832</v>
      </c>
      <c r="K2652">
        <v>220</v>
      </c>
      <c r="L2652">
        <v>125</v>
      </c>
      <c r="M2652">
        <v>2.2847222222222224E-2</v>
      </c>
      <c r="N2652">
        <v>985.24799999999902</v>
      </c>
      <c r="O2652">
        <v>3103.5311999999967</v>
      </c>
      <c r="P2652">
        <v>8.4318010000000001</v>
      </c>
      <c r="Q2652">
        <v>0.82760831999999995</v>
      </c>
      <c r="R2652">
        <v>1218.75188</v>
      </c>
      <c r="S2652">
        <v>8.4876807599999999</v>
      </c>
      <c r="T2652">
        <v>9.8375999999999995E-5</v>
      </c>
      <c r="U2652">
        <v>4.300259E-2</v>
      </c>
      <c r="V2652">
        <v>4.8275773799999998E-2</v>
      </c>
      <c r="W2652" s="25">
        <v>9.1278363799999998E-2</v>
      </c>
    </row>
    <row r="2653" spans="2:23" x14ac:dyDescent="0.25">
      <c r="B2653" t="s">
        <v>2025</v>
      </c>
      <c r="C2653" t="s">
        <v>725</v>
      </c>
      <c r="D2653" t="s">
        <v>197</v>
      </c>
      <c r="E2653" t="s">
        <v>724</v>
      </c>
      <c r="F2653" s="11" t="s">
        <v>951</v>
      </c>
      <c r="G2653" t="s">
        <v>952</v>
      </c>
      <c r="H2653" t="s">
        <v>918</v>
      </c>
      <c r="I2653" t="s">
        <v>361</v>
      </c>
      <c r="J2653" t="s">
        <v>864</v>
      </c>
      <c r="K2653">
        <v>220</v>
      </c>
      <c r="L2653">
        <v>125</v>
      </c>
      <c r="M2653">
        <v>1.9259259259259261E-2</v>
      </c>
      <c r="N2653">
        <v>900.30799999999999</v>
      </c>
      <c r="O2653">
        <v>2835.9701999999997</v>
      </c>
      <c r="P2653">
        <v>8.0877940000000006</v>
      </c>
      <c r="Q2653">
        <v>0.75625871999999905</v>
      </c>
      <c r="R2653">
        <v>1113.68109602564</v>
      </c>
      <c r="S2653">
        <v>6.9681042792307597</v>
      </c>
      <c r="T2653">
        <v>8.9882000000000004E-5</v>
      </c>
      <c r="U2653">
        <v>4.2345389999999997E-2</v>
      </c>
      <c r="V2653">
        <v>4.4115521409999997E-2</v>
      </c>
      <c r="W2653" s="25">
        <v>8.6460911409999994E-2</v>
      </c>
    </row>
    <row r="2654" spans="2:23" x14ac:dyDescent="0.25">
      <c r="B2654" t="s">
        <v>133</v>
      </c>
      <c r="C2654" t="s">
        <v>360</v>
      </c>
      <c r="D2654" t="s">
        <v>197</v>
      </c>
      <c r="E2654" t="s">
        <v>362</v>
      </c>
      <c r="F2654" s="11" t="s">
        <v>951</v>
      </c>
      <c r="G2654" t="s">
        <v>952</v>
      </c>
      <c r="H2654" t="s">
        <v>918</v>
      </c>
      <c r="I2654" t="s">
        <v>361</v>
      </c>
      <c r="J2654" t="s">
        <v>865</v>
      </c>
      <c r="K2654">
        <v>200</v>
      </c>
      <c r="L2654">
        <v>125</v>
      </c>
      <c r="M2654">
        <v>1.579861111111111E-2</v>
      </c>
      <c r="N2654">
        <v>1093.2631504204201</v>
      </c>
      <c r="O2654">
        <v>3443.7789238243231</v>
      </c>
      <c r="P2654">
        <v>11.9587450602892</v>
      </c>
      <c r="Q2654">
        <v>0.91834111869336399</v>
      </c>
      <c r="R2654">
        <v>1352.36647396736</v>
      </c>
      <c r="S2654">
        <v>4.2105026539852801</v>
      </c>
      <c r="T2654">
        <v>1.3223415714144399E-4</v>
      </c>
      <c r="U2654">
        <v>6.7551052331354305E-2</v>
      </c>
      <c r="V2654">
        <v>6.4938882343250098E-2</v>
      </c>
      <c r="W2654" s="25">
        <v>0.1324899346746044</v>
      </c>
    </row>
    <row r="2655" spans="2:23" x14ac:dyDescent="0.25">
      <c r="B2655" t="s">
        <v>133</v>
      </c>
      <c r="C2655" t="s">
        <v>360</v>
      </c>
      <c r="D2655" t="s">
        <v>197</v>
      </c>
      <c r="E2655" t="s">
        <v>362</v>
      </c>
      <c r="F2655" s="11" t="s">
        <v>951</v>
      </c>
      <c r="G2655" t="s">
        <v>952</v>
      </c>
      <c r="H2655" t="s">
        <v>918</v>
      </c>
      <c r="I2655" t="s">
        <v>361</v>
      </c>
      <c r="J2655" t="s">
        <v>865</v>
      </c>
      <c r="K2655">
        <v>240</v>
      </c>
      <c r="L2655">
        <v>200</v>
      </c>
      <c r="M2655">
        <v>2.3182870370370371E-2</v>
      </c>
      <c r="N2655">
        <v>1550.2177204002501</v>
      </c>
      <c r="O2655">
        <v>4883.1858192607879</v>
      </c>
      <c r="P2655">
        <v>16.333557025770499</v>
      </c>
      <c r="Q2655">
        <v>1.3021829196894801</v>
      </c>
      <c r="R2655">
        <v>1917.61938713007</v>
      </c>
      <c r="S2655">
        <v>5.4040571922861398</v>
      </c>
      <c r="T2655">
        <v>2.0091808520841399E-4</v>
      </c>
      <c r="U2655">
        <v>8.2555590634057499E-2</v>
      </c>
      <c r="V2655">
        <v>9.8668230082360794E-2</v>
      </c>
      <c r="W2655" s="25">
        <v>0.18122382071641829</v>
      </c>
    </row>
    <row r="2656" spans="2:23" x14ac:dyDescent="0.25">
      <c r="B2656" t="s">
        <v>133</v>
      </c>
      <c r="C2656" t="s">
        <v>360</v>
      </c>
      <c r="D2656" t="s">
        <v>197</v>
      </c>
      <c r="E2656" t="s">
        <v>362</v>
      </c>
      <c r="F2656" s="11" t="s">
        <v>951</v>
      </c>
      <c r="G2656" t="s">
        <v>952</v>
      </c>
      <c r="H2656" t="s">
        <v>918</v>
      </c>
      <c r="I2656" t="s">
        <v>361</v>
      </c>
      <c r="J2656" t="s">
        <v>865</v>
      </c>
      <c r="K2656">
        <v>300</v>
      </c>
      <c r="L2656">
        <v>250</v>
      </c>
      <c r="M2656">
        <v>2.7233796296296298E-2</v>
      </c>
      <c r="N2656">
        <v>1858.68123744835</v>
      </c>
      <c r="O2656">
        <v>5854.8458979623019</v>
      </c>
      <c r="P2656">
        <v>19.489946616581701</v>
      </c>
      <c r="Q2656">
        <v>1.56129212901932</v>
      </c>
      <c r="R2656">
        <v>2299.1886053319199</v>
      </c>
      <c r="S2656">
        <v>6.4689420931094403</v>
      </c>
      <c r="T2656">
        <v>2.56280135331443E-4</v>
      </c>
      <c r="U2656">
        <v>8.7425375446388495E-2</v>
      </c>
      <c r="V2656">
        <v>0.12586951759932699</v>
      </c>
      <c r="W2656" s="25">
        <v>0.21329489304571547</v>
      </c>
    </row>
    <row r="2657" spans="2:23" x14ac:dyDescent="0.25">
      <c r="B2657" t="s">
        <v>133</v>
      </c>
      <c r="C2657" t="s">
        <v>360</v>
      </c>
      <c r="D2657" t="s">
        <v>197</v>
      </c>
      <c r="E2657" t="s">
        <v>362</v>
      </c>
      <c r="F2657" s="11" t="s">
        <v>951</v>
      </c>
      <c r="G2657" t="s">
        <v>952</v>
      </c>
      <c r="H2657" t="s">
        <v>918</v>
      </c>
      <c r="I2657" t="s">
        <v>361</v>
      </c>
      <c r="J2657" t="s">
        <v>865</v>
      </c>
      <c r="K2657">
        <v>340</v>
      </c>
      <c r="L2657">
        <v>500</v>
      </c>
      <c r="M2657">
        <v>5.1018518518518519E-2</v>
      </c>
      <c r="N2657">
        <v>3423.5472615685999</v>
      </c>
      <c r="O2657">
        <v>10784.173873941088</v>
      </c>
      <c r="P2657">
        <v>33.004988049717397</v>
      </c>
      <c r="Q2657">
        <v>2.8757796757686802</v>
      </c>
      <c r="R2657">
        <v>4234.9268392551903</v>
      </c>
      <c r="S2657">
        <v>10.290015680489899</v>
      </c>
      <c r="T2657">
        <v>5.3223932131444499E-4</v>
      </c>
      <c r="U2657">
        <v>0.120647431467188</v>
      </c>
      <c r="V2657">
        <v>0.26137773142632997</v>
      </c>
      <c r="W2657" s="25">
        <v>0.38202516289351796</v>
      </c>
    </row>
    <row r="2658" spans="2:23" x14ac:dyDescent="0.25">
      <c r="B2658" t="s">
        <v>133</v>
      </c>
      <c r="C2658" t="s">
        <v>360</v>
      </c>
      <c r="D2658" t="s">
        <v>197</v>
      </c>
      <c r="E2658" t="s">
        <v>362</v>
      </c>
      <c r="F2658" s="11" t="s">
        <v>951</v>
      </c>
      <c r="G2658" t="s">
        <v>952</v>
      </c>
      <c r="H2658" t="s">
        <v>918</v>
      </c>
      <c r="I2658" t="s">
        <v>361</v>
      </c>
      <c r="J2658" t="s">
        <v>865</v>
      </c>
      <c r="K2658">
        <v>340</v>
      </c>
      <c r="L2658">
        <v>750</v>
      </c>
      <c r="M2658">
        <v>7.4722222222222232E-2</v>
      </c>
      <c r="N2658">
        <v>5068.5074001029798</v>
      </c>
      <c r="O2658">
        <v>15965.798310324386</v>
      </c>
      <c r="P2658">
        <v>47.635381640813499</v>
      </c>
      <c r="Q2658">
        <v>4.2575459161765901</v>
      </c>
      <c r="R2658">
        <v>6269.7430441105698</v>
      </c>
      <c r="S2658">
        <v>13.6991130316488</v>
      </c>
      <c r="T2658">
        <v>8.1285521504198001E-4</v>
      </c>
      <c r="U2658">
        <v>0.162715155716362</v>
      </c>
      <c r="V2658">
        <v>0.39917632953640098</v>
      </c>
      <c r="W2658" s="25">
        <v>0.561891485252763</v>
      </c>
    </row>
    <row r="2659" spans="2:23" x14ac:dyDescent="0.25">
      <c r="B2659" t="s">
        <v>133</v>
      </c>
      <c r="C2659" t="s">
        <v>360</v>
      </c>
      <c r="D2659" t="s">
        <v>197</v>
      </c>
      <c r="E2659" t="s">
        <v>362</v>
      </c>
      <c r="F2659" s="11" t="s">
        <v>951</v>
      </c>
      <c r="G2659" t="s">
        <v>952</v>
      </c>
      <c r="H2659" t="s">
        <v>918</v>
      </c>
      <c r="I2659" t="s">
        <v>361</v>
      </c>
      <c r="J2659" t="s">
        <v>865</v>
      </c>
      <c r="K2659">
        <v>340</v>
      </c>
      <c r="L2659">
        <v>1000</v>
      </c>
      <c r="M2659">
        <v>9.8402777777777783E-2</v>
      </c>
      <c r="N2659">
        <v>6661.8140841457798</v>
      </c>
      <c r="O2659">
        <v>20984.714365059204</v>
      </c>
      <c r="P2659">
        <v>61.4449901978954</v>
      </c>
      <c r="Q2659">
        <v>5.5959231425677096</v>
      </c>
      <c r="R2659">
        <v>8240.6631635451704</v>
      </c>
      <c r="S2659">
        <v>17.132881276484301</v>
      </c>
      <c r="T2659">
        <v>1.08818033842415E-3</v>
      </c>
      <c r="U2659">
        <v>0.20038314969174301</v>
      </c>
      <c r="V2659">
        <v>0.53437043909509996</v>
      </c>
      <c r="W2659" s="25">
        <v>0.73475358878684294</v>
      </c>
    </row>
    <row r="2660" spans="2:23" x14ac:dyDescent="0.25">
      <c r="B2660" t="s">
        <v>133</v>
      </c>
      <c r="C2660" t="s">
        <v>360</v>
      </c>
      <c r="D2660" t="s">
        <v>197</v>
      </c>
      <c r="E2660" t="s">
        <v>362</v>
      </c>
      <c r="F2660" s="11" t="s">
        <v>951</v>
      </c>
      <c r="G2660" t="s">
        <v>952</v>
      </c>
      <c r="H2660" t="s">
        <v>918</v>
      </c>
      <c r="I2660" t="s">
        <v>361</v>
      </c>
      <c r="J2660" t="s">
        <v>865</v>
      </c>
      <c r="K2660">
        <v>360</v>
      </c>
      <c r="L2660">
        <v>1500</v>
      </c>
      <c r="M2660">
        <v>0.14687500000000001</v>
      </c>
      <c r="N2660">
        <v>9793.0604681516506</v>
      </c>
      <c r="O2660">
        <v>30848.140474677697</v>
      </c>
      <c r="P2660">
        <v>87.935228626169803</v>
      </c>
      <c r="Q2660">
        <v>8.2261701606520905</v>
      </c>
      <c r="R2660">
        <v>12114.015681392801</v>
      </c>
      <c r="S2660">
        <v>24.3663227005583</v>
      </c>
      <c r="T2660">
        <v>1.6781745805260399E-3</v>
      </c>
      <c r="U2660">
        <v>0.25266934713087003</v>
      </c>
      <c r="V2660">
        <v>0.82409402185171898</v>
      </c>
      <c r="W2660" s="25">
        <v>1.0767633689825891</v>
      </c>
    </row>
    <row r="2661" spans="2:23" x14ac:dyDescent="0.25">
      <c r="B2661" t="s">
        <v>133</v>
      </c>
      <c r="C2661" t="s">
        <v>360</v>
      </c>
      <c r="D2661" t="s">
        <v>197</v>
      </c>
      <c r="E2661" t="s">
        <v>362</v>
      </c>
      <c r="F2661" s="11" t="s">
        <v>951</v>
      </c>
      <c r="G2661" t="s">
        <v>952</v>
      </c>
      <c r="H2661" t="s">
        <v>918</v>
      </c>
      <c r="I2661" t="s">
        <v>361</v>
      </c>
      <c r="J2661" t="s">
        <v>865</v>
      </c>
      <c r="K2661">
        <v>360</v>
      </c>
      <c r="L2661">
        <v>2000</v>
      </c>
      <c r="M2661">
        <v>0.19392361111111112</v>
      </c>
      <c r="N2661">
        <v>13092.3427108001</v>
      </c>
      <c r="O2661">
        <v>41240.879539020316</v>
      </c>
      <c r="P2661">
        <v>117.471186695543</v>
      </c>
      <c r="Q2661">
        <v>10.9975661865685</v>
      </c>
      <c r="R2661">
        <v>16195.2222163932</v>
      </c>
      <c r="S2661">
        <v>31.064454867434002</v>
      </c>
      <c r="T2661">
        <v>2.2249599033426098E-3</v>
      </c>
      <c r="U2661">
        <v>0.34359703167556699</v>
      </c>
      <c r="V2661">
        <v>1.09259027028908</v>
      </c>
      <c r="W2661" s="25">
        <v>1.4361873019646469</v>
      </c>
    </row>
    <row r="2662" spans="2:23" x14ac:dyDescent="0.25">
      <c r="B2662" t="s">
        <v>133</v>
      </c>
      <c r="C2662" t="s">
        <v>360</v>
      </c>
      <c r="D2662" t="s">
        <v>197</v>
      </c>
      <c r="E2662" t="s">
        <v>362</v>
      </c>
      <c r="F2662" s="11" t="s">
        <v>951</v>
      </c>
      <c r="G2662" t="s">
        <v>952</v>
      </c>
      <c r="H2662" t="s">
        <v>918</v>
      </c>
      <c r="I2662" t="s">
        <v>361</v>
      </c>
      <c r="J2662" t="s">
        <v>832</v>
      </c>
      <c r="K2662">
        <v>200</v>
      </c>
      <c r="L2662">
        <v>125</v>
      </c>
      <c r="M2662">
        <v>2.2847222222222224E-2</v>
      </c>
      <c r="N2662">
        <v>985.24799999999902</v>
      </c>
      <c r="O2662">
        <v>3103.5311999999967</v>
      </c>
      <c r="P2662">
        <v>8.4318010000000001</v>
      </c>
      <c r="Q2662">
        <v>0.82760831999999995</v>
      </c>
      <c r="R2662">
        <v>1218.75188</v>
      </c>
      <c r="S2662">
        <v>8.4876807599999999</v>
      </c>
      <c r="T2662">
        <v>9.8375999999999995E-5</v>
      </c>
      <c r="U2662">
        <v>4.300259E-2</v>
      </c>
      <c r="V2662">
        <v>4.8275773799999998E-2</v>
      </c>
      <c r="W2662" s="25">
        <v>9.1278363799999998E-2</v>
      </c>
    </row>
    <row r="2663" spans="2:23" x14ac:dyDescent="0.25">
      <c r="B2663" t="s">
        <v>133</v>
      </c>
      <c r="C2663" t="s">
        <v>360</v>
      </c>
      <c r="D2663" t="s">
        <v>197</v>
      </c>
      <c r="E2663" t="s">
        <v>362</v>
      </c>
      <c r="F2663" s="11" t="s">
        <v>951</v>
      </c>
      <c r="G2663" t="s">
        <v>952</v>
      </c>
      <c r="H2663" t="s">
        <v>918</v>
      </c>
      <c r="I2663" t="s">
        <v>361</v>
      </c>
      <c r="J2663" t="s">
        <v>864</v>
      </c>
      <c r="K2663">
        <v>200</v>
      </c>
      <c r="L2663">
        <v>125</v>
      </c>
      <c r="M2663">
        <v>1.9259259259259261E-2</v>
      </c>
      <c r="N2663">
        <v>900.30799999999999</v>
      </c>
      <c r="O2663">
        <v>2835.9701999999997</v>
      </c>
      <c r="P2663">
        <v>8.0877940000000006</v>
      </c>
      <c r="Q2663">
        <v>0.75625871999999905</v>
      </c>
      <c r="R2663">
        <v>1113.68109602564</v>
      </c>
      <c r="S2663">
        <v>6.9681042792307597</v>
      </c>
      <c r="T2663">
        <v>8.9882000000000004E-5</v>
      </c>
      <c r="U2663">
        <v>4.2345389999999997E-2</v>
      </c>
      <c r="V2663">
        <v>4.4115521409999997E-2</v>
      </c>
      <c r="W2663" s="25">
        <v>8.6460911409999994E-2</v>
      </c>
    </row>
    <row r="2664" spans="2:23" x14ac:dyDescent="0.25">
      <c r="B2664" t="s">
        <v>817</v>
      </c>
      <c r="C2664" t="s">
        <v>728</v>
      </c>
      <c r="D2664" t="s">
        <v>197</v>
      </c>
      <c r="E2664" t="s">
        <v>727</v>
      </c>
      <c r="F2664" s="11" t="s">
        <v>951</v>
      </c>
      <c r="G2664" t="s">
        <v>952</v>
      </c>
      <c r="H2664" t="s">
        <v>918</v>
      </c>
      <c r="I2664" t="s">
        <v>847</v>
      </c>
      <c r="J2664" t="s">
        <v>865</v>
      </c>
      <c r="K2664">
        <v>220</v>
      </c>
      <c r="L2664">
        <v>125</v>
      </c>
      <c r="M2664">
        <v>1.5636574074074074E-2</v>
      </c>
      <c r="N2664">
        <v>1133.3558699056</v>
      </c>
      <c r="O2664">
        <v>3570.0709902026401</v>
      </c>
      <c r="P2664">
        <v>13.6997160708161</v>
      </c>
      <c r="Q2664">
        <v>0.95201883439570301</v>
      </c>
      <c r="R2664">
        <v>1401.96115056908</v>
      </c>
      <c r="S2664">
        <v>4.2102288130607501</v>
      </c>
      <c r="T2664">
        <v>1.3848042628180501E-4</v>
      </c>
      <c r="U2664">
        <v>7.6603211072636096E-2</v>
      </c>
      <c r="V2664">
        <v>6.7790331027956202E-2</v>
      </c>
      <c r="W2664" s="25">
        <v>0.1443935421005923</v>
      </c>
    </row>
    <row r="2665" spans="2:23" x14ac:dyDescent="0.25">
      <c r="B2665" t="s">
        <v>817</v>
      </c>
      <c r="C2665" t="s">
        <v>728</v>
      </c>
      <c r="D2665" t="s">
        <v>197</v>
      </c>
      <c r="E2665" t="s">
        <v>727</v>
      </c>
      <c r="F2665" s="11" t="s">
        <v>951</v>
      </c>
      <c r="G2665" t="s">
        <v>952</v>
      </c>
      <c r="H2665" t="s">
        <v>918</v>
      </c>
      <c r="I2665" t="s">
        <v>847</v>
      </c>
      <c r="J2665" t="s">
        <v>865</v>
      </c>
      <c r="K2665">
        <v>280</v>
      </c>
      <c r="L2665">
        <v>200</v>
      </c>
      <c r="M2665">
        <v>2.2650462962962966E-2</v>
      </c>
      <c r="N2665">
        <v>1597.8802403996599</v>
      </c>
      <c r="O2665">
        <v>5033.3227572589285</v>
      </c>
      <c r="P2665">
        <v>18.5062360840104</v>
      </c>
      <c r="Q2665">
        <v>1.3422194057991801</v>
      </c>
      <c r="R2665">
        <v>1976.5783327737499</v>
      </c>
      <c r="S2665">
        <v>5.3974537418766602</v>
      </c>
      <c r="T2665">
        <v>2.12082446786842E-4</v>
      </c>
      <c r="U2665">
        <v>9.2088875013039695E-2</v>
      </c>
      <c r="V2665">
        <v>0.103811779894498</v>
      </c>
      <c r="W2665" s="25">
        <v>0.19590065490753769</v>
      </c>
    </row>
    <row r="2666" spans="2:23" x14ac:dyDescent="0.25">
      <c r="B2666" t="s">
        <v>817</v>
      </c>
      <c r="C2666" t="s">
        <v>728</v>
      </c>
      <c r="D2666" t="s">
        <v>197</v>
      </c>
      <c r="E2666" t="s">
        <v>727</v>
      </c>
      <c r="F2666" s="11" t="s">
        <v>951</v>
      </c>
      <c r="G2666" t="s">
        <v>952</v>
      </c>
      <c r="H2666" t="s">
        <v>918</v>
      </c>
      <c r="I2666" t="s">
        <v>847</v>
      </c>
      <c r="J2666" t="s">
        <v>865</v>
      </c>
      <c r="K2666">
        <v>300</v>
      </c>
      <c r="L2666">
        <v>250</v>
      </c>
      <c r="M2666">
        <v>2.71875E-2</v>
      </c>
      <c r="N2666">
        <v>1965.75719760829</v>
      </c>
      <c r="O2666">
        <v>6192.1351724661135</v>
      </c>
      <c r="P2666">
        <v>22.122206031460699</v>
      </c>
      <c r="Q2666">
        <v>1.65123588344196</v>
      </c>
      <c r="R2666">
        <v>2431.6417622699901</v>
      </c>
      <c r="S2666">
        <v>6.2984946606657504</v>
      </c>
      <c r="T2666">
        <v>2.7221546881783999E-4</v>
      </c>
      <c r="U2666">
        <v>0.104255525300208</v>
      </c>
      <c r="V2666">
        <v>0.133241682493521</v>
      </c>
      <c r="W2666" s="25">
        <v>0.23749720779372901</v>
      </c>
    </row>
    <row r="2667" spans="2:23" x14ac:dyDescent="0.25">
      <c r="B2667" t="s">
        <v>817</v>
      </c>
      <c r="C2667" t="s">
        <v>728</v>
      </c>
      <c r="D2667" t="s">
        <v>197</v>
      </c>
      <c r="E2667" t="s">
        <v>727</v>
      </c>
      <c r="F2667" s="11" t="s">
        <v>951</v>
      </c>
      <c r="G2667" t="s">
        <v>952</v>
      </c>
      <c r="H2667" t="s">
        <v>918</v>
      </c>
      <c r="I2667" t="s">
        <v>847</v>
      </c>
      <c r="J2667" t="s">
        <v>865</v>
      </c>
      <c r="K2667">
        <v>320</v>
      </c>
      <c r="L2667">
        <v>500</v>
      </c>
      <c r="M2667">
        <v>5.0717592592592592E-2</v>
      </c>
      <c r="N2667">
        <v>3683.5117997341599</v>
      </c>
      <c r="O2667">
        <v>11603.062169162604</v>
      </c>
      <c r="P2667">
        <v>37.933994537145203</v>
      </c>
      <c r="Q2667">
        <v>3.0941495047459902</v>
      </c>
      <c r="R2667">
        <v>4556.5044585085197</v>
      </c>
      <c r="S2667">
        <v>9.7521977552743806</v>
      </c>
      <c r="T2667">
        <v>5.6224334594494004E-4</v>
      </c>
      <c r="U2667">
        <v>0.15378120505341</v>
      </c>
      <c r="V2667">
        <v>0.27518091702242597</v>
      </c>
      <c r="W2667" s="25">
        <v>0.42896212207583595</v>
      </c>
    </row>
    <row r="2668" spans="2:23" x14ac:dyDescent="0.25">
      <c r="B2668" t="s">
        <v>817</v>
      </c>
      <c r="C2668" t="s">
        <v>728</v>
      </c>
      <c r="D2668" t="s">
        <v>197</v>
      </c>
      <c r="E2668" t="s">
        <v>727</v>
      </c>
      <c r="F2668" s="11" t="s">
        <v>951</v>
      </c>
      <c r="G2668" t="s">
        <v>952</v>
      </c>
      <c r="H2668" t="s">
        <v>918</v>
      </c>
      <c r="I2668" t="s">
        <v>847</v>
      </c>
      <c r="J2668" t="s">
        <v>865</v>
      </c>
      <c r="K2668">
        <v>320</v>
      </c>
      <c r="L2668">
        <v>750</v>
      </c>
      <c r="M2668">
        <v>7.4224537037037033E-2</v>
      </c>
      <c r="N2668">
        <v>5464.7640927132998</v>
      </c>
      <c r="O2668">
        <v>17214.006892046895</v>
      </c>
      <c r="P2668">
        <v>54.725222460972198</v>
      </c>
      <c r="Q2668">
        <v>4.5904006025203401</v>
      </c>
      <c r="R2668">
        <v>6759.9123882986496</v>
      </c>
      <c r="S2668">
        <v>13.0165992593633</v>
      </c>
      <c r="T2668">
        <v>8.5663327248327095E-4</v>
      </c>
      <c r="U2668">
        <v>0.21114722892830001</v>
      </c>
      <c r="V2668">
        <v>0.41925194197358201</v>
      </c>
      <c r="W2668" s="25">
        <v>0.63039917090188202</v>
      </c>
    </row>
    <row r="2669" spans="2:23" x14ac:dyDescent="0.25">
      <c r="B2669" t="s">
        <v>817</v>
      </c>
      <c r="C2669" t="s">
        <v>728</v>
      </c>
      <c r="D2669" t="s">
        <v>197</v>
      </c>
      <c r="E2669" t="s">
        <v>727</v>
      </c>
      <c r="F2669" s="11" t="s">
        <v>951</v>
      </c>
      <c r="G2669" t="s">
        <v>952</v>
      </c>
      <c r="H2669" t="s">
        <v>918</v>
      </c>
      <c r="I2669" t="s">
        <v>847</v>
      </c>
      <c r="J2669" t="s">
        <v>865</v>
      </c>
      <c r="K2669">
        <v>320</v>
      </c>
      <c r="L2669">
        <v>1000</v>
      </c>
      <c r="M2669">
        <v>9.7685185185185194E-2</v>
      </c>
      <c r="N2669">
        <v>7196.108805928</v>
      </c>
      <c r="O2669">
        <v>22667.742738673198</v>
      </c>
      <c r="P2669">
        <v>70.642393774848202</v>
      </c>
      <c r="Q2669">
        <v>6.0447324889825698</v>
      </c>
      <c r="R2669">
        <v>8901.5876710359498</v>
      </c>
      <c r="S2669">
        <v>16.2948255277425</v>
      </c>
      <c r="T2669">
        <v>1.1457980413597201E-3</v>
      </c>
      <c r="U2669">
        <v>0.26374490290325803</v>
      </c>
      <c r="V2669">
        <v>0.56076757673520905</v>
      </c>
      <c r="W2669" s="25">
        <v>0.82451247963846708</v>
      </c>
    </row>
    <row r="2670" spans="2:23" x14ac:dyDescent="0.25">
      <c r="B2670" t="s">
        <v>817</v>
      </c>
      <c r="C2670" t="s">
        <v>728</v>
      </c>
      <c r="D2670" t="s">
        <v>197</v>
      </c>
      <c r="E2670" t="s">
        <v>727</v>
      </c>
      <c r="F2670" s="11" t="s">
        <v>951</v>
      </c>
      <c r="G2670" t="s">
        <v>952</v>
      </c>
      <c r="H2670" t="s">
        <v>918</v>
      </c>
      <c r="I2670" t="s">
        <v>847</v>
      </c>
      <c r="J2670" t="s">
        <v>865</v>
      </c>
      <c r="K2670">
        <v>340</v>
      </c>
      <c r="L2670">
        <v>1500</v>
      </c>
      <c r="M2670">
        <v>0.14574074074074075</v>
      </c>
      <c r="N2670">
        <v>10592.059808224099</v>
      </c>
      <c r="O2670">
        <v>33364.988395905915</v>
      </c>
      <c r="P2670">
        <v>101.151499189323</v>
      </c>
      <c r="Q2670">
        <v>8.8973300027174194</v>
      </c>
      <c r="R2670">
        <v>13102.3817910507</v>
      </c>
      <c r="S2670">
        <v>23.216748376974198</v>
      </c>
      <c r="T2670">
        <v>1.76507933472679E-3</v>
      </c>
      <c r="U2670">
        <v>0.33304280077716503</v>
      </c>
      <c r="V2670">
        <v>0.86383683239920495</v>
      </c>
      <c r="W2670" s="25">
        <v>1.19687963317637</v>
      </c>
    </row>
    <row r="2671" spans="2:23" x14ac:dyDescent="0.25">
      <c r="B2671" t="s">
        <v>817</v>
      </c>
      <c r="C2671" t="s">
        <v>728</v>
      </c>
      <c r="D2671" t="s">
        <v>197</v>
      </c>
      <c r="E2671" t="s">
        <v>727</v>
      </c>
      <c r="F2671" s="11" t="s">
        <v>951</v>
      </c>
      <c r="G2671" t="s">
        <v>952</v>
      </c>
      <c r="H2671" t="s">
        <v>918</v>
      </c>
      <c r="I2671" t="s">
        <v>847</v>
      </c>
      <c r="J2671" t="s">
        <v>865</v>
      </c>
      <c r="K2671">
        <v>360</v>
      </c>
      <c r="L2671">
        <v>2000</v>
      </c>
      <c r="M2671">
        <v>0.19387731481481482</v>
      </c>
      <c r="N2671">
        <v>14070.247419585699</v>
      </c>
      <c r="O2671">
        <v>44321.279371694953</v>
      </c>
      <c r="P2671">
        <v>132.89946644595</v>
      </c>
      <c r="Q2671">
        <v>11.8190088458382</v>
      </c>
      <c r="R2671">
        <v>17404.892286969101</v>
      </c>
      <c r="S2671">
        <v>29.988627503539298</v>
      </c>
      <c r="T2671">
        <v>2.3994404594032898E-3</v>
      </c>
      <c r="U2671">
        <v>0.40846057003066599</v>
      </c>
      <c r="V2671">
        <v>1.1742804803332001</v>
      </c>
      <c r="W2671" s="25">
        <v>1.5827410503638661</v>
      </c>
    </row>
    <row r="2672" spans="2:23" x14ac:dyDescent="0.25">
      <c r="B2672" t="s">
        <v>817</v>
      </c>
      <c r="C2672" t="s">
        <v>728</v>
      </c>
      <c r="D2672" t="s">
        <v>197</v>
      </c>
      <c r="E2672" t="s">
        <v>727</v>
      </c>
      <c r="F2672" s="11" t="s">
        <v>951</v>
      </c>
      <c r="G2672" t="s">
        <v>952</v>
      </c>
      <c r="H2672" t="s">
        <v>918</v>
      </c>
      <c r="I2672" t="s">
        <v>847</v>
      </c>
      <c r="J2672" t="s">
        <v>865</v>
      </c>
      <c r="K2672">
        <v>360</v>
      </c>
      <c r="L2672">
        <v>2500</v>
      </c>
      <c r="M2672">
        <v>0.24144675925925926</v>
      </c>
      <c r="N2672">
        <v>17473.3046121193</v>
      </c>
      <c r="O2672">
        <v>55040.909528175791</v>
      </c>
      <c r="P2672">
        <v>163.479589735698</v>
      </c>
      <c r="Q2672">
        <v>14.6775761145106</v>
      </c>
      <c r="R2672">
        <v>21614.477782159898</v>
      </c>
      <c r="S2672">
        <v>36.6873337022923</v>
      </c>
      <c r="T2672">
        <v>3.0001223069708099E-3</v>
      </c>
      <c r="U2672">
        <v>0.490873827407597</v>
      </c>
      <c r="V2672">
        <v>1.4682497820954801</v>
      </c>
      <c r="W2672" s="25">
        <v>1.9591236095030771</v>
      </c>
    </row>
    <row r="2673" spans="2:23" x14ac:dyDescent="0.25">
      <c r="B2673" t="s">
        <v>817</v>
      </c>
      <c r="C2673" t="s">
        <v>728</v>
      </c>
      <c r="D2673" t="s">
        <v>197</v>
      </c>
      <c r="E2673" t="s">
        <v>727</v>
      </c>
      <c r="F2673" s="11" t="s">
        <v>951</v>
      </c>
      <c r="G2673" t="s">
        <v>952</v>
      </c>
      <c r="H2673" t="s">
        <v>918</v>
      </c>
      <c r="I2673" t="s">
        <v>847</v>
      </c>
      <c r="J2673" t="s">
        <v>865</v>
      </c>
      <c r="K2673">
        <v>360</v>
      </c>
      <c r="L2673">
        <v>3000</v>
      </c>
      <c r="M2673">
        <v>0.28944444444444445</v>
      </c>
      <c r="N2673">
        <v>21083.7173647048</v>
      </c>
      <c r="O2673">
        <v>66413.709698820123</v>
      </c>
      <c r="P2673">
        <v>197.30079912619499</v>
      </c>
      <c r="Q2673">
        <v>17.710321933244</v>
      </c>
      <c r="R2673">
        <v>26080.549343710099</v>
      </c>
      <c r="S2673">
        <v>43.235241589713503</v>
      </c>
      <c r="T2673">
        <v>3.6478995787142502E-3</v>
      </c>
      <c r="U2673">
        <v>0.57993170492881296</v>
      </c>
      <c r="V2673">
        <v>1.7852521414649101</v>
      </c>
      <c r="W2673" s="25">
        <v>2.3651838463937231</v>
      </c>
    </row>
    <row r="2674" spans="2:23" x14ac:dyDescent="0.25">
      <c r="B2674" t="s">
        <v>817</v>
      </c>
      <c r="C2674" t="s">
        <v>728</v>
      </c>
      <c r="D2674" t="s">
        <v>197</v>
      </c>
      <c r="E2674" t="s">
        <v>727</v>
      </c>
      <c r="F2674" s="11" t="s">
        <v>951</v>
      </c>
      <c r="G2674" t="s">
        <v>952</v>
      </c>
      <c r="H2674" t="s">
        <v>918</v>
      </c>
      <c r="I2674" t="s">
        <v>847</v>
      </c>
      <c r="J2674" t="s">
        <v>865</v>
      </c>
      <c r="K2674">
        <v>360</v>
      </c>
      <c r="L2674">
        <v>3500</v>
      </c>
      <c r="M2674">
        <v>0.3372337962962963</v>
      </c>
      <c r="N2674">
        <v>24491.887236922899</v>
      </c>
      <c r="O2674">
        <v>77149.444796307129</v>
      </c>
      <c r="P2674">
        <v>227.82054506492199</v>
      </c>
      <c r="Q2674">
        <v>20.573192250430498</v>
      </c>
      <c r="R2674">
        <v>30296.464322262898</v>
      </c>
      <c r="S2674">
        <v>49.9301170430182</v>
      </c>
      <c r="T2674">
        <v>4.2608887846879101E-3</v>
      </c>
      <c r="U2674">
        <v>0.65631838804309395</v>
      </c>
      <c r="V2674">
        <v>2.0852414461291602</v>
      </c>
      <c r="W2674" s="25">
        <v>2.741559834172254</v>
      </c>
    </row>
    <row r="2675" spans="2:23" x14ac:dyDescent="0.25">
      <c r="B2675" t="s">
        <v>817</v>
      </c>
      <c r="C2675" t="s">
        <v>728</v>
      </c>
      <c r="D2675" t="s">
        <v>197</v>
      </c>
      <c r="E2675" t="s">
        <v>727</v>
      </c>
      <c r="F2675" s="11" t="s">
        <v>951</v>
      </c>
      <c r="G2675" t="s">
        <v>952</v>
      </c>
      <c r="H2675" t="s">
        <v>918</v>
      </c>
      <c r="I2675" t="s">
        <v>847</v>
      </c>
      <c r="J2675" t="s">
        <v>832</v>
      </c>
      <c r="K2675">
        <v>220</v>
      </c>
      <c r="L2675">
        <v>125</v>
      </c>
      <c r="M2675">
        <v>2.2847222222222224E-2</v>
      </c>
      <c r="N2675">
        <v>1002.72</v>
      </c>
      <c r="O2675">
        <v>3158.5680000000002</v>
      </c>
      <c r="P2675">
        <v>9.2079658000000002</v>
      </c>
      <c r="Q2675">
        <v>0.84228482000000005</v>
      </c>
      <c r="R2675">
        <v>1240.36473</v>
      </c>
      <c r="S2675">
        <v>8.0418606199999996</v>
      </c>
      <c r="T2675">
        <v>1.0026000000000001E-4</v>
      </c>
      <c r="U2675">
        <v>4.902248E-2</v>
      </c>
      <c r="V2675">
        <v>4.9097979047999903E-2</v>
      </c>
      <c r="W2675" s="25">
        <v>9.8120459047999903E-2</v>
      </c>
    </row>
    <row r="2676" spans="2:23" x14ac:dyDescent="0.25">
      <c r="B2676" t="s">
        <v>817</v>
      </c>
      <c r="C2676" t="s">
        <v>728</v>
      </c>
      <c r="D2676" t="s">
        <v>197</v>
      </c>
      <c r="E2676" t="s">
        <v>727</v>
      </c>
      <c r="F2676" s="11" t="s">
        <v>951</v>
      </c>
      <c r="G2676" t="s">
        <v>952</v>
      </c>
      <c r="H2676" t="s">
        <v>918</v>
      </c>
      <c r="I2676" t="s">
        <v>847</v>
      </c>
      <c r="J2676" t="s">
        <v>864</v>
      </c>
      <c r="K2676">
        <v>220</v>
      </c>
      <c r="L2676">
        <v>125</v>
      </c>
      <c r="M2676">
        <v>1.9259259259259261E-2</v>
      </c>
      <c r="N2676">
        <v>919.39200000000005</v>
      </c>
      <c r="O2676">
        <v>2896.0848000000001</v>
      </c>
      <c r="P2676">
        <v>8.8613213358974292</v>
      </c>
      <c r="Q2676">
        <v>0.772289296025641</v>
      </c>
      <c r="R2676">
        <v>1137.2879812820499</v>
      </c>
      <c r="S2676">
        <v>6.6094523635897398</v>
      </c>
      <c r="T2676">
        <v>9.1952000000000003E-5</v>
      </c>
      <c r="U2676">
        <v>4.8377679999999999E-2</v>
      </c>
      <c r="V2676">
        <v>4.5018327649999898E-2</v>
      </c>
      <c r="W2676" s="25">
        <v>9.339600764999989E-2</v>
      </c>
    </row>
    <row r="2677" spans="2:23" x14ac:dyDescent="0.25">
      <c r="B2677" t="s">
        <v>2026</v>
      </c>
      <c r="C2677" t="s">
        <v>730</v>
      </c>
      <c r="D2677" t="s">
        <v>197</v>
      </c>
      <c r="E2677" t="s">
        <v>729</v>
      </c>
      <c r="F2677" s="11" t="s">
        <v>951</v>
      </c>
      <c r="G2677" t="s">
        <v>952</v>
      </c>
      <c r="H2677" t="s">
        <v>918</v>
      </c>
      <c r="I2677" t="s">
        <v>361</v>
      </c>
      <c r="J2677" t="s">
        <v>865</v>
      </c>
      <c r="K2677">
        <v>180</v>
      </c>
      <c r="L2677">
        <v>125</v>
      </c>
      <c r="M2677">
        <v>1.5960648148148151E-2</v>
      </c>
      <c r="N2677">
        <v>1129.63549499126</v>
      </c>
      <c r="O2677">
        <v>3558.351809222469</v>
      </c>
      <c r="P2677">
        <v>12.3246780891045</v>
      </c>
      <c r="Q2677">
        <v>0.94889379569816101</v>
      </c>
      <c r="R2677">
        <v>1397.3591565357201</v>
      </c>
      <c r="S2677">
        <v>4.0627660386371396</v>
      </c>
      <c r="T2677">
        <v>1.3537895556739999E-4</v>
      </c>
      <c r="U2677">
        <v>7.2805223316421405E-2</v>
      </c>
      <c r="V2677">
        <v>6.6480465394375202E-2</v>
      </c>
      <c r="W2677" s="25">
        <v>0.13928568871079661</v>
      </c>
    </row>
    <row r="2678" spans="2:23" x14ac:dyDescent="0.25">
      <c r="B2678" t="s">
        <v>2026</v>
      </c>
      <c r="C2678" t="s">
        <v>730</v>
      </c>
      <c r="D2678" t="s">
        <v>197</v>
      </c>
      <c r="E2678" t="s">
        <v>729</v>
      </c>
      <c r="F2678" s="11" t="s">
        <v>951</v>
      </c>
      <c r="G2678" t="s">
        <v>952</v>
      </c>
      <c r="H2678" t="s">
        <v>918</v>
      </c>
      <c r="I2678" t="s">
        <v>361</v>
      </c>
      <c r="J2678" t="s">
        <v>865</v>
      </c>
      <c r="K2678">
        <v>200</v>
      </c>
      <c r="L2678">
        <v>200</v>
      </c>
      <c r="M2678">
        <v>2.3877314814814813E-2</v>
      </c>
      <c r="N2678">
        <v>1621.6148562364299</v>
      </c>
      <c r="O2678">
        <v>5108.0867971447542</v>
      </c>
      <c r="P2678">
        <v>16.8707574972019</v>
      </c>
      <c r="Q2678">
        <v>1.3621565521843999</v>
      </c>
      <c r="R2678">
        <v>2005.93706779167</v>
      </c>
      <c r="S2678">
        <v>5.2735006333926497</v>
      </c>
      <c r="T2678">
        <v>2.0389587650142599E-4</v>
      </c>
      <c r="U2678">
        <v>9.4289565672822595E-2</v>
      </c>
      <c r="V2678">
        <v>0.10011892688914099</v>
      </c>
      <c r="W2678" s="25">
        <v>0.19440849256196358</v>
      </c>
    </row>
    <row r="2679" spans="2:23" x14ac:dyDescent="0.25">
      <c r="B2679" t="s">
        <v>2026</v>
      </c>
      <c r="C2679" t="s">
        <v>730</v>
      </c>
      <c r="D2679" t="s">
        <v>197</v>
      </c>
      <c r="E2679" t="s">
        <v>729</v>
      </c>
      <c r="F2679" s="11" t="s">
        <v>951</v>
      </c>
      <c r="G2679" t="s">
        <v>952</v>
      </c>
      <c r="H2679" t="s">
        <v>918</v>
      </c>
      <c r="I2679" t="s">
        <v>361</v>
      </c>
      <c r="J2679" t="s">
        <v>865</v>
      </c>
      <c r="K2679">
        <v>300</v>
      </c>
      <c r="L2679">
        <v>250</v>
      </c>
      <c r="M2679">
        <v>2.7303240740740743E-2</v>
      </c>
      <c r="N2679">
        <v>1926.81078841932</v>
      </c>
      <c r="O2679">
        <v>6069.4539835208579</v>
      </c>
      <c r="P2679">
        <v>20.5870220847106</v>
      </c>
      <c r="Q2679">
        <v>1.61852073096034</v>
      </c>
      <c r="R2679">
        <v>2383.46467923914</v>
      </c>
      <c r="S2679">
        <v>6.4201290774579602</v>
      </c>
      <c r="T2679">
        <v>2.6392755240643202E-4</v>
      </c>
      <c r="U2679">
        <v>9.2992817106828995E-2</v>
      </c>
      <c r="V2679">
        <v>0.12963394384340601</v>
      </c>
      <c r="W2679" s="25">
        <v>0.22262676095023501</v>
      </c>
    </row>
    <row r="2680" spans="2:23" x14ac:dyDescent="0.25">
      <c r="B2680" t="s">
        <v>2026</v>
      </c>
      <c r="C2680" t="s">
        <v>730</v>
      </c>
      <c r="D2680" t="s">
        <v>197</v>
      </c>
      <c r="E2680" t="s">
        <v>729</v>
      </c>
      <c r="F2680" s="11" t="s">
        <v>951</v>
      </c>
      <c r="G2680" t="s">
        <v>952</v>
      </c>
      <c r="H2680" t="s">
        <v>918</v>
      </c>
      <c r="I2680" t="s">
        <v>361</v>
      </c>
      <c r="J2680" t="s">
        <v>865</v>
      </c>
      <c r="K2680">
        <v>340</v>
      </c>
      <c r="L2680">
        <v>500</v>
      </c>
      <c r="M2680">
        <v>5.1076388888888886E-2</v>
      </c>
      <c r="N2680">
        <v>3505.3643315027198</v>
      </c>
      <c r="O2680">
        <v>11041.897644233566</v>
      </c>
      <c r="P2680">
        <v>34.3082297010723</v>
      </c>
      <c r="Q2680">
        <v>2.94450635379002</v>
      </c>
      <c r="R2680">
        <v>4336.1366647652703</v>
      </c>
      <c r="S2680">
        <v>10.2216722853279</v>
      </c>
      <c r="T2680">
        <v>5.4101125996230005E-4</v>
      </c>
      <c r="U2680">
        <v>0.12737122965219999</v>
      </c>
      <c r="V2680">
        <v>0.26569628451822802</v>
      </c>
      <c r="W2680" s="25">
        <v>0.39306751417042801</v>
      </c>
    </row>
    <row r="2681" spans="2:23" x14ac:dyDescent="0.25">
      <c r="B2681" t="s">
        <v>2026</v>
      </c>
      <c r="C2681" t="s">
        <v>730</v>
      </c>
      <c r="D2681" t="s">
        <v>197</v>
      </c>
      <c r="E2681" t="s">
        <v>729</v>
      </c>
      <c r="F2681" s="11" t="s">
        <v>951</v>
      </c>
      <c r="G2681" t="s">
        <v>952</v>
      </c>
      <c r="H2681" t="s">
        <v>918</v>
      </c>
      <c r="I2681" t="s">
        <v>361</v>
      </c>
      <c r="J2681" t="s">
        <v>865</v>
      </c>
      <c r="K2681">
        <v>340</v>
      </c>
      <c r="L2681">
        <v>750</v>
      </c>
      <c r="M2681">
        <v>7.4780092592592592E-2</v>
      </c>
      <c r="N2681">
        <v>5161.0742926381899</v>
      </c>
      <c r="O2681">
        <v>16257.384021810298</v>
      </c>
      <c r="P2681">
        <v>49.108911686493698</v>
      </c>
      <c r="Q2681">
        <v>4.3353028576803396</v>
      </c>
      <c r="R2681">
        <v>6384.2482462898197</v>
      </c>
      <c r="S2681">
        <v>13.619380683565099</v>
      </c>
      <c r="T2681">
        <v>8.2284258479615601E-4</v>
      </c>
      <c r="U2681">
        <v>0.17032403797769499</v>
      </c>
      <c r="V2681">
        <v>0.40409335749813402</v>
      </c>
      <c r="W2681" s="25">
        <v>0.57441739547582904</v>
      </c>
    </row>
    <row r="2682" spans="2:23" x14ac:dyDescent="0.25">
      <c r="B2682" t="s">
        <v>2026</v>
      </c>
      <c r="C2682" t="s">
        <v>730</v>
      </c>
      <c r="D2682" t="s">
        <v>197</v>
      </c>
      <c r="E2682" t="s">
        <v>729</v>
      </c>
      <c r="F2682" s="11" t="s">
        <v>951</v>
      </c>
      <c r="G2682" t="s">
        <v>952</v>
      </c>
      <c r="H2682" t="s">
        <v>918</v>
      </c>
      <c r="I2682" t="s">
        <v>361</v>
      </c>
      <c r="J2682" t="s">
        <v>865</v>
      </c>
      <c r="K2682">
        <v>360</v>
      </c>
      <c r="L2682">
        <v>1000</v>
      </c>
      <c r="M2682">
        <v>9.9120370370370373E-2</v>
      </c>
      <c r="N2682">
        <v>6687.8009175542002</v>
      </c>
      <c r="O2682">
        <v>21066.572890295731</v>
      </c>
      <c r="P2682">
        <v>61.743891040806602</v>
      </c>
      <c r="Q2682">
        <v>5.6177520826307799</v>
      </c>
      <c r="R2682">
        <v>8272.8098241294101</v>
      </c>
      <c r="S2682">
        <v>17.342273893540799</v>
      </c>
      <c r="T2682">
        <v>1.11838852576022E-3</v>
      </c>
      <c r="U2682">
        <v>0.19132318190587499</v>
      </c>
      <c r="V2682">
        <v>0.54922358647543901</v>
      </c>
      <c r="W2682" s="25">
        <v>0.74054676838131406</v>
      </c>
    </row>
    <row r="2683" spans="2:23" x14ac:dyDescent="0.25">
      <c r="B2683" t="s">
        <v>2026</v>
      </c>
      <c r="C2683" t="s">
        <v>730</v>
      </c>
      <c r="D2683" t="s">
        <v>197</v>
      </c>
      <c r="E2683" t="s">
        <v>729</v>
      </c>
      <c r="F2683" s="11" t="s">
        <v>951</v>
      </c>
      <c r="G2683" t="s">
        <v>952</v>
      </c>
      <c r="H2683" t="s">
        <v>918</v>
      </c>
      <c r="I2683" t="s">
        <v>361</v>
      </c>
      <c r="J2683" t="s">
        <v>865</v>
      </c>
      <c r="K2683">
        <v>360</v>
      </c>
      <c r="L2683">
        <v>1500</v>
      </c>
      <c r="M2683">
        <v>0.14690972222222223</v>
      </c>
      <c r="N2683">
        <v>9911.9462378876997</v>
      </c>
      <c r="O2683">
        <v>31222.630649346254</v>
      </c>
      <c r="P2683">
        <v>89.807090064033801</v>
      </c>
      <c r="Q2683">
        <v>8.3260353322890897</v>
      </c>
      <c r="R2683">
        <v>12261.0780649021</v>
      </c>
      <c r="S2683">
        <v>24.245224726276401</v>
      </c>
      <c r="T2683">
        <v>1.69091839184346E-3</v>
      </c>
      <c r="U2683">
        <v>0.262397438485512</v>
      </c>
      <c r="V2683">
        <v>0.83036900779039102</v>
      </c>
      <c r="W2683" s="25">
        <v>1.092766446275903</v>
      </c>
    </row>
    <row r="2684" spans="2:23" x14ac:dyDescent="0.25">
      <c r="B2684" t="s">
        <v>2026</v>
      </c>
      <c r="C2684" t="s">
        <v>730</v>
      </c>
      <c r="D2684" t="s">
        <v>197</v>
      </c>
      <c r="E2684" t="s">
        <v>729</v>
      </c>
      <c r="F2684" s="11" t="s">
        <v>951</v>
      </c>
      <c r="G2684" t="s">
        <v>952</v>
      </c>
      <c r="H2684" t="s">
        <v>918</v>
      </c>
      <c r="I2684" t="s">
        <v>361</v>
      </c>
      <c r="J2684" t="s">
        <v>865</v>
      </c>
      <c r="K2684">
        <v>360</v>
      </c>
      <c r="L2684">
        <v>2000</v>
      </c>
      <c r="M2684">
        <v>0.1942824074074074</v>
      </c>
      <c r="N2684">
        <v>13238.8058198819</v>
      </c>
      <c r="O2684">
        <v>41702.238332627981</v>
      </c>
      <c r="P2684">
        <v>119.63012093613401</v>
      </c>
      <c r="Q2684">
        <v>11.1205975937449</v>
      </c>
      <c r="R2684">
        <v>16376.402040269901</v>
      </c>
      <c r="S2684">
        <v>30.9840778305695</v>
      </c>
      <c r="T2684">
        <v>2.2564042117659399E-3</v>
      </c>
      <c r="U2684">
        <v>0.34936424280567402</v>
      </c>
      <c r="V2684">
        <v>1.1080612743153899</v>
      </c>
      <c r="W2684" s="25">
        <v>1.4574255171210639</v>
      </c>
    </row>
    <row r="2685" spans="2:23" x14ac:dyDescent="0.25">
      <c r="B2685" t="s">
        <v>2026</v>
      </c>
      <c r="C2685" t="s">
        <v>730</v>
      </c>
      <c r="D2685" t="s">
        <v>197</v>
      </c>
      <c r="E2685" t="s">
        <v>729</v>
      </c>
      <c r="F2685" s="11" t="s">
        <v>951</v>
      </c>
      <c r="G2685" t="s">
        <v>952</v>
      </c>
      <c r="H2685" t="s">
        <v>918</v>
      </c>
      <c r="I2685" t="s">
        <v>361</v>
      </c>
      <c r="J2685" t="s">
        <v>865</v>
      </c>
      <c r="K2685">
        <v>360</v>
      </c>
      <c r="L2685">
        <v>2500</v>
      </c>
      <c r="M2685">
        <v>0.24207175925925925</v>
      </c>
      <c r="N2685">
        <v>16381.867547113399</v>
      </c>
      <c r="O2685">
        <v>51602.882773407204</v>
      </c>
      <c r="P2685">
        <v>146.42249719993501</v>
      </c>
      <c r="Q2685">
        <v>13.7607670490979</v>
      </c>
      <c r="R2685">
        <v>20264.3737751833</v>
      </c>
      <c r="S2685">
        <v>37.956915052259902</v>
      </c>
      <c r="T2685">
        <v>2.8202803766466302E-3</v>
      </c>
      <c r="U2685">
        <v>0.41370544663967102</v>
      </c>
      <c r="V2685">
        <v>1.38494615618615</v>
      </c>
      <c r="W2685" s="25">
        <v>1.798651602825821</v>
      </c>
    </row>
    <row r="2686" spans="2:23" x14ac:dyDescent="0.25">
      <c r="B2686" t="s">
        <v>2026</v>
      </c>
      <c r="C2686" t="s">
        <v>730</v>
      </c>
      <c r="D2686" t="s">
        <v>197</v>
      </c>
      <c r="E2686" t="s">
        <v>729</v>
      </c>
      <c r="F2686" s="11" t="s">
        <v>951</v>
      </c>
      <c r="G2686" t="s">
        <v>952</v>
      </c>
      <c r="H2686" t="s">
        <v>918</v>
      </c>
      <c r="I2686" t="s">
        <v>361</v>
      </c>
      <c r="J2686" t="s">
        <v>832</v>
      </c>
      <c r="K2686">
        <v>180</v>
      </c>
      <c r="L2686">
        <v>125</v>
      </c>
      <c r="M2686">
        <v>2.2847222222222224E-2</v>
      </c>
      <c r="N2686">
        <v>985.24799999999902</v>
      </c>
      <c r="O2686">
        <v>3103.5311999999967</v>
      </c>
      <c r="P2686">
        <v>8.4318010000000001</v>
      </c>
      <c r="Q2686">
        <v>0.82760831999999995</v>
      </c>
      <c r="R2686">
        <v>1218.75188</v>
      </c>
      <c r="S2686">
        <v>8.4876807599999999</v>
      </c>
      <c r="T2686">
        <v>9.8375999999999995E-5</v>
      </c>
      <c r="U2686">
        <v>4.300259E-2</v>
      </c>
      <c r="V2686">
        <v>4.8275773799999998E-2</v>
      </c>
      <c r="W2686" s="25">
        <v>9.1278363799999998E-2</v>
      </c>
    </row>
    <row r="2687" spans="2:23" x14ac:dyDescent="0.25">
      <c r="B2687" t="s">
        <v>2026</v>
      </c>
      <c r="C2687" t="s">
        <v>730</v>
      </c>
      <c r="D2687" t="s">
        <v>197</v>
      </c>
      <c r="E2687" t="s">
        <v>729</v>
      </c>
      <c r="F2687" s="11" t="s">
        <v>951</v>
      </c>
      <c r="G2687" t="s">
        <v>952</v>
      </c>
      <c r="H2687" t="s">
        <v>918</v>
      </c>
      <c r="I2687" t="s">
        <v>361</v>
      </c>
      <c r="J2687" t="s">
        <v>864</v>
      </c>
      <c r="K2687">
        <v>180</v>
      </c>
      <c r="L2687">
        <v>125</v>
      </c>
      <c r="M2687">
        <v>1.9259259259259261E-2</v>
      </c>
      <c r="N2687">
        <v>900.30799999999999</v>
      </c>
      <c r="O2687">
        <v>2835.9701999999997</v>
      </c>
      <c r="P2687">
        <v>8.0877940000000006</v>
      </c>
      <c r="Q2687">
        <v>0.75625871999999905</v>
      </c>
      <c r="R2687">
        <v>1113.68109602564</v>
      </c>
      <c r="S2687">
        <v>6.9681042792307597</v>
      </c>
      <c r="T2687">
        <v>8.9882000000000004E-5</v>
      </c>
      <c r="U2687">
        <v>4.2345389999999997E-2</v>
      </c>
      <c r="V2687">
        <v>4.4115521409999997E-2</v>
      </c>
      <c r="W2687" s="25">
        <v>8.6460911409999994E-2</v>
      </c>
    </row>
    <row r="2688" spans="2:23" x14ac:dyDescent="0.25">
      <c r="B2688" t="s">
        <v>2027</v>
      </c>
      <c r="C2688" t="s">
        <v>732</v>
      </c>
      <c r="D2688" t="s">
        <v>197</v>
      </c>
      <c r="E2688" t="s">
        <v>731</v>
      </c>
      <c r="F2688" s="11" t="s">
        <v>951</v>
      </c>
      <c r="G2688" t="s">
        <v>952</v>
      </c>
      <c r="H2688" t="s">
        <v>918</v>
      </c>
      <c r="I2688" t="s">
        <v>361</v>
      </c>
      <c r="J2688" t="s">
        <v>865</v>
      </c>
      <c r="K2688">
        <v>180</v>
      </c>
      <c r="L2688">
        <v>125</v>
      </c>
      <c r="M2688">
        <v>1.5914351851851853E-2</v>
      </c>
      <c r="N2688">
        <v>1092.6930726517601</v>
      </c>
      <c r="O2688">
        <v>3441.9831788530441</v>
      </c>
      <c r="P2688">
        <v>11.711058191403099</v>
      </c>
      <c r="Q2688">
        <v>0.91786208871601804</v>
      </c>
      <c r="R2688">
        <v>1351.6613377935801</v>
      </c>
      <c r="S2688">
        <v>4.0769981897401397</v>
      </c>
      <c r="T2688">
        <v>1.3130895958104099E-4</v>
      </c>
      <c r="U2688">
        <v>6.9193490497582597E-2</v>
      </c>
      <c r="V2688">
        <v>6.4477729982325899E-2</v>
      </c>
      <c r="W2688" s="25">
        <v>0.13367122047990848</v>
      </c>
    </row>
    <row r="2689" spans="2:23" x14ac:dyDescent="0.25">
      <c r="B2689" t="s">
        <v>2027</v>
      </c>
      <c r="C2689" t="s">
        <v>732</v>
      </c>
      <c r="D2689" t="s">
        <v>197</v>
      </c>
      <c r="E2689" t="s">
        <v>731</v>
      </c>
      <c r="F2689" s="11" t="s">
        <v>951</v>
      </c>
      <c r="G2689" t="s">
        <v>952</v>
      </c>
      <c r="H2689" t="s">
        <v>918</v>
      </c>
      <c r="I2689" t="s">
        <v>361</v>
      </c>
      <c r="J2689" t="s">
        <v>865</v>
      </c>
      <c r="K2689">
        <v>280</v>
      </c>
      <c r="L2689">
        <v>200</v>
      </c>
      <c r="M2689">
        <v>2.2650462962962966E-2</v>
      </c>
      <c r="N2689">
        <v>1514.12997842655</v>
      </c>
      <c r="O2689">
        <v>4769.5094320436319</v>
      </c>
      <c r="P2689">
        <v>16.249570545684801</v>
      </c>
      <c r="Q2689">
        <v>1.2718691857417701</v>
      </c>
      <c r="R2689">
        <v>1872.9786502172799</v>
      </c>
      <c r="S2689">
        <v>5.5829659327047398</v>
      </c>
      <c r="T2689">
        <v>2.00459820908405E-4</v>
      </c>
      <c r="U2689">
        <v>7.6955258694741194E-2</v>
      </c>
      <c r="V2689">
        <v>9.8455496922172994E-2</v>
      </c>
      <c r="W2689" s="25">
        <v>0.17541075561691419</v>
      </c>
    </row>
    <row r="2690" spans="2:23" x14ac:dyDescent="0.25">
      <c r="B2690" t="s">
        <v>2027</v>
      </c>
      <c r="C2690" t="s">
        <v>732</v>
      </c>
      <c r="D2690" t="s">
        <v>197</v>
      </c>
      <c r="E2690" t="s">
        <v>731</v>
      </c>
      <c r="F2690" s="11" t="s">
        <v>951</v>
      </c>
      <c r="G2690" t="s">
        <v>952</v>
      </c>
      <c r="H2690" t="s">
        <v>918</v>
      </c>
      <c r="I2690" t="s">
        <v>361</v>
      </c>
      <c r="J2690" t="s">
        <v>865</v>
      </c>
      <c r="K2690">
        <v>280</v>
      </c>
      <c r="L2690">
        <v>250</v>
      </c>
      <c r="M2690">
        <v>2.7407407407407408E-2</v>
      </c>
      <c r="N2690">
        <v>1894.6103921286799</v>
      </c>
      <c r="O2690">
        <v>5968.0227352053416</v>
      </c>
      <c r="P2690">
        <v>19.77161823802</v>
      </c>
      <c r="Q2690">
        <v>1.5914726619897299</v>
      </c>
      <c r="R2690">
        <v>2343.6329758700999</v>
      </c>
      <c r="S2690">
        <v>6.4038636803185396</v>
      </c>
      <c r="T2690">
        <v>2.5848257598013998E-4</v>
      </c>
      <c r="U2690">
        <v>9.0776440832952707E-2</v>
      </c>
      <c r="V2690">
        <v>0.126946646477439</v>
      </c>
      <c r="W2690" s="25">
        <v>0.21772308731039169</v>
      </c>
    </row>
    <row r="2691" spans="2:23" x14ac:dyDescent="0.25">
      <c r="B2691" t="s">
        <v>2027</v>
      </c>
      <c r="C2691" t="s">
        <v>732</v>
      </c>
      <c r="D2691" t="s">
        <v>197</v>
      </c>
      <c r="E2691" t="s">
        <v>731</v>
      </c>
      <c r="F2691" s="11" t="s">
        <v>951</v>
      </c>
      <c r="G2691" t="s">
        <v>952</v>
      </c>
      <c r="H2691" t="s">
        <v>918</v>
      </c>
      <c r="I2691" t="s">
        <v>361</v>
      </c>
      <c r="J2691" t="s">
        <v>865</v>
      </c>
      <c r="K2691">
        <v>360</v>
      </c>
      <c r="L2691">
        <v>500</v>
      </c>
      <c r="M2691">
        <v>5.1238425925925923E-2</v>
      </c>
      <c r="N2691">
        <v>3381.3725062762901</v>
      </c>
      <c r="O2691">
        <v>10651.323394770314</v>
      </c>
      <c r="P2691">
        <v>32.383566838697398</v>
      </c>
      <c r="Q2691">
        <v>2.8403522907355399</v>
      </c>
      <c r="R2691">
        <v>4182.7579884917204</v>
      </c>
      <c r="S2691">
        <v>10.4830483895312</v>
      </c>
      <c r="T2691">
        <v>5.3787073570573101E-4</v>
      </c>
      <c r="U2691">
        <v>0.11311596586512</v>
      </c>
      <c r="V2691">
        <v>0.26414596055831802</v>
      </c>
      <c r="W2691" s="25">
        <v>0.37726192642343803</v>
      </c>
    </row>
    <row r="2692" spans="2:23" x14ac:dyDescent="0.25">
      <c r="B2692" t="s">
        <v>2027</v>
      </c>
      <c r="C2692" t="s">
        <v>732</v>
      </c>
      <c r="D2692" t="s">
        <v>197</v>
      </c>
      <c r="E2692" t="s">
        <v>731</v>
      </c>
      <c r="F2692" s="11" t="s">
        <v>951</v>
      </c>
      <c r="G2692" t="s">
        <v>952</v>
      </c>
      <c r="H2692" t="s">
        <v>918</v>
      </c>
      <c r="I2692" t="s">
        <v>361</v>
      </c>
      <c r="J2692" t="s">
        <v>865</v>
      </c>
      <c r="K2692">
        <v>340</v>
      </c>
      <c r="L2692">
        <v>750</v>
      </c>
      <c r="M2692">
        <v>7.4687500000000004E-2</v>
      </c>
      <c r="N2692">
        <v>5060.1443041438397</v>
      </c>
      <c r="O2692">
        <v>15939.454558053094</v>
      </c>
      <c r="P2692">
        <v>47.524263546830902</v>
      </c>
      <c r="Q2692">
        <v>4.2505214113791503</v>
      </c>
      <c r="R2692">
        <v>6259.3991716795099</v>
      </c>
      <c r="S2692">
        <v>13.694263058364401</v>
      </c>
      <c r="T2692">
        <v>8.1218893094981402E-4</v>
      </c>
      <c r="U2692">
        <v>0.161814027930479</v>
      </c>
      <c r="V2692">
        <v>0.39884903299748897</v>
      </c>
      <c r="W2692" s="25">
        <v>0.56066306092796792</v>
      </c>
    </row>
    <row r="2693" spans="2:23" x14ac:dyDescent="0.25">
      <c r="B2693" t="s">
        <v>2027</v>
      </c>
      <c r="C2693" t="s">
        <v>732</v>
      </c>
      <c r="D2693" t="s">
        <v>197</v>
      </c>
      <c r="E2693" t="s">
        <v>731</v>
      </c>
      <c r="F2693" s="11" t="s">
        <v>951</v>
      </c>
      <c r="G2693" t="s">
        <v>952</v>
      </c>
      <c r="H2693" t="s">
        <v>918</v>
      </c>
      <c r="I2693" t="s">
        <v>361</v>
      </c>
      <c r="J2693" t="s">
        <v>865</v>
      </c>
      <c r="K2693">
        <v>340</v>
      </c>
      <c r="L2693">
        <v>1000</v>
      </c>
      <c r="M2693">
        <v>9.8368055555555556E-2</v>
      </c>
      <c r="N2693">
        <v>6653.46788978928</v>
      </c>
      <c r="O2693">
        <v>20958.423852836233</v>
      </c>
      <c r="P2693">
        <v>61.329567854812503</v>
      </c>
      <c r="Q2693">
        <v>5.5889136154246399</v>
      </c>
      <c r="R2693">
        <v>8230.3399955699406</v>
      </c>
      <c r="S2693">
        <v>17.127828355152399</v>
      </c>
      <c r="T2693">
        <v>1.0875134185124901E-3</v>
      </c>
      <c r="U2693">
        <v>0.19948487736074699</v>
      </c>
      <c r="V2693">
        <v>0.53404292080061999</v>
      </c>
      <c r="W2693" s="25">
        <v>0.73352779816136704</v>
      </c>
    </row>
    <row r="2694" spans="2:23" x14ac:dyDescent="0.25">
      <c r="B2694" t="s">
        <v>2027</v>
      </c>
      <c r="C2694" t="s">
        <v>732</v>
      </c>
      <c r="D2694" t="s">
        <v>197</v>
      </c>
      <c r="E2694" t="s">
        <v>731</v>
      </c>
      <c r="F2694" s="11" t="s">
        <v>951</v>
      </c>
      <c r="G2694" t="s">
        <v>952</v>
      </c>
      <c r="H2694" t="s">
        <v>918</v>
      </c>
      <c r="I2694" t="s">
        <v>361</v>
      </c>
      <c r="J2694" t="s">
        <v>865</v>
      </c>
      <c r="K2694">
        <v>340</v>
      </c>
      <c r="L2694">
        <v>1500</v>
      </c>
      <c r="M2694">
        <v>0.14574074074074075</v>
      </c>
      <c r="N2694">
        <v>9895.2115808976705</v>
      </c>
      <c r="O2694">
        <v>31169.916479827662</v>
      </c>
      <c r="P2694">
        <v>89.828872052189894</v>
      </c>
      <c r="Q2694">
        <v>8.3119778760737404</v>
      </c>
      <c r="R2694">
        <v>12240.3763992066</v>
      </c>
      <c r="S2694">
        <v>23.9540621818328</v>
      </c>
      <c r="T2694">
        <v>1.6439870393505499E-3</v>
      </c>
      <c r="U2694">
        <v>0.27945925190362603</v>
      </c>
      <c r="V2694">
        <v>0.80729775135197601</v>
      </c>
      <c r="W2694" s="25">
        <v>1.086757003255602</v>
      </c>
    </row>
    <row r="2695" spans="2:23" x14ac:dyDescent="0.25">
      <c r="B2695" t="s">
        <v>2027</v>
      </c>
      <c r="C2695" t="s">
        <v>732</v>
      </c>
      <c r="D2695" t="s">
        <v>197</v>
      </c>
      <c r="E2695" t="s">
        <v>731</v>
      </c>
      <c r="F2695" s="11" t="s">
        <v>951</v>
      </c>
      <c r="G2695" t="s">
        <v>952</v>
      </c>
      <c r="H2695" t="s">
        <v>918</v>
      </c>
      <c r="I2695" t="s">
        <v>361</v>
      </c>
      <c r="J2695" t="s">
        <v>865</v>
      </c>
      <c r="K2695">
        <v>340</v>
      </c>
      <c r="L2695">
        <v>2000</v>
      </c>
      <c r="M2695">
        <v>0.19312499999999999</v>
      </c>
      <c r="N2695">
        <v>13185.073895544399</v>
      </c>
      <c r="O2695">
        <v>41532.98277096486</v>
      </c>
      <c r="P2695">
        <v>119.08447995784501</v>
      </c>
      <c r="Q2695">
        <v>11.0754599493533</v>
      </c>
      <c r="R2695">
        <v>16309.932397301</v>
      </c>
      <c r="S2695">
        <v>30.737368723520301</v>
      </c>
      <c r="T2695">
        <v>2.2057927394027099E-3</v>
      </c>
      <c r="U2695">
        <v>0.36335773194992799</v>
      </c>
      <c r="V2695">
        <v>1.0831774046789999</v>
      </c>
      <c r="W2695" s="25">
        <v>1.4465351366289279</v>
      </c>
    </row>
    <row r="2696" spans="2:23" x14ac:dyDescent="0.25">
      <c r="B2696" t="s">
        <v>2027</v>
      </c>
      <c r="C2696" t="s">
        <v>732</v>
      </c>
      <c r="D2696" t="s">
        <v>197</v>
      </c>
      <c r="E2696" t="s">
        <v>731</v>
      </c>
      <c r="F2696" s="11" t="s">
        <v>951</v>
      </c>
      <c r="G2696" t="s">
        <v>952</v>
      </c>
      <c r="H2696" t="s">
        <v>918</v>
      </c>
      <c r="I2696" t="s">
        <v>361</v>
      </c>
      <c r="J2696" t="s">
        <v>865</v>
      </c>
      <c r="K2696">
        <v>340</v>
      </c>
      <c r="L2696">
        <v>2500</v>
      </c>
      <c r="M2696">
        <v>0.24047453703703703</v>
      </c>
      <c r="N2696">
        <v>16371.260813357199</v>
      </c>
      <c r="O2696">
        <v>51569.471562075174</v>
      </c>
      <c r="P2696">
        <v>146.700878982912</v>
      </c>
      <c r="Q2696">
        <v>13.7518559589242</v>
      </c>
      <c r="R2696">
        <v>20251.247654912499</v>
      </c>
      <c r="S2696">
        <v>37.594513064480701</v>
      </c>
      <c r="T2696">
        <v>2.7564892039879901E-3</v>
      </c>
      <c r="U2696">
        <v>0.43861760764889401</v>
      </c>
      <c r="V2696">
        <v>1.3535889067351301</v>
      </c>
      <c r="W2696" s="25">
        <v>1.792206514384024</v>
      </c>
    </row>
    <row r="2697" spans="2:23" x14ac:dyDescent="0.25">
      <c r="B2697" t="s">
        <v>2027</v>
      </c>
      <c r="C2697" t="s">
        <v>732</v>
      </c>
      <c r="D2697" t="s">
        <v>197</v>
      </c>
      <c r="E2697" t="s">
        <v>731</v>
      </c>
      <c r="F2697" s="11" t="s">
        <v>951</v>
      </c>
      <c r="G2697" t="s">
        <v>952</v>
      </c>
      <c r="H2697" t="s">
        <v>918</v>
      </c>
      <c r="I2697" t="s">
        <v>361</v>
      </c>
      <c r="J2697" t="s">
        <v>832</v>
      </c>
      <c r="K2697">
        <v>180</v>
      </c>
      <c r="L2697">
        <v>125</v>
      </c>
      <c r="M2697">
        <v>2.2847222222222224E-2</v>
      </c>
      <c r="N2697">
        <v>985.24799999999902</v>
      </c>
      <c r="O2697">
        <v>3103.5311999999967</v>
      </c>
      <c r="P2697">
        <v>8.4318010000000001</v>
      </c>
      <c r="Q2697">
        <v>0.82760831999999995</v>
      </c>
      <c r="R2697">
        <v>1218.75188</v>
      </c>
      <c r="S2697">
        <v>8.4876807599999999</v>
      </c>
      <c r="T2697">
        <v>9.8375999999999995E-5</v>
      </c>
      <c r="U2697">
        <v>4.300259E-2</v>
      </c>
      <c r="V2697">
        <v>4.8275773799999998E-2</v>
      </c>
      <c r="W2697" s="25">
        <v>9.1278363799999998E-2</v>
      </c>
    </row>
    <row r="2698" spans="2:23" x14ac:dyDescent="0.25">
      <c r="B2698" t="s">
        <v>2027</v>
      </c>
      <c r="C2698" t="s">
        <v>732</v>
      </c>
      <c r="D2698" t="s">
        <v>197</v>
      </c>
      <c r="E2698" t="s">
        <v>731</v>
      </c>
      <c r="F2698" s="11" t="s">
        <v>951</v>
      </c>
      <c r="G2698" t="s">
        <v>952</v>
      </c>
      <c r="H2698" t="s">
        <v>918</v>
      </c>
      <c r="I2698" t="s">
        <v>361</v>
      </c>
      <c r="J2698" t="s">
        <v>864</v>
      </c>
      <c r="K2698">
        <v>180</v>
      </c>
      <c r="L2698">
        <v>125</v>
      </c>
      <c r="M2698">
        <v>1.9259259259259261E-2</v>
      </c>
      <c r="N2698">
        <v>900.30799999999999</v>
      </c>
      <c r="O2698">
        <v>2835.9701999999997</v>
      </c>
      <c r="P2698">
        <v>8.0877940000000006</v>
      </c>
      <c r="Q2698">
        <v>0.75625871999999905</v>
      </c>
      <c r="R2698">
        <v>1113.68109602564</v>
      </c>
      <c r="S2698">
        <v>6.9681042792307597</v>
      </c>
      <c r="T2698">
        <v>8.9882000000000004E-5</v>
      </c>
      <c r="U2698">
        <v>4.2345389999999997E-2</v>
      </c>
      <c r="V2698">
        <v>4.4115521409999997E-2</v>
      </c>
      <c r="W2698" s="25">
        <v>8.6460911409999994E-2</v>
      </c>
    </row>
    <row r="2699" spans="2:23" x14ac:dyDescent="0.25">
      <c r="B2699" t="s">
        <v>2028</v>
      </c>
      <c r="C2699" t="s">
        <v>363</v>
      </c>
      <c r="D2699" t="s">
        <v>197</v>
      </c>
      <c r="E2699" t="s">
        <v>733</v>
      </c>
      <c r="F2699" s="11" t="s">
        <v>951</v>
      </c>
      <c r="G2699" t="s">
        <v>952</v>
      </c>
      <c r="H2699" t="s">
        <v>918</v>
      </c>
      <c r="I2699" t="s">
        <v>2029</v>
      </c>
      <c r="J2699" t="s">
        <v>865</v>
      </c>
      <c r="K2699">
        <v>160</v>
      </c>
      <c r="L2699">
        <v>125</v>
      </c>
      <c r="M2699">
        <v>1.650462962962963E-2</v>
      </c>
      <c r="N2699">
        <v>1173.6945636743101</v>
      </c>
      <c r="O2699">
        <v>3697.1378755740766</v>
      </c>
      <c r="P2699">
        <v>21.9751343297979</v>
      </c>
      <c r="Q2699">
        <v>0.98590343746190501</v>
      </c>
      <c r="R2699">
        <v>1451.86012278882</v>
      </c>
      <c r="S2699">
        <v>2.7088733423331699</v>
      </c>
      <c r="T2699">
        <v>6.9633451901157606E-2</v>
      </c>
      <c r="U2699">
        <v>0.25539381470705902</v>
      </c>
      <c r="V2699">
        <v>7.4293291273416398E-2</v>
      </c>
      <c r="W2699" s="25">
        <v>0.3296871059804754</v>
      </c>
    </row>
    <row r="2700" spans="2:23" x14ac:dyDescent="0.25">
      <c r="B2700" t="s">
        <v>2028</v>
      </c>
      <c r="C2700" t="s">
        <v>363</v>
      </c>
      <c r="D2700" t="s">
        <v>197</v>
      </c>
      <c r="E2700" t="s">
        <v>733</v>
      </c>
      <c r="F2700" s="11" t="s">
        <v>951</v>
      </c>
      <c r="G2700" t="s">
        <v>952</v>
      </c>
      <c r="H2700" t="s">
        <v>918</v>
      </c>
      <c r="I2700" t="s">
        <v>2029</v>
      </c>
      <c r="J2700" t="s">
        <v>865</v>
      </c>
      <c r="K2700">
        <v>320</v>
      </c>
      <c r="L2700">
        <v>200</v>
      </c>
      <c r="M2700">
        <v>2.2951388888888886E-2</v>
      </c>
      <c r="N2700">
        <v>1621.31295593613</v>
      </c>
      <c r="O2700">
        <v>5107.1358111988093</v>
      </c>
      <c r="P2700">
        <v>34.800819098522297</v>
      </c>
      <c r="Q2700">
        <v>1.36190306156563</v>
      </c>
      <c r="R2700">
        <v>2005.5635501866</v>
      </c>
      <c r="S2700">
        <v>4.3044825384571297</v>
      </c>
      <c r="T2700">
        <v>0.107237620800452</v>
      </c>
      <c r="U2700">
        <v>0.32895065644312499</v>
      </c>
      <c r="V2700">
        <v>0.115006995382371</v>
      </c>
      <c r="W2700" s="25">
        <v>0.44395765182549596</v>
      </c>
    </row>
    <row r="2701" spans="2:23" x14ac:dyDescent="0.25">
      <c r="B2701" t="s">
        <v>2028</v>
      </c>
      <c r="C2701" t="s">
        <v>363</v>
      </c>
      <c r="D2701" t="s">
        <v>197</v>
      </c>
      <c r="E2701" t="s">
        <v>733</v>
      </c>
      <c r="F2701" s="11" t="s">
        <v>951</v>
      </c>
      <c r="G2701" t="s">
        <v>952</v>
      </c>
      <c r="H2701" t="s">
        <v>918</v>
      </c>
      <c r="I2701" t="s">
        <v>2029</v>
      </c>
      <c r="J2701" t="s">
        <v>865</v>
      </c>
      <c r="K2701">
        <v>340</v>
      </c>
      <c r="L2701">
        <v>250</v>
      </c>
      <c r="M2701">
        <v>2.7685185185185188E-2</v>
      </c>
      <c r="N2701">
        <v>1962.47177530094</v>
      </c>
      <c r="O2701">
        <v>6181.7860921979609</v>
      </c>
      <c r="P2701">
        <v>40.394834750951198</v>
      </c>
      <c r="Q2701">
        <v>1.64847628334945</v>
      </c>
      <c r="R2701">
        <v>2427.5776187473198</v>
      </c>
      <c r="S2701">
        <v>4.9069726864649796</v>
      </c>
      <c r="T2701">
        <v>0.132787320519034</v>
      </c>
      <c r="U2701">
        <v>0.38168472180410201</v>
      </c>
      <c r="V2701">
        <v>0.14555462249399001</v>
      </c>
      <c r="W2701" s="25">
        <v>0.52723934429809205</v>
      </c>
    </row>
    <row r="2702" spans="2:23" x14ac:dyDescent="0.25">
      <c r="B2702" t="s">
        <v>2028</v>
      </c>
      <c r="C2702" t="s">
        <v>363</v>
      </c>
      <c r="D2702" t="s">
        <v>197</v>
      </c>
      <c r="E2702" t="s">
        <v>733</v>
      </c>
      <c r="F2702" s="11" t="s">
        <v>951</v>
      </c>
      <c r="G2702" t="s">
        <v>952</v>
      </c>
      <c r="H2702" t="s">
        <v>918</v>
      </c>
      <c r="I2702" t="s">
        <v>2029</v>
      </c>
      <c r="J2702" t="s">
        <v>865</v>
      </c>
      <c r="K2702">
        <v>340</v>
      </c>
      <c r="L2702">
        <v>500</v>
      </c>
      <c r="M2702">
        <v>5.136574074074074E-2</v>
      </c>
      <c r="N2702">
        <v>3671.7309621576501</v>
      </c>
      <c r="O2702">
        <v>11565.952530796598</v>
      </c>
      <c r="P2702">
        <v>66.330532956506104</v>
      </c>
      <c r="Q2702">
        <v>3.0842538570139499</v>
      </c>
      <c r="R2702">
        <v>4541.9308161249901</v>
      </c>
      <c r="S2702">
        <v>6.6427598399585603</v>
      </c>
      <c r="T2702">
        <v>0.25419171565363002</v>
      </c>
      <c r="U2702">
        <v>0.63510970833143399</v>
      </c>
      <c r="V2702">
        <v>0.30183415002494102</v>
      </c>
      <c r="W2702" s="25">
        <v>0.93694385835637495</v>
      </c>
    </row>
    <row r="2703" spans="2:23" x14ac:dyDescent="0.25">
      <c r="B2703" t="s">
        <v>2028</v>
      </c>
      <c r="C2703" t="s">
        <v>363</v>
      </c>
      <c r="D2703" t="s">
        <v>197</v>
      </c>
      <c r="E2703" t="s">
        <v>733</v>
      </c>
      <c r="F2703" s="11" t="s">
        <v>951</v>
      </c>
      <c r="G2703" t="s">
        <v>952</v>
      </c>
      <c r="H2703" t="s">
        <v>918</v>
      </c>
      <c r="I2703" t="s">
        <v>2029</v>
      </c>
      <c r="J2703" t="s">
        <v>865</v>
      </c>
      <c r="K2703">
        <v>340</v>
      </c>
      <c r="L2703">
        <v>750</v>
      </c>
      <c r="M2703">
        <v>7.4999999999999997E-2</v>
      </c>
      <c r="N2703">
        <v>5439.3031709691204</v>
      </c>
      <c r="O2703">
        <v>17133.804988552729</v>
      </c>
      <c r="P2703">
        <v>94.222237396419303</v>
      </c>
      <c r="Q2703">
        <v>4.5690147035049504</v>
      </c>
      <c r="R2703">
        <v>6728.4177078494504</v>
      </c>
      <c r="S2703">
        <v>8.3661407827809295</v>
      </c>
      <c r="T2703">
        <v>0.37797183951642199</v>
      </c>
      <c r="U2703">
        <v>0.90268760489399602</v>
      </c>
      <c r="V2703">
        <v>0.46160028520679602</v>
      </c>
      <c r="W2703" s="25">
        <v>1.364287890100792</v>
      </c>
    </row>
    <row r="2704" spans="2:23" x14ac:dyDescent="0.25">
      <c r="B2704" t="s">
        <v>2028</v>
      </c>
      <c r="C2704" t="s">
        <v>363</v>
      </c>
      <c r="D2704" t="s">
        <v>197</v>
      </c>
      <c r="E2704" t="s">
        <v>733</v>
      </c>
      <c r="F2704" s="11" t="s">
        <v>951</v>
      </c>
      <c r="G2704" t="s">
        <v>952</v>
      </c>
      <c r="H2704" t="s">
        <v>918</v>
      </c>
      <c r="I2704" t="s">
        <v>2029</v>
      </c>
      <c r="J2704" t="s">
        <v>865</v>
      </c>
      <c r="K2704">
        <v>340</v>
      </c>
      <c r="L2704">
        <v>1000</v>
      </c>
      <c r="M2704">
        <v>9.8668981481481469E-2</v>
      </c>
      <c r="N2704">
        <v>7147.3335930057501</v>
      </c>
      <c r="O2704">
        <v>22514.100817968112</v>
      </c>
      <c r="P2704">
        <v>120.064777105955</v>
      </c>
      <c r="Q2704">
        <v>6.0037603898398801</v>
      </c>
      <c r="R2704">
        <v>8841.2514295215296</v>
      </c>
      <c r="S2704">
        <v>10.0635131534151</v>
      </c>
      <c r="T2704">
        <v>0.49924063762010401</v>
      </c>
      <c r="U2704">
        <v>1.1549098406395</v>
      </c>
      <c r="V2704">
        <v>0.61793402227640304</v>
      </c>
      <c r="W2704" s="25">
        <v>1.7728438629159031</v>
      </c>
    </row>
    <row r="2705" spans="2:23" x14ac:dyDescent="0.25">
      <c r="B2705" t="s">
        <v>2028</v>
      </c>
      <c r="C2705" t="s">
        <v>363</v>
      </c>
      <c r="D2705" t="s">
        <v>197</v>
      </c>
      <c r="E2705" t="s">
        <v>733</v>
      </c>
      <c r="F2705" s="11" t="s">
        <v>951</v>
      </c>
      <c r="G2705" t="s">
        <v>952</v>
      </c>
      <c r="H2705" t="s">
        <v>918</v>
      </c>
      <c r="I2705" t="s">
        <v>2029</v>
      </c>
      <c r="J2705" t="s">
        <v>865</v>
      </c>
      <c r="K2705">
        <v>340</v>
      </c>
      <c r="L2705">
        <v>1500</v>
      </c>
      <c r="M2705">
        <v>0.14608796296296298</v>
      </c>
      <c r="N2705">
        <v>10636.2327811016</v>
      </c>
      <c r="O2705">
        <v>33504.133260470036</v>
      </c>
      <c r="P2705">
        <v>174.16494126127699</v>
      </c>
      <c r="Q2705">
        <v>8.93443603189802</v>
      </c>
      <c r="R2705">
        <v>13157.017739036801</v>
      </c>
      <c r="S2705">
        <v>13.5132997466829</v>
      </c>
      <c r="T2705">
        <v>0.74506831868877599</v>
      </c>
      <c r="U2705">
        <v>1.6777161226752699</v>
      </c>
      <c r="V2705">
        <v>0.93489926725643901</v>
      </c>
      <c r="W2705" s="25">
        <v>2.6126153899317091</v>
      </c>
    </row>
    <row r="2706" spans="2:23" x14ac:dyDescent="0.25">
      <c r="B2706" t="s">
        <v>2028</v>
      </c>
      <c r="C2706" t="s">
        <v>363</v>
      </c>
      <c r="D2706" t="s">
        <v>197</v>
      </c>
      <c r="E2706" t="s">
        <v>733</v>
      </c>
      <c r="F2706" s="11" t="s">
        <v>951</v>
      </c>
      <c r="G2706" t="s">
        <v>952</v>
      </c>
      <c r="H2706" t="s">
        <v>918</v>
      </c>
      <c r="I2706" t="s">
        <v>2029</v>
      </c>
      <c r="J2706" t="s">
        <v>865</v>
      </c>
      <c r="K2706">
        <v>340</v>
      </c>
      <c r="L2706">
        <v>2000</v>
      </c>
      <c r="M2706">
        <v>0.19348379629629631</v>
      </c>
      <c r="N2706">
        <v>14135.156915049</v>
      </c>
      <c r="O2706">
        <v>44525.744282404346</v>
      </c>
      <c r="P2706">
        <v>228.632013173346</v>
      </c>
      <c r="Q2706">
        <v>11.8735288362472</v>
      </c>
      <c r="R2706">
        <v>17485.1858613859</v>
      </c>
      <c r="S2706">
        <v>16.961709274564299</v>
      </c>
      <c r="T2706">
        <v>0.99138676831614003</v>
      </c>
      <c r="U2706">
        <v>2.2025410268130998</v>
      </c>
      <c r="V2706">
        <v>1.2525916631249401</v>
      </c>
      <c r="W2706" s="25">
        <v>3.4551326899380399</v>
      </c>
    </row>
    <row r="2707" spans="2:23" x14ac:dyDescent="0.25">
      <c r="B2707" t="s">
        <v>2028</v>
      </c>
      <c r="C2707" t="s">
        <v>363</v>
      </c>
      <c r="D2707" t="s">
        <v>197</v>
      </c>
      <c r="E2707" t="s">
        <v>733</v>
      </c>
      <c r="F2707" s="11" t="s">
        <v>951</v>
      </c>
      <c r="G2707" t="s">
        <v>952</v>
      </c>
      <c r="H2707" t="s">
        <v>918</v>
      </c>
      <c r="I2707" t="s">
        <v>2029</v>
      </c>
      <c r="J2707" t="s">
        <v>832</v>
      </c>
      <c r="K2707">
        <v>160</v>
      </c>
      <c r="L2707">
        <v>125</v>
      </c>
      <c r="M2707">
        <v>2.2847222222222224E-2</v>
      </c>
      <c r="N2707">
        <v>873.25199999999995</v>
      </c>
      <c r="O2707">
        <v>2750.7437999999997</v>
      </c>
      <c r="P2707">
        <v>10.764474</v>
      </c>
      <c r="Q2707">
        <v>0.73353167999999902</v>
      </c>
      <c r="R2707">
        <v>1080.21263999999</v>
      </c>
      <c r="S2707">
        <v>5.5285757599999998</v>
      </c>
      <c r="T2707">
        <v>6.4321919999999894E-2</v>
      </c>
      <c r="U2707">
        <v>0.20471520999999901</v>
      </c>
      <c r="V2707">
        <v>4.4685047999999998E-2</v>
      </c>
      <c r="W2707" s="25">
        <v>0.24940025799999901</v>
      </c>
    </row>
    <row r="2708" spans="2:23" x14ac:dyDescent="0.25">
      <c r="B2708" t="s">
        <v>2028</v>
      </c>
      <c r="C2708" t="s">
        <v>363</v>
      </c>
      <c r="D2708" t="s">
        <v>197</v>
      </c>
      <c r="E2708" t="s">
        <v>733</v>
      </c>
      <c r="F2708" s="11" t="s">
        <v>951</v>
      </c>
      <c r="G2708" t="s">
        <v>952</v>
      </c>
      <c r="H2708" t="s">
        <v>918</v>
      </c>
      <c r="I2708" t="s">
        <v>2029</v>
      </c>
      <c r="J2708" t="s">
        <v>864</v>
      </c>
      <c r="K2708">
        <v>160</v>
      </c>
      <c r="L2708">
        <v>125</v>
      </c>
      <c r="M2708">
        <v>1.9259259259259261E-2</v>
      </c>
      <c r="N2708">
        <v>793.89199999999903</v>
      </c>
      <c r="O2708">
        <v>2500.7597999999971</v>
      </c>
      <c r="P2708">
        <v>10.391482</v>
      </c>
      <c r="Q2708">
        <v>0.66686928000000001</v>
      </c>
      <c r="R2708">
        <v>982.04432397435801</v>
      </c>
      <c r="S2708">
        <v>4.54213092025641</v>
      </c>
      <c r="T2708">
        <v>5.6013920000000002E-2</v>
      </c>
      <c r="U2708">
        <v>0.191137209999999</v>
      </c>
      <c r="V2708">
        <v>4.0746249999999998E-2</v>
      </c>
      <c r="W2708" s="25">
        <v>0.23188345999999899</v>
      </c>
    </row>
    <row r="2709" spans="2:23" x14ac:dyDescent="0.25">
      <c r="B2709" t="s">
        <v>940</v>
      </c>
      <c r="C2709" t="s">
        <v>916</v>
      </c>
      <c r="D2709" t="s">
        <v>364</v>
      </c>
      <c r="E2709" t="s">
        <v>915</v>
      </c>
      <c r="F2709" s="11" t="s">
        <v>951</v>
      </c>
      <c r="G2709" t="s">
        <v>952</v>
      </c>
      <c r="H2709" t="s">
        <v>918</v>
      </c>
      <c r="I2709" t="s">
        <v>2030</v>
      </c>
      <c r="J2709" t="s">
        <v>865</v>
      </c>
      <c r="K2709">
        <v>180</v>
      </c>
      <c r="L2709">
        <v>125</v>
      </c>
      <c r="M2709">
        <v>1.6805555555555556E-2</v>
      </c>
      <c r="N2709">
        <v>698.47196175234706</v>
      </c>
      <c r="O2709">
        <v>2200.186679519893</v>
      </c>
      <c r="P2709">
        <v>10.1495334642113</v>
      </c>
      <c r="Q2709">
        <v>0.58671651943782099</v>
      </c>
      <c r="R2709">
        <v>864.00983616946803</v>
      </c>
      <c r="S2709">
        <v>1.1042611658927799</v>
      </c>
      <c r="T2709">
        <v>1.6668958761808999E-2</v>
      </c>
      <c r="U2709">
        <v>8.5524582650823699E-3</v>
      </c>
      <c r="V2709">
        <v>4.3117603883099397E-2</v>
      </c>
      <c r="W2709" s="25">
        <v>5.1670062148181768E-2</v>
      </c>
    </row>
    <row r="2710" spans="2:23" x14ac:dyDescent="0.25">
      <c r="B2710" t="s">
        <v>940</v>
      </c>
      <c r="C2710" t="s">
        <v>916</v>
      </c>
      <c r="D2710" t="s">
        <v>364</v>
      </c>
      <c r="E2710" t="s">
        <v>915</v>
      </c>
      <c r="F2710" s="11" t="s">
        <v>951</v>
      </c>
      <c r="G2710" t="s">
        <v>952</v>
      </c>
      <c r="H2710" t="s">
        <v>918</v>
      </c>
      <c r="I2710" t="s">
        <v>2030</v>
      </c>
      <c r="J2710" t="s">
        <v>865</v>
      </c>
      <c r="K2710">
        <v>220</v>
      </c>
      <c r="L2710">
        <v>200</v>
      </c>
      <c r="M2710">
        <v>2.4918981481481483E-2</v>
      </c>
      <c r="N2710">
        <v>994.97757546544301</v>
      </c>
      <c r="O2710">
        <v>3134.1793627161455</v>
      </c>
      <c r="P2710">
        <v>14.068886956518099</v>
      </c>
      <c r="Q2710">
        <v>0.83578109357467301</v>
      </c>
      <c r="R2710">
        <v>1230.7871666957101</v>
      </c>
      <c r="S2710">
        <v>1.5206097495658799</v>
      </c>
      <c r="T2710">
        <v>2.5235768307495299E-2</v>
      </c>
      <c r="U2710">
        <v>1.08281997998764E-2</v>
      </c>
      <c r="V2710">
        <v>6.5430072787903401E-2</v>
      </c>
      <c r="W2710" s="25">
        <v>7.6258272587779799E-2</v>
      </c>
    </row>
    <row r="2711" spans="2:23" x14ac:dyDescent="0.25">
      <c r="B2711" t="s">
        <v>940</v>
      </c>
      <c r="C2711" t="s">
        <v>916</v>
      </c>
      <c r="D2711" t="s">
        <v>364</v>
      </c>
      <c r="E2711" t="s">
        <v>915</v>
      </c>
      <c r="F2711" s="11" t="s">
        <v>951</v>
      </c>
      <c r="G2711" t="s">
        <v>952</v>
      </c>
      <c r="H2711" t="s">
        <v>918</v>
      </c>
      <c r="I2711" t="s">
        <v>2030</v>
      </c>
      <c r="J2711" t="s">
        <v>865</v>
      </c>
      <c r="K2711">
        <v>310</v>
      </c>
      <c r="L2711">
        <v>250</v>
      </c>
      <c r="M2711">
        <v>2.8634259259259262E-2</v>
      </c>
      <c r="N2711">
        <v>1158.9233581618701</v>
      </c>
      <c r="O2711">
        <v>3650.6085782098908</v>
      </c>
      <c r="P2711">
        <v>16.928901212136601</v>
      </c>
      <c r="Q2711">
        <v>0.973495612950252</v>
      </c>
      <c r="R2711">
        <v>1433.5881378167801</v>
      </c>
      <c r="S2711">
        <v>1.7831350365204199</v>
      </c>
      <c r="T2711">
        <v>3.56211176155403E-2</v>
      </c>
      <c r="U2711">
        <v>9.8304203043253508E-3</v>
      </c>
      <c r="V2711">
        <v>8.3734381834065202E-2</v>
      </c>
      <c r="W2711" s="25">
        <v>9.3564802138390551E-2</v>
      </c>
    </row>
    <row r="2712" spans="2:23" x14ac:dyDescent="0.25">
      <c r="B2712" t="s">
        <v>940</v>
      </c>
      <c r="C2712" t="s">
        <v>916</v>
      </c>
      <c r="D2712" t="s">
        <v>364</v>
      </c>
      <c r="E2712" t="s">
        <v>915</v>
      </c>
      <c r="F2712" s="11" t="s">
        <v>951</v>
      </c>
      <c r="G2712" t="s">
        <v>952</v>
      </c>
      <c r="H2712" t="s">
        <v>918</v>
      </c>
      <c r="I2712" t="s">
        <v>2030</v>
      </c>
      <c r="J2712" t="s">
        <v>865</v>
      </c>
      <c r="K2712">
        <v>370</v>
      </c>
      <c r="L2712">
        <v>500</v>
      </c>
      <c r="M2712">
        <v>5.1643518518518526E-2</v>
      </c>
      <c r="N2712">
        <v>1967.5158720778199</v>
      </c>
      <c r="O2712">
        <v>6197.6749970451328</v>
      </c>
      <c r="P2712">
        <v>26.613821114585001</v>
      </c>
      <c r="Q2712">
        <v>1.65271332856586</v>
      </c>
      <c r="R2712">
        <v>2433.8173255727302</v>
      </c>
      <c r="S2712">
        <v>2.9028797641744601</v>
      </c>
      <c r="T2712">
        <v>7.0601647406749402E-2</v>
      </c>
      <c r="U2712">
        <v>1.154363426062E-2</v>
      </c>
      <c r="V2712">
        <v>0.16691800946512</v>
      </c>
      <c r="W2712" s="25">
        <v>0.17846164372574</v>
      </c>
    </row>
    <row r="2713" spans="2:23" x14ac:dyDescent="0.25">
      <c r="B2713" t="s">
        <v>940</v>
      </c>
      <c r="C2713" t="s">
        <v>916</v>
      </c>
      <c r="D2713" t="s">
        <v>364</v>
      </c>
      <c r="E2713" t="s">
        <v>915</v>
      </c>
      <c r="F2713" s="11" t="s">
        <v>951</v>
      </c>
      <c r="G2713" t="s">
        <v>952</v>
      </c>
      <c r="H2713" t="s">
        <v>918</v>
      </c>
      <c r="I2713" t="s">
        <v>2030</v>
      </c>
      <c r="J2713" t="s">
        <v>865</v>
      </c>
      <c r="K2713">
        <v>380</v>
      </c>
      <c r="L2713">
        <v>750</v>
      </c>
      <c r="M2713">
        <v>7.5081018518518519E-2</v>
      </c>
      <c r="N2713">
        <v>2807.0181560025899</v>
      </c>
      <c r="O2713">
        <v>8842.1071914081585</v>
      </c>
      <c r="P2713">
        <v>36.854565133651697</v>
      </c>
      <c r="Q2713">
        <v>2.35789456477008</v>
      </c>
      <c r="R2713">
        <v>3472.2806501117798</v>
      </c>
      <c r="S2713">
        <v>3.9164427334883101</v>
      </c>
      <c r="T2713">
        <v>0.10977322964512</v>
      </c>
      <c r="U2713">
        <v>1.43163716676188E-2</v>
      </c>
      <c r="V2713">
        <v>0.256938488091421</v>
      </c>
      <c r="W2713" s="25">
        <v>0.27125485975903979</v>
      </c>
    </row>
    <row r="2714" spans="2:23" x14ac:dyDescent="0.25">
      <c r="B2714" t="s">
        <v>940</v>
      </c>
      <c r="C2714" t="s">
        <v>916</v>
      </c>
      <c r="D2714" t="s">
        <v>364</v>
      </c>
      <c r="E2714" t="s">
        <v>915</v>
      </c>
      <c r="F2714" s="11" t="s">
        <v>951</v>
      </c>
      <c r="G2714" t="s">
        <v>952</v>
      </c>
      <c r="H2714" t="s">
        <v>918</v>
      </c>
      <c r="I2714" t="s">
        <v>2030</v>
      </c>
      <c r="J2714" t="s">
        <v>865</v>
      </c>
      <c r="K2714">
        <v>380</v>
      </c>
      <c r="L2714">
        <v>1000</v>
      </c>
      <c r="M2714">
        <v>9.8356481481481475E-2</v>
      </c>
      <c r="N2714">
        <v>3640.0760505654598</v>
      </c>
      <c r="O2714">
        <v>11466.239559281197</v>
      </c>
      <c r="P2714">
        <v>46.700688712778302</v>
      </c>
      <c r="Q2714">
        <v>3.05766361487539</v>
      </c>
      <c r="R2714">
        <v>4502.7738949182603</v>
      </c>
      <c r="S2714">
        <v>4.9396973259514798</v>
      </c>
      <c r="T2714">
        <v>0.14522091679697499</v>
      </c>
      <c r="U2714">
        <v>1.6864529487663E-2</v>
      </c>
      <c r="V2714">
        <v>0.34262895774789198</v>
      </c>
      <c r="W2714" s="25">
        <v>0.35949348723555496</v>
      </c>
    </row>
    <row r="2715" spans="2:23" x14ac:dyDescent="0.25">
      <c r="B2715" t="s">
        <v>940</v>
      </c>
      <c r="C2715" t="s">
        <v>916</v>
      </c>
      <c r="D2715" t="s">
        <v>364</v>
      </c>
      <c r="E2715" t="s">
        <v>915</v>
      </c>
      <c r="F2715" s="11" t="s">
        <v>951</v>
      </c>
      <c r="G2715" t="s">
        <v>952</v>
      </c>
      <c r="H2715" t="s">
        <v>918</v>
      </c>
      <c r="I2715" t="s">
        <v>2030</v>
      </c>
      <c r="J2715" t="s">
        <v>865</v>
      </c>
      <c r="K2715">
        <v>380</v>
      </c>
      <c r="L2715">
        <v>1500</v>
      </c>
      <c r="M2715">
        <v>0.14505787037037035</v>
      </c>
      <c r="N2715">
        <v>5339.3298656450897</v>
      </c>
      <c r="O2715">
        <v>16818.889076782034</v>
      </c>
      <c r="P2715">
        <v>67.178134328838794</v>
      </c>
      <c r="Q2715">
        <v>4.4850369231788703</v>
      </c>
      <c r="R2715">
        <v>6604.7513435353503</v>
      </c>
      <c r="S2715">
        <v>6.9882293178660904</v>
      </c>
      <c r="T2715">
        <v>0.217458447980548</v>
      </c>
      <c r="U2715">
        <v>2.2579071593759999E-2</v>
      </c>
      <c r="V2715">
        <v>0.51573145934790099</v>
      </c>
      <c r="W2715" s="25">
        <v>0.53831053094166104</v>
      </c>
    </row>
    <row r="2716" spans="2:23" x14ac:dyDescent="0.25">
      <c r="B2716" t="s">
        <v>940</v>
      </c>
      <c r="C2716" t="s">
        <v>916</v>
      </c>
      <c r="D2716" t="s">
        <v>364</v>
      </c>
      <c r="E2716" t="s">
        <v>915</v>
      </c>
      <c r="F2716" s="11" t="s">
        <v>951</v>
      </c>
      <c r="G2716" t="s">
        <v>952</v>
      </c>
      <c r="H2716" t="s">
        <v>918</v>
      </c>
      <c r="I2716" t="s">
        <v>2030</v>
      </c>
      <c r="J2716" t="s">
        <v>865</v>
      </c>
      <c r="K2716">
        <v>380</v>
      </c>
      <c r="L2716">
        <v>2000</v>
      </c>
      <c r="M2716">
        <v>0.19162037037037036</v>
      </c>
      <c r="N2716">
        <v>7005.3794505945998</v>
      </c>
      <c r="O2716">
        <v>22066.945269372987</v>
      </c>
      <c r="P2716">
        <v>86.863056189983794</v>
      </c>
      <c r="Q2716">
        <v>5.8845185904703596</v>
      </c>
      <c r="R2716">
        <v>8665.6537588633291</v>
      </c>
      <c r="S2716">
        <v>9.0333131403300708</v>
      </c>
      <c r="T2716">
        <v>0.28836478522841102</v>
      </c>
      <c r="U2716">
        <v>2.7666897884457101E-2</v>
      </c>
      <c r="V2716">
        <v>0.68715053730848397</v>
      </c>
      <c r="W2716" s="25">
        <v>0.71481743519294105</v>
      </c>
    </row>
    <row r="2717" spans="2:23" x14ac:dyDescent="0.25">
      <c r="B2717" t="s">
        <v>940</v>
      </c>
      <c r="C2717" t="s">
        <v>916</v>
      </c>
      <c r="D2717" t="s">
        <v>364</v>
      </c>
      <c r="E2717" t="s">
        <v>915</v>
      </c>
      <c r="F2717" s="11" t="s">
        <v>951</v>
      </c>
      <c r="G2717" t="s">
        <v>952</v>
      </c>
      <c r="H2717" t="s">
        <v>918</v>
      </c>
      <c r="I2717" t="s">
        <v>2030</v>
      </c>
      <c r="J2717" t="s">
        <v>865</v>
      </c>
      <c r="K2717">
        <v>380</v>
      </c>
      <c r="L2717">
        <v>2500</v>
      </c>
      <c r="M2717">
        <v>0.23818287037037036</v>
      </c>
      <c r="N2717">
        <v>8671.1385008272391</v>
      </c>
      <c r="O2717">
        <v>27314.086277605802</v>
      </c>
      <c r="P2717">
        <v>106.54326732560401</v>
      </c>
      <c r="Q2717">
        <v>7.2837562006335403</v>
      </c>
      <c r="R2717">
        <v>10726.198908778701</v>
      </c>
      <c r="S2717">
        <v>11.078349932333399</v>
      </c>
      <c r="T2717">
        <v>0.35926182471019802</v>
      </c>
      <c r="U2717">
        <v>3.27528291098007E-2</v>
      </c>
      <c r="V2717">
        <v>0.85855393199056396</v>
      </c>
      <c r="W2717" s="25">
        <v>0.89130676110036466</v>
      </c>
    </row>
    <row r="2718" spans="2:23" x14ac:dyDescent="0.25">
      <c r="B2718" t="s">
        <v>940</v>
      </c>
      <c r="C2718" t="s">
        <v>916</v>
      </c>
      <c r="D2718" t="s">
        <v>364</v>
      </c>
      <c r="E2718" t="s">
        <v>915</v>
      </c>
      <c r="F2718" s="11" t="s">
        <v>951</v>
      </c>
      <c r="G2718" t="s">
        <v>952</v>
      </c>
      <c r="H2718" t="s">
        <v>918</v>
      </c>
      <c r="I2718" t="s">
        <v>2030</v>
      </c>
      <c r="J2718" t="s">
        <v>865</v>
      </c>
      <c r="K2718">
        <v>380</v>
      </c>
      <c r="L2718">
        <v>3000</v>
      </c>
      <c r="M2718">
        <v>0.28474537037037034</v>
      </c>
      <c r="N2718">
        <v>10336.947138887899</v>
      </c>
      <c r="O2718">
        <v>32561.383487496882</v>
      </c>
      <c r="P2718">
        <v>126.224640716284</v>
      </c>
      <c r="Q2718">
        <v>8.6830356286847099</v>
      </c>
      <c r="R2718">
        <v>12786.8033432468</v>
      </c>
      <c r="S2718">
        <v>13.1224673999216</v>
      </c>
      <c r="T2718">
        <v>0.43016860593071798</v>
      </c>
      <c r="U2718">
        <v>3.7838944763527803E-2</v>
      </c>
      <c r="V2718">
        <v>1.02997434293843</v>
      </c>
      <c r="W2718" s="25">
        <v>1.0678132877019579</v>
      </c>
    </row>
    <row r="2719" spans="2:23" x14ac:dyDescent="0.25">
      <c r="B2719" t="s">
        <v>940</v>
      </c>
      <c r="C2719" t="s">
        <v>916</v>
      </c>
      <c r="D2719" t="s">
        <v>364</v>
      </c>
      <c r="E2719" t="s">
        <v>915</v>
      </c>
      <c r="F2719" s="11" t="s">
        <v>951</v>
      </c>
      <c r="G2719" t="s">
        <v>952</v>
      </c>
      <c r="H2719" t="s">
        <v>918</v>
      </c>
      <c r="I2719" t="s">
        <v>2030</v>
      </c>
      <c r="J2719" t="s">
        <v>865</v>
      </c>
      <c r="K2719">
        <v>380</v>
      </c>
      <c r="L2719">
        <v>3500</v>
      </c>
      <c r="M2719">
        <v>0.33130787037037041</v>
      </c>
      <c r="N2719">
        <v>12002.8119571283</v>
      </c>
      <c r="O2719">
        <v>37808.857664954143</v>
      </c>
      <c r="P2719">
        <v>145.90747755859201</v>
      </c>
      <c r="Q2719">
        <v>10.0823590379193</v>
      </c>
      <c r="R2719">
        <v>14847.4715015272</v>
      </c>
      <c r="S2719">
        <v>15.165842465219299</v>
      </c>
      <c r="T2719">
        <v>0.50108527117855295</v>
      </c>
      <c r="U2719">
        <v>4.2925545174214597E-2</v>
      </c>
      <c r="V2719">
        <v>1.2014105820174099</v>
      </c>
      <c r="W2719" s="25">
        <v>1.2443361271916245</v>
      </c>
    </row>
    <row r="2720" spans="2:23" x14ac:dyDescent="0.25">
      <c r="B2720" t="s">
        <v>940</v>
      </c>
      <c r="C2720" t="s">
        <v>916</v>
      </c>
      <c r="D2720" t="s">
        <v>364</v>
      </c>
      <c r="E2720" t="s">
        <v>915</v>
      </c>
      <c r="F2720" s="11" t="s">
        <v>951</v>
      </c>
      <c r="G2720" t="s">
        <v>952</v>
      </c>
      <c r="H2720" t="s">
        <v>918</v>
      </c>
      <c r="I2720" t="s">
        <v>2030</v>
      </c>
      <c r="J2720" t="s">
        <v>832</v>
      </c>
      <c r="K2720">
        <v>180</v>
      </c>
      <c r="L2720">
        <v>125</v>
      </c>
      <c r="M2720">
        <v>2.2847222222222224E-2</v>
      </c>
      <c r="N2720">
        <v>495.19200000000001</v>
      </c>
      <c r="O2720">
        <v>1559.8548000000001</v>
      </c>
      <c r="P2720">
        <v>5.7779069999999901</v>
      </c>
      <c r="Q2720">
        <v>0.41596124000000001</v>
      </c>
      <c r="R2720">
        <v>612.55242999999996</v>
      </c>
      <c r="S2720">
        <v>3.3490872</v>
      </c>
      <c r="T2720">
        <v>7.9329599999999993E-3</v>
      </c>
      <c r="U2720">
        <v>4.9839839999999899E-3</v>
      </c>
      <c r="V2720">
        <v>2.47773552E-2</v>
      </c>
      <c r="W2720" s="25">
        <v>2.976133919999999E-2</v>
      </c>
    </row>
    <row r="2721" spans="2:23" x14ac:dyDescent="0.25">
      <c r="B2721" t="s">
        <v>940</v>
      </c>
      <c r="C2721" t="s">
        <v>916</v>
      </c>
      <c r="D2721" t="s">
        <v>364</v>
      </c>
      <c r="E2721" t="s">
        <v>915</v>
      </c>
      <c r="F2721" s="11" t="s">
        <v>951</v>
      </c>
      <c r="G2721" t="s">
        <v>952</v>
      </c>
      <c r="H2721" t="s">
        <v>918</v>
      </c>
      <c r="I2721" t="s">
        <v>2030</v>
      </c>
      <c r="J2721" t="s">
        <v>864</v>
      </c>
      <c r="K2721">
        <v>180</v>
      </c>
      <c r="L2721">
        <v>125</v>
      </c>
      <c r="M2721">
        <v>1.9259259259259261E-2</v>
      </c>
      <c r="N2721">
        <v>452.41199999999998</v>
      </c>
      <c r="O2721">
        <v>1425.0977999999998</v>
      </c>
      <c r="P2721">
        <v>5.5597289999999902</v>
      </c>
      <c r="Q2721">
        <v>0.38002604000000001</v>
      </c>
      <c r="R2721">
        <v>559.63357794871797</v>
      </c>
      <c r="S2721">
        <v>2.7416111999999999</v>
      </c>
      <c r="T2721">
        <v>7.5051599999999899E-3</v>
      </c>
      <c r="U2721">
        <v>4.9114440000000001E-3</v>
      </c>
      <c r="V2721">
        <v>2.2679114E-2</v>
      </c>
      <c r="W2721" s="25">
        <v>2.7590558000000001E-2</v>
      </c>
    </row>
    <row r="2722" spans="2:23" x14ac:dyDescent="0.25">
      <c r="B2722" t="s">
        <v>2031</v>
      </c>
      <c r="C2722" t="s">
        <v>734</v>
      </c>
      <c r="D2722" t="s">
        <v>364</v>
      </c>
      <c r="E2722" t="s">
        <v>735</v>
      </c>
      <c r="F2722" s="11" t="s">
        <v>951</v>
      </c>
      <c r="G2722" t="s">
        <v>1907</v>
      </c>
      <c r="H2722" t="s">
        <v>918</v>
      </c>
      <c r="I2722" t="s">
        <v>179</v>
      </c>
      <c r="J2722" t="s">
        <v>865</v>
      </c>
      <c r="K2722">
        <v>120</v>
      </c>
      <c r="L2722">
        <v>125</v>
      </c>
      <c r="M2722">
        <v>2.4375000000000004E-2</v>
      </c>
      <c r="N2722">
        <v>143.19163439935599</v>
      </c>
      <c r="O2722">
        <v>451.05364835797138</v>
      </c>
      <c r="P2722">
        <v>1.58636236019063</v>
      </c>
      <c r="Q2722">
        <v>0.12028098120481601</v>
      </c>
      <c r="R2722">
        <v>177.128039325738</v>
      </c>
      <c r="S2722">
        <v>0.64502389291360096</v>
      </c>
      <c r="T2722">
        <v>0.123751788239696</v>
      </c>
      <c r="U2722">
        <v>0</v>
      </c>
      <c r="V2722">
        <v>0</v>
      </c>
      <c r="W2722" s="25">
        <v>0</v>
      </c>
    </row>
    <row r="2723" spans="2:23" x14ac:dyDescent="0.25">
      <c r="B2723" t="s">
        <v>2031</v>
      </c>
      <c r="C2723" t="s">
        <v>734</v>
      </c>
      <c r="D2723" t="s">
        <v>364</v>
      </c>
      <c r="E2723" t="s">
        <v>735</v>
      </c>
      <c r="F2723" s="11" t="s">
        <v>951</v>
      </c>
      <c r="G2723" t="s">
        <v>1907</v>
      </c>
      <c r="H2723" t="s">
        <v>918</v>
      </c>
      <c r="I2723" t="s">
        <v>179</v>
      </c>
      <c r="J2723" t="s">
        <v>865</v>
      </c>
      <c r="K2723">
        <v>160</v>
      </c>
      <c r="L2723">
        <v>200</v>
      </c>
      <c r="M2723">
        <v>3.5729166666666666E-2</v>
      </c>
      <c r="N2723">
        <v>219.61551776436099</v>
      </c>
      <c r="O2723">
        <v>691.78888095773709</v>
      </c>
      <c r="P2723">
        <v>2.43494008676611</v>
      </c>
      <c r="Q2723">
        <v>0.184477035313727</v>
      </c>
      <c r="R2723">
        <v>271.66439813783302</v>
      </c>
      <c r="S2723">
        <v>0.87061581734362603</v>
      </c>
      <c r="T2723">
        <v>0.15982507853031899</v>
      </c>
      <c r="U2723">
        <v>0</v>
      </c>
      <c r="V2723">
        <v>0</v>
      </c>
      <c r="W2723" s="25">
        <v>0</v>
      </c>
    </row>
    <row r="2724" spans="2:23" x14ac:dyDescent="0.25">
      <c r="B2724" t="s">
        <v>2031</v>
      </c>
      <c r="C2724" t="s">
        <v>734</v>
      </c>
      <c r="D2724" t="s">
        <v>364</v>
      </c>
      <c r="E2724" t="s">
        <v>735</v>
      </c>
      <c r="F2724" s="11" t="s">
        <v>951</v>
      </c>
      <c r="G2724" t="s">
        <v>1907</v>
      </c>
      <c r="H2724" t="s">
        <v>918</v>
      </c>
      <c r="I2724" t="s">
        <v>179</v>
      </c>
      <c r="J2724" t="s">
        <v>865</v>
      </c>
      <c r="K2724">
        <v>240</v>
      </c>
      <c r="L2724">
        <v>250</v>
      </c>
      <c r="M2724">
        <v>4.6712962962962963E-2</v>
      </c>
      <c r="N2724">
        <v>255.24571440486699</v>
      </c>
      <c r="O2724">
        <v>804.02400037533096</v>
      </c>
      <c r="P2724">
        <v>2.6746574150046301</v>
      </c>
      <c r="Q2724">
        <v>0.21440640206724401</v>
      </c>
      <c r="R2724">
        <v>315.73892349005502</v>
      </c>
      <c r="S2724">
        <v>1.26705666174156</v>
      </c>
      <c r="T2724">
        <v>0.216747513466652</v>
      </c>
      <c r="U2724">
        <v>0</v>
      </c>
      <c r="V2724">
        <v>0</v>
      </c>
      <c r="W2724" s="25">
        <v>0</v>
      </c>
    </row>
    <row r="2725" spans="2:23" x14ac:dyDescent="0.25">
      <c r="B2725" t="s">
        <v>2031</v>
      </c>
      <c r="C2725" t="s">
        <v>734</v>
      </c>
      <c r="D2725" t="s">
        <v>364</v>
      </c>
      <c r="E2725" t="s">
        <v>735</v>
      </c>
      <c r="F2725" s="11" t="s">
        <v>951</v>
      </c>
      <c r="G2725" t="s">
        <v>1907</v>
      </c>
      <c r="H2725" t="s">
        <v>918</v>
      </c>
      <c r="I2725" t="s">
        <v>179</v>
      </c>
      <c r="J2725" t="s">
        <v>865</v>
      </c>
      <c r="K2725">
        <v>240</v>
      </c>
      <c r="L2725">
        <v>500</v>
      </c>
      <c r="M2725">
        <v>8.261574074074074E-2</v>
      </c>
      <c r="N2725">
        <v>457.71329375590398</v>
      </c>
      <c r="O2725">
        <v>1441.7968753310975</v>
      </c>
      <c r="P2725">
        <v>4.8337987643468603</v>
      </c>
      <c r="Q2725">
        <v>0.38447916476991501</v>
      </c>
      <c r="R2725">
        <v>566.19129812452195</v>
      </c>
      <c r="S2725">
        <v>1.7883984377598301</v>
      </c>
      <c r="T2725">
        <v>0.26133609006223602</v>
      </c>
      <c r="U2725">
        <v>0</v>
      </c>
      <c r="V2725">
        <v>0</v>
      </c>
      <c r="W2725" s="25">
        <v>0</v>
      </c>
    </row>
    <row r="2726" spans="2:23" x14ac:dyDescent="0.25">
      <c r="B2726" t="s">
        <v>2031</v>
      </c>
      <c r="C2726" t="s">
        <v>734</v>
      </c>
      <c r="D2726" t="s">
        <v>364</v>
      </c>
      <c r="E2726" t="s">
        <v>735</v>
      </c>
      <c r="F2726" s="11" t="s">
        <v>951</v>
      </c>
      <c r="G2726" t="s">
        <v>1907</v>
      </c>
      <c r="H2726" t="s">
        <v>918</v>
      </c>
      <c r="I2726" t="s">
        <v>179</v>
      </c>
      <c r="J2726" t="s">
        <v>865</v>
      </c>
      <c r="K2726">
        <v>260</v>
      </c>
      <c r="L2726">
        <v>750</v>
      </c>
      <c r="M2726">
        <v>0.11953703703703704</v>
      </c>
      <c r="N2726">
        <v>652.32704719983303</v>
      </c>
      <c r="O2726">
        <v>2054.8301986794741</v>
      </c>
      <c r="P2726">
        <v>6.8467654575157004</v>
      </c>
      <c r="Q2726">
        <v>0.547954765840452</v>
      </c>
      <c r="R2726">
        <v>806.92859573400904</v>
      </c>
      <c r="S2726">
        <v>2.4000445368266199</v>
      </c>
      <c r="T2726">
        <v>0.316580810632763</v>
      </c>
      <c r="U2726">
        <v>0</v>
      </c>
      <c r="V2726">
        <v>0</v>
      </c>
      <c r="W2726" s="25">
        <v>0</v>
      </c>
    </row>
    <row r="2727" spans="2:23" x14ac:dyDescent="0.25">
      <c r="B2727" t="s">
        <v>2031</v>
      </c>
      <c r="C2727" t="s">
        <v>734</v>
      </c>
      <c r="D2727" t="s">
        <v>364</v>
      </c>
      <c r="E2727" t="s">
        <v>735</v>
      </c>
      <c r="F2727" s="11" t="s">
        <v>951</v>
      </c>
      <c r="G2727" t="s">
        <v>1907</v>
      </c>
      <c r="H2727" t="s">
        <v>918</v>
      </c>
      <c r="I2727" t="s">
        <v>179</v>
      </c>
      <c r="J2727" t="s">
        <v>865</v>
      </c>
      <c r="K2727">
        <v>260</v>
      </c>
      <c r="L2727">
        <v>1000</v>
      </c>
      <c r="M2727">
        <v>0.15560185185185185</v>
      </c>
      <c r="N2727">
        <v>850.12448968169895</v>
      </c>
      <c r="O2727">
        <v>2677.8921424973514</v>
      </c>
      <c r="P2727">
        <v>8.9322907225487995</v>
      </c>
      <c r="Q2727">
        <v>0.71410450632605305</v>
      </c>
      <c r="R2727">
        <v>1051.6039886414201</v>
      </c>
      <c r="S2727">
        <v>2.9436072143952101</v>
      </c>
      <c r="T2727">
        <v>0.36297839994882197</v>
      </c>
      <c r="U2727">
        <v>0</v>
      </c>
      <c r="V2727">
        <v>0</v>
      </c>
      <c r="W2727" s="25">
        <v>0</v>
      </c>
    </row>
    <row r="2728" spans="2:23" x14ac:dyDescent="0.25">
      <c r="B2728" t="s">
        <v>2031</v>
      </c>
      <c r="C2728" t="s">
        <v>734</v>
      </c>
      <c r="D2728" t="s">
        <v>364</v>
      </c>
      <c r="E2728" t="s">
        <v>735</v>
      </c>
      <c r="F2728" s="11" t="s">
        <v>951</v>
      </c>
      <c r="G2728" t="s">
        <v>1907</v>
      </c>
      <c r="H2728" t="s">
        <v>918</v>
      </c>
      <c r="I2728" t="s">
        <v>179</v>
      </c>
      <c r="J2728" t="s">
        <v>832</v>
      </c>
      <c r="K2728">
        <v>120</v>
      </c>
      <c r="L2728">
        <v>125</v>
      </c>
      <c r="M2728">
        <v>2.2847222222222224E-2</v>
      </c>
      <c r="N2728">
        <v>61.405732</v>
      </c>
      <c r="O2728">
        <v>193.42805580000001</v>
      </c>
      <c r="P2728">
        <v>0.41601558</v>
      </c>
      <c r="Q2728">
        <v>5.1580811999999997E-2</v>
      </c>
      <c r="R2728">
        <v>75.958895999999996</v>
      </c>
      <c r="S2728">
        <v>5.2592492699999998</v>
      </c>
      <c r="T2728">
        <v>8.3837881279999902</v>
      </c>
      <c r="U2728">
        <v>0</v>
      </c>
      <c r="V2728">
        <v>0</v>
      </c>
      <c r="W2728" s="25">
        <v>0</v>
      </c>
    </row>
    <row r="2729" spans="2:23" x14ac:dyDescent="0.25">
      <c r="B2729" t="s">
        <v>2031</v>
      </c>
      <c r="C2729" t="s">
        <v>734</v>
      </c>
      <c r="D2729" t="s">
        <v>364</v>
      </c>
      <c r="E2729" t="s">
        <v>735</v>
      </c>
      <c r="F2729" s="11" t="s">
        <v>951</v>
      </c>
      <c r="G2729" t="s">
        <v>1907</v>
      </c>
      <c r="H2729" t="s">
        <v>918</v>
      </c>
      <c r="I2729" t="s">
        <v>179</v>
      </c>
      <c r="J2729" t="s">
        <v>864</v>
      </c>
      <c r="K2729">
        <v>120</v>
      </c>
      <c r="L2729">
        <v>125</v>
      </c>
      <c r="M2729">
        <v>1.9259259259259261E-2</v>
      </c>
      <c r="N2729">
        <v>55.5203955128205</v>
      </c>
      <c r="O2729">
        <v>174.88924586538457</v>
      </c>
      <c r="P2729">
        <v>0.40404957999999902</v>
      </c>
      <c r="Q2729">
        <v>4.6637130320512803E-2</v>
      </c>
      <c r="R2729">
        <v>68.678733987179399</v>
      </c>
      <c r="S2729">
        <v>4.2406574302564097</v>
      </c>
      <c r="T2729">
        <v>6.7208183651794799</v>
      </c>
      <c r="U2729">
        <v>0</v>
      </c>
      <c r="V2729">
        <v>0</v>
      </c>
      <c r="W2729" s="25">
        <v>0</v>
      </c>
    </row>
    <row r="2730" spans="2:23" x14ac:dyDescent="0.25">
      <c r="B2730" t="s">
        <v>818</v>
      </c>
      <c r="C2730" t="s">
        <v>739</v>
      </c>
      <c r="D2730" t="s">
        <v>485</v>
      </c>
      <c r="E2730" t="s">
        <v>738</v>
      </c>
      <c r="F2730" s="11" t="s">
        <v>951</v>
      </c>
      <c r="G2730" t="s">
        <v>950</v>
      </c>
      <c r="H2730" t="s">
        <v>918</v>
      </c>
      <c r="I2730" t="s">
        <v>1927</v>
      </c>
      <c r="J2730" t="s">
        <v>865</v>
      </c>
      <c r="K2730">
        <v>120</v>
      </c>
      <c r="L2730">
        <v>125</v>
      </c>
      <c r="M2730">
        <v>4.2835648148148144E-2</v>
      </c>
      <c r="N2730">
        <v>24.709114351676899</v>
      </c>
      <c r="O2730">
        <v>76.598254490198386</v>
      </c>
      <c r="P2730">
        <v>0.42433925132973699</v>
      </c>
      <c r="Q2730">
        <v>2.07556557708896E-2</v>
      </c>
      <c r="R2730">
        <v>30.565174372749301</v>
      </c>
      <c r="S2730">
        <v>16.111800834669602</v>
      </c>
      <c r="T2730">
        <v>0.40822489185699701</v>
      </c>
      <c r="U2730">
        <v>0</v>
      </c>
      <c r="V2730">
        <v>0</v>
      </c>
      <c r="W2730" s="25">
        <v>0</v>
      </c>
    </row>
    <row r="2731" spans="2:23" x14ac:dyDescent="0.25">
      <c r="B2731" t="s">
        <v>818</v>
      </c>
      <c r="C2731" t="s">
        <v>739</v>
      </c>
      <c r="D2731" t="s">
        <v>485</v>
      </c>
      <c r="E2731" t="s">
        <v>738</v>
      </c>
      <c r="F2731" s="11" t="s">
        <v>951</v>
      </c>
      <c r="G2731" t="s">
        <v>950</v>
      </c>
      <c r="H2731" t="s">
        <v>918</v>
      </c>
      <c r="I2731" t="s">
        <v>1927</v>
      </c>
      <c r="J2731" t="s">
        <v>865</v>
      </c>
      <c r="K2731">
        <v>120</v>
      </c>
      <c r="L2731">
        <v>200</v>
      </c>
      <c r="M2731">
        <v>6.6342592592592592E-2</v>
      </c>
      <c r="N2731">
        <v>34.361459319716502</v>
      </c>
      <c r="O2731">
        <v>106.52052389112116</v>
      </c>
      <c r="P2731">
        <v>0.57274393551191305</v>
      </c>
      <c r="Q2731">
        <v>2.8863625549457001E-2</v>
      </c>
      <c r="R2731">
        <v>42.505130083756697</v>
      </c>
      <c r="S2731">
        <v>22.6351461824732</v>
      </c>
      <c r="T2731">
        <v>0.576366845733843</v>
      </c>
      <c r="U2731">
        <v>0</v>
      </c>
      <c r="V2731">
        <v>0</v>
      </c>
      <c r="W2731" s="25">
        <v>0</v>
      </c>
    </row>
    <row r="2732" spans="2:23" x14ac:dyDescent="0.25">
      <c r="B2732" t="s">
        <v>818</v>
      </c>
      <c r="C2732" t="s">
        <v>739</v>
      </c>
      <c r="D2732" t="s">
        <v>485</v>
      </c>
      <c r="E2732" t="s">
        <v>738</v>
      </c>
      <c r="F2732" s="11" t="s">
        <v>951</v>
      </c>
      <c r="G2732" t="s">
        <v>950</v>
      </c>
      <c r="H2732" t="s">
        <v>918</v>
      </c>
      <c r="I2732" t="s">
        <v>1927</v>
      </c>
      <c r="J2732" t="s">
        <v>865</v>
      </c>
      <c r="K2732">
        <v>120</v>
      </c>
      <c r="L2732">
        <v>250</v>
      </c>
      <c r="M2732">
        <v>8.2083333333333341E-2</v>
      </c>
      <c r="N2732">
        <v>41.189542304922597</v>
      </c>
      <c r="O2732">
        <v>127.68758114526005</v>
      </c>
      <c r="P2732">
        <v>0.67849208189566301</v>
      </c>
      <c r="Q2732">
        <v>3.4599215256759797E-2</v>
      </c>
      <c r="R2732">
        <v>50.951458763523597</v>
      </c>
      <c r="S2732">
        <v>27.237181211553501</v>
      </c>
      <c r="T2732">
        <v>0.69492564651929201</v>
      </c>
      <c r="U2732">
        <v>0</v>
      </c>
      <c r="V2732">
        <v>0</v>
      </c>
      <c r="W2732" s="25">
        <v>0</v>
      </c>
    </row>
    <row r="2733" spans="2:23" x14ac:dyDescent="0.25">
      <c r="B2733" t="s">
        <v>818</v>
      </c>
      <c r="C2733" t="s">
        <v>739</v>
      </c>
      <c r="D2733" t="s">
        <v>485</v>
      </c>
      <c r="E2733" t="s">
        <v>738</v>
      </c>
      <c r="F2733" s="11" t="s">
        <v>951</v>
      </c>
      <c r="G2733" t="s">
        <v>950</v>
      </c>
      <c r="H2733" t="s">
        <v>918</v>
      </c>
      <c r="I2733" t="s">
        <v>1927</v>
      </c>
      <c r="J2733" t="s">
        <v>865</v>
      </c>
      <c r="K2733">
        <v>120</v>
      </c>
      <c r="L2733">
        <v>500</v>
      </c>
      <c r="M2733">
        <v>0.16038194444444445</v>
      </c>
      <c r="N2733">
        <v>75.0771609270287</v>
      </c>
      <c r="O2733">
        <v>232.73919887378898</v>
      </c>
      <c r="P2733">
        <v>1.20218438589233</v>
      </c>
      <c r="Q2733">
        <v>6.3064815178704103E-2</v>
      </c>
      <c r="R2733">
        <v>92.870448066734497</v>
      </c>
      <c r="S2733">
        <v>50.104860700536001</v>
      </c>
      <c r="T2733">
        <v>1.28384872294768</v>
      </c>
      <c r="U2733">
        <v>0</v>
      </c>
      <c r="V2733">
        <v>0</v>
      </c>
      <c r="W2733" s="25">
        <v>0</v>
      </c>
    </row>
    <row r="2734" spans="2:23" x14ac:dyDescent="0.25">
      <c r="B2734" t="s">
        <v>818</v>
      </c>
      <c r="C2734" t="s">
        <v>739</v>
      </c>
      <c r="D2734" t="s">
        <v>485</v>
      </c>
      <c r="E2734" t="s">
        <v>738</v>
      </c>
      <c r="F2734" s="11" t="s">
        <v>951</v>
      </c>
      <c r="G2734" t="s">
        <v>950</v>
      </c>
      <c r="H2734" t="s">
        <v>918</v>
      </c>
      <c r="I2734" t="s">
        <v>1927</v>
      </c>
      <c r="J2734" t="s">
        <v>832</v>
      </c>
      <c r="K2734">
        <v>120</v>
      </c>
      <c r="L2734">
        <v>125</v>
      </c>
      <c r="M2734">
        <v>2.2847222222222224E-2</v>
      </c>
      <c r="N2734">
        <v>4.1448</v>
      </c>
      <c r="O2734">
        <v>12.848880000000001</v>
      </c>
      <c r="P2734">
        <v>4.8724799999999999E-2</v>
      </c>
      <c r="Q2734">
        <v>3.4816319999999902E-3</v>
      </c>
      <c r="R2734">
        <v>5.1271180000000003</v>
      </c>
      <c r="S2734">
        <v>2.8506672000000002</v>
      </c>
      <c r="T2734">
        <v>0.105851999999999</v>
      </c>
      <c r="U2734">
        <v>0</v>
      </c>
      <c r="V2734">
        <v>0</v>
      </c>
      <c r="W2734" s="25">
        <v>0</v>
      </c>
    </row>
    <row r="2735" spans="2:23" x14ac:dyDescent="0.25">
      <c r="B2735" t="s">
        <v>818</v>
      </c>
      <c r="C2735" t="s">
        <v>739</v>
      </c>
      <c r="D2735" t="s">
        <v>485</v>
      </c>
      <c r="E2735" t="s">
        <v>738</v>
      </c>
      <c r="F2735" s="11" t="s">
        <v>951</v>
      </c>
      <c r="G2735" t="s">
        <v>950</v>
      </c>
      <c r="H2735" t="s">
        <v>918</v>
      </c>
      <c r="I2735" t="s">
        <v>1927</v>
      </c>
      <c r="J2735" t="s">
        <v>864</v>
      </c>
      <c r="K2735">
        <v>120</v>
      </c>
      <c r="L2735">
        <v>125</v>
      </c>
      <c r="M2735">
        <v>1.9259259259259261E-2</v>
      </c>
      <c r="N2735">
        <v>3.8347999999999902</v>
      </c>
      <c r="O2735">
        <v>11.887879999999971</v>
      </c>
      <c r="P2735">
        <v>4.8414800000000001E-2</v>
      </c>
      <c r="Q2735">
        <v>3.2212319999999901E-3</v>
      </c>
      <c r="R2735">
        <v>4.7436480000000003</v>
      </c>
      <c r="S2735">
        <v>2.5589572</v>
      </c>
      <c r="T2735">
        <v>9.2770000000000005E-2</v>
      </c>
      <c r="U2735">
        <v>0</v>
      </c>
      <c r="V2735">
        <v>0</v>
      </c>
      <c r="W2735" s="25">
        <v>0</v>
      </c>
    </row>
    <row r="2736" spans="2:23" x14ac:dyDescent="0.25">
      <c r="B2736" t="s">
        <v>819</v>
      </c>
      <c r="C2736" t="s">
        <v>741</v>
      </c>
      <c r="D2736" t="s">
        <v>740</v>
      </c>
      <c r="E2736" t="s">
        <v>1708</v>
      </c>
      <c r="F2736" s="11" t="s">
        <v>951</v>
      </c>
      <c r="G2736" t="s">
        <v>1907</v>
      </c>
      <c r="H2736" t="s">
        <v>918</v>
      </c>
      <c r="I2736" t="s">
        <v>179</v>
      </c>
      <c r="J2736" t="s">
        <v>865</v>
      </c>
      <c r="K2736">
        <v>210</v>
      </c>
      <c r="L2736">
        <v>125</v>
      </c>
      <c r="M2736">
        <v>1.9039351851851852E-2</v>
      </c>
      <c r="N2736">
        <v>149.24204351039401</v>
      </c>
      <c r="O2736">
        <v>470.11243705774115</v>
      </c>
      <c r="P2736">
        <v>0.78937662854718205</v>
      </c>
      <c r="Q2736">
        <v>0.125363312444943</v>
      </c>
      <c r="R2736">
        <v>184.61238607228199</v>
      </c>
      <c r="S2736">
        <v>3.0201928483190099</v>
      </c>
      <c r="T2736">
        <v>0.48762103260561201</v>
      </c>
      <c r="U2736">
        <v>0</v>
      </c>
      <c r="V2736">
        <v>0</v>
      </c>
      <c r="W2736" s="25">
        <v>0</v>
      </c>
    </row>
    <row r="2737" spans="2:23" x14ac:dyDescent="0.25">
      <c r="B2737" t="s">
        <v>819</v>
      </c>
      <c r="C2737" t="s">
        <v>741</v>
      </c>
      <c r="D2737" t="s">
        <v>740</v>
      </c>
      <c r="E2737" t="s">
        <v>1708</v>
      </c>
      <c r="F2737" s="11" t="s">
        <v>951</v>
      </c>
      <c r="G2737" t="s">
        <v>1907</v>
      </c>
      <c r="H2737" t="s">
        <v>918</v>
      </c>
      <c r="I2737" t="s">
        <v>179</v>
      </c>
      <c r="J2737" t="s">
        <v>865</v>
      </c>
      <c r="K2737">
        <v>240</v>
      </c>
      <c r="L2737">
        <v>200</v>
      </c>
      <c r="M2737">
        <v>2.8807870370370373E-2</v>
      </c>
      <c r="N2737">
        <v>214.22771084243499</v>
      </c>
      <c r="O2737">
        <v>674.81728915367023</v>
      </c>
      <c r="P2737">
        <v>1.1305270155512701</v>
      </c>
      <c r="Q2737">
        <v>0.17995130569038001</v>
      </c>
      <c r="R2737">
        <v>264.99971116265999</v>
      </c>
      <c r="S2737">
        <v>4.1600123915941598</v>
      </c>
      <c r="T2737">
        <v>0.62866436832443495</v>
      </c>
      <c r="U2737">
        <v>0</v>
      </c>
      <c r="V2737">
        <v>0</v>
      </c>
      <c r="W2737" s="25">
        <v>0</v>
      </c>
    </row>
    <row r="2738" spans="2:23" x14ac:dyDescent="0.25">
      <c r="B2738" t="s">
        <v>819</v>
      </c>
      <c r="C2738" t="s">
        <v>741</v>
      </c>
      <c r="D2738" t="s">
        <v>740</v>
      </c>
      <c r="E2738" t="s">
        <v>1708</v>
      </c>
      <c r="F2738" s="11" t="s">
        <v>951</v>
      </c>
      <c r="G2738" t="s">
        <v>1907</v>
      </c>
      <c r="H2738" t="s">
        <v>918</v>
      </c>
      <c r="I2738" t="s">
        <v>179</v>
      </c>
      <c r="J2738" t="s">
        <v>865</v>
      </c>
      <c r="K2738">
        <v>270</v>
      </c>
      <c r="L2738">
        <v>250</v>
      </c>
      <c r="M2738">
        <v>3.3958333333333333E-2</v>
      </c>
      <c r="N2738">
        <v>252.75650918400501</v>
      </c>
      <c r="O2738">
        <v>796.18300392961578</v>
      </c>
      <c r="P2738">
        <v>1.31156097816795</v>
      </c>
      <c r="Q2738">
        <v>0.21231550251747799</v>
      </c>
      <c r="R2738">
        <v>312.65981139094703</v>
      </c>
      <c r="S2738">
        <v>4.9637352014113203</v>
      </c>
      <c r="T2738">
        <v>0.73441297962872498</v>
      </c>
      <c r="U2738">
        <v>0</v>
      </c>
      <c r="V2738">
        <v>0</v>
      </c>
      <c r="W2738" s="25">
        <v>0</v>
      </c>
    </row>
    <row r="2739" spans="2:23" x14ac:dyDescent="0.25">
      <c r="B2739" t="s">
        <v>819</v>
      </c>
      <c r="C2739" t="s">
        <v>741</v>
      </c>
      <c r="D2739" t="s">
        <v>740</v>
      </c>
      <c r="E2739" t="s">
        <v>1708</v>
      </c>
      <c r="F2739" s="11" t="s">
        <v>951</v>
      </c>
      <c r="G2739" t="s">
        <v>1907</v>
      </c>
      <c r="H2739" t="s">
        <v>918</v>
      </c>
      <c r="I2739" t="s">
        <v>179</v>
      </c>
      <c r="J2739" t="s">
        <v>865</v>
      </c>
      <c r="K2739">
        <v>320</v>
      </c>
      <c r="L2739">
        <v>500</v>
      </c>
      <c r="M2739">
        <v>6.2824074074074074E-2</v>
      </c>
      <c r="N2739">
        <v>429.75719130226099</v>
      </c>
      <c r="O2739">
        <v>1353.7351526021221</v>
      </c>
      <c r="P2739">
        <v>2.1205099109604002</v>
      </c>
      <c r="Q2739">
        <v>0.36099604510542099</v>
      </c>
      <c r="R2739">
        <v>531.60962851617501</v>
      </c>
      <c r="S2739">
        <v>8.4774847483037608</v>
      </c>
      <c r="T2739">
        <v>1.1332640856865901</v>
      </c>
      <c r="U2739">
        <v>0</v>
      </c>
      <c r="V2739">
        <v>0</v>
      </c>
      <c r="W2739" s="25">
        <v>0</v>
      </c>
    </row>
    <row r="2740" spans="2:23" x14ac:dyDescent="0.25">
      <c r="B2740" t="s">
        <v>819</v>
      </c>
      <c r="C2740" t="s">
        <v>741</v>
      </c>
      <c r="D2740" t="s">
        <v>740</v>
      </c>
      <c r="E2740" t="s">
        <v>1708</v>
      </c>
      <c r="F2740" s="11" t="s">
        <v>951</v>
      </c>
      <c r="G2740" t="s">
        <v>1907</v>
      </c>
      <c r="H2740" t="s">
        <v>918</v>
      </c>
      <c r="I2740" t="s">
        <v>179</v>
      </c>
      <c r="J2740" t="s">
        <v>865</v>
      </c>
      <c r="K2740">
        <v>340</v>
      </c>
      <c r="L2740">
        <v>750</v>
      </c>
      <c r="M2740">
        <v>9.1967592592592587E-2</v>
      </c>
      <c r="N2740">
        <v>608.25828688169997</v>
      </c>
      <c r="O2740">
        <v>1916.0136036773549</v>
      </c>
      <c r="P2740">
        <v>2.9311371156654098</v>
      </c>
      <c r="Q2740">
        <v>0.51093697781891501</v>
      </c>
      <c r="R2740">
        <v>752.41550136377998</v>
      </c>
      <c r="S2740">
        <v>12.0552812825064</v>
      </c>
      <c r="T2740">
        <v>1.4929075912905301</v>
      </c>
      <c r="U2740">
        <v>0</v>
      </c>
      <c r="V2740">
        <v>0</v>
      </c>
      <c r="W2740" s="25">
        <v>0</v>
      </c>
    </row>
    <row r="2741" spans="2:23" x14ac:dyDescent="0.25">
      <c r="B2741" t="s">
        <v>819</v>
      </c>
      <c r="C2741" t="s">
        <v>741</v>
      </c>
      <c r="D2741" t="s">
        <v>740</v>
      </c>
      <c r="E2741" t="s">
        <v>1708</v>
      </c>
      <c r="F2741" s="11" t="s">
        <v>951</v>
      </c>
      <c r="G2741" t="s">
        <v>1907</v>
      </c>
      <c r="H2741" t="s">
        <v>918</v>
      </c>
      <c r="I2741" t="s">
        <v>179</v>
      </c>
      <c r="J2741" t="s">
        <v>865</v>
      </c>
      <c r="K2741">
        <v>360</v>
      </c>
      <c r="L2741">
        <v>1000</v>
      </c>
      <c r="M2741">
        <v>0.12179398148148148</v>
      </c>
      <c r="N2741">
        <v>781.58224529076597</v>
      </c>
      <c r="O2741">
        <v>2461.9840726659127</v>
      </c>
      <c r="P2741">
        <v>3.6881001433692999</v>
      </c>
      <c r="Q2741">
        <v>0.65652912813251996</v>
      </c>
      <c r="R2741">
        <v>966.81732846562704</v>
      </c>
      <c r="S2741">
        <v>15.8300921302144</v>
      </c>
      <c r="T2741">
        <v>1.8837130109714799</v>
      </c>
      <c r="U2741">
        <v>0</v>
      </c>
      <c r="V2741">
        <v>0</v>
      </c>
      <c r="W2741" s="25">
        <v>0</v>
      </c>
    </row>
    <row r="2742" spans="2:23" x14ac:dyDescent="0.25">
      <c r="B2742" t="s">
        <v>819</v>
      </c>
      <c r="C2742" t="s">
        <v>741</v>
      </c>
      <c r="D2742" t="s">
        <v>740</v>
      </c>
      <c r="E2742" t="s">
        <v>1708</v>
      </c>
      <c r="F2742" s="11" t="s">
        <v>951</v>
      </c>
      <c r="G2742" t="s">
        <v>1907</v>
      </c>
      <c r="H2742" t="s">
        <v>918</v>
      </c>
      <c r="I2742" t="s">
        <v>179</v>
      </c>
      <c r="J2742" t="s">
        <v>865</v>
      </c>
      <c r="K2742">
        <v>360</v>
      </c>
      <c r="L2742">
        <v>1500</v>
      </c>
      <c r="M2742">
        <v>0.17950231481481482</v>
      </c>
      <c r="N2742">
        <v>1151.93881225472</v>
      </c>
      <c r="O2742">
        <v>3628.6072586023679</v>
      </c>
      <c r="P2742">
        <v>5.4266411045669303</v>
      </c>
      <c r="Q2742">
        <v>0.96762858265654295</v>
      </c>
      <c r="R2742">
        <v>1424.94830471758</v>
      </c>
      <c r="S2742">
        <v>22.2971999834364</v>
      </c>
      <c r="T2742">
        <v>2.40483827787051</v>
      </c>
      <c r="U2742">
        <v>0</v>
      </c>
      <c r="V2742">
        <v>0</v>
      </c>
      <c r="W2742" s="25">
        <v>0</v>
      </c>
    </row>
    <row r="2743" spans="2:23" x14ac:dyDescent="0.25">
      <c r="B2743" t="s">
        <v>819</v>
      </c>
      <c r="C2743" t="s">
        <v>741</v>
      </c>
      <c r="D2743" t="s">
        <v>740</v>
      </c>
      <c r="E2743" t="s">
        <v>1708</v>
      </c>
      <c r="F2743" s="11" t="s">
        <v>951</v>
      </c>
      <c r="G2743" t="s">
        <v>1907</v>
      </c>
      <c r="H2743" t="s">
        <v>918</v>
      </c>
      <c r="I2743" t="s">
        <v>179</v>
      </c>
      <c r="J2743" t="s">
        <v>832</v>
      </c>
      <c r="K2743">
        <v>210</v>
      </c>
      <c r="L2743">
        <v>125</v>
      </c>
      <c r="M2743">
        <v>2.2847222222222224E-2</v>
      </c>
      <c r="N2743">
        <v>88.341949999999997</v>
      </c>
      <c r="O2743">
        <v>278.27714249999997</v>
      </c>
      <c r="P2743">
        <v>0.29287679999999999</v>
      </c>
      <c r="Q2743">
        <v>7.4207229999999999E-2</v>
      </c>
      <c r="R2743">
        <v>109.278988</v>
      </c>
      <c r="S2743">
        <v>10.878437399999999</v>
      </c>
      <c r="T2743">
        <v>4.0085595999999999</v>
      </c>
      <c r="U2743">
        <v>0</v>
      </c>
      <c r="V2743">
        <v>0</v>
      </c>
      <c r="W2743" s="25">
        <v>0</v>
      </c>
    </row>
    <row r="2744" spans="2:23" x14ac:dyDescent="0.25">
      <c r="B2744" t="s">
        <v>819</v>
      </c>
      <c r="C2744" t="s">
        <v>741</v>
      </c>
      <c r="D2744" t="s">
        <v>740</v>
      </c>
      <c r="E2744" t="s">
        <v>1708</v>
      </c>
      <c r="F2744" s="11" t="s">
        <v>951</v>
      </c>
      <c r="G2744" t="s">
        <v>1907</v>
      </c>
      <c r="H2744" t="s">
        <v>918</v>
      </c>
      <c r="I2744" t="s">
        <v>179</v>
      </c>
      <c r="J2744" t="s">
        <v>864</v>
      </c>
      <c r="K2744">
        <v>210</v>
      </c>
      <c r="L2744">
        <v>125</v>
      </c>
      <c r="M2744">
        <v>1.9259259259259261E-2</v>
      </c>
      <c r="N2744">
        <v>79.006588141025603</v>
      </c>
      <c r="O2744">
        <v>248.87075264423063</v>
      </c>
      <c r="P2744">
        <v>0.2770048</v>
      </c>
      <c r="Q2744">
        <v>6.6365527628205107E-2</v>
      </c>
      <c r="R2744">
        <v>97.731146205128198</v>
      </c>
      <c r="S2744">
        <v>8.8606968807692308</v>
      </c>
      <c r="T2744">
        <v>3.23550822820512</v>
      </c>
      <c r="U2744">
        <v>0</v>
      </c>
      <c r="V2744">
        <v>0</v>
      </c>
      <c r="W2744" s="25">
        <v>0</v>
      </c>
    </row>
    <row r="2745" spans="2:23" x14ac:dyDescent="0.25">
      <c r="B2745" t="s">
        <v>942</v>
      </c>
      <c r="C2745" t="s">
        <v>742</v>
      </c>
      <c r="D2745" t="s">
        <v>485</v>
      </c>
      <c r="E2745" t="s">
        <v>1709</v>
      </c>
      <c r="F2745" s="11" t="s">
        <v>951</v>
      </c>
      <c r="G2745" t="s">
        <v>950</v>
      </c>
      <c r="H2745" t="s">
        <v>918</v>
      </c>
      <c r="I2745" t="s">
        <v>1927</v>
      </c>
      <c r="J2745" t="s">
        <v>865</v>
      </c>
      <c r="K2745">
        <v>120</v>
      </c>
      <c r="L2745">
        <v>125</v>
      </c>
      <c r="M2745">
        <v>2.8252314814814813E-2</v>
      </c>
      <c r="N2745">
        <v>90.715333211885905</v>
      </c>
      <c r="O2745">
        <v>281.2175329568463</v>
      </c>
      <c r="P2745">
        <v>6.1225246307557803E-2</v>
      </c>
      <c r="Q2745">
        <v>7.6200876972413498E-2</v>
      </c>
      <c r="R2745">
        <v>112.21486113344</v>
      </c>
      <c r="S2745">
        <v>142.645017488142</v>
      </c>
      <c r="T2745">
        <v>1.3754374167016801</v>
      </c>
      <c r="U2745">
        <v>0</v>
      </c>
      <c r="V2745">
        <v>0</v>
      </c>
      <c r="W2745" s="25">
        <v>0</v>
      </c>
    </row>
    <row r="2746" spans="2:23" x14ac:dyDescent="0.25">
      <c r="B2746" t="s">
        <v>942</v>
      </c>
      <c r="C2746" t="s">
        <v>742</v>
      </c>
      <c r="D2746" t="s">
        <v>485</v>
      </c>
      <c r="E2746" t="s">
        <v>1709</v>
      </c>
      <c r="F2746" s="11" t="s">
        <v>951</v>
      </c>
      <c r="G2746" t="s">
        <v>950</v>
      </c>
      <c r="H2746" t="s">
        <v>918</v>
      </c>
      <c r="I2746" t="s">
        <v>1927</v>
      </c>
      <c r="J2746" t="s">
        <v>865</v>
      </c>
      <c r="K2746">
        <v>120</v>
      </c>
      <c r="L2746">
        <v>200</v>
      </c>
      <c r="M2746">
        <v>4.5127314814814821E-2</v>
      </c>
      <c r="N2746">
        <v>129.392181915923</v>
      </c>
      <c r="O2746">
        <v>401.11576393936133</v>
      </c>
      <c r="P2746">
        <v>9.2048087726530295E-2</v>
      </c>
      <c r="Q2746">
        <v>0.10868942997475101</v>
      </c>
      <c r="R2746">
        <v>160.05813329205799</v>
      </c>
      <c r="S2746">
        <v>203.553170605867</v>
      </c>
      <c r="T2746">
        <v>2.0119786074320198</v>
      </c>
      <c r="U2746">
        <v>0</v>
      </c>
      <c r="V2746">
        <v>0</v>
      </c>
      <c r="W2746" s="25">
        <v>0</v>
      </c>
    </row>
    <row r="2747" spans="2:23" x14ac:dyDescent="0.25">
      <c r="B2747" t="s">
        <v>942</v>
      </c>
      <c r="C2747" t="s">
        <v>742</v>
      </c>
      <c r="D2747" t="s">
        <v>485</v>
      </c>
      <c r="E2747" t="s">
        <v>1709</v>
      </c>
      <c r="F2747" s="11" t="s">
        <v>951</v>
      </c>
      <c r="G2747" t="s">
        <v>950</v>
      </c>
      <c r="H2747" t="s">
        <v>918</v>
      </c>
      <c r="I2747" t="s">
        <v>1927</v>
      </c>
      <c r="J2747" t="s">
        <v>865</v>
      </c>
      <c r="K2747">
        <v>120</v>
      </c>
      <c r="L2747">
        <v>250</v>
      </c>
      <c r="M2747">
        <v>5.5324074074074074E-2</v>
      </c>
      <c r="N2747">
        <v>156.073835541813</v>
      </c>
      <c r="O2747">
        <v>483.82889017962032</v>
      </c>
      <c r="P2747">
        <v>0.11176682700546101</v>
      </c>
      <c r="Q2747">
        <v>0.13110201614311401</v>
      </c>
      <c r="R2747">
        <v>193.06337375368</v>
      </c>
      <c r="S2747">
        <v>246.10401249003999</v>
      </c>
      <c r="T2747">
        <v>2.45146588086839</v>
      </c>
      <c r="U2747">
        <v>0</v>
      </c>
      <c r="V2747">
        <v>0</v>
      </c>
      <c r="W2747" s="25">
        <v>0</v>
      </c>
    </row>
    <row r="2748" spans="2:23" x14ac:dyDescent="0.25">
      <c r="B2748" t="s">
        <v>942</v>
      </c>
      <c r="C2748" t="s">
        <v>742</v>
      </c>
      <c r="D2748" t="s">
        <v>485</v>
      </c>
      <c r="E2748" t="s">
        <v>1709</v>
      </c>
      <c r="F2748" s="11" t="s">
        <v>951</v>
      </c>
      <c r="G2748" t="s">
        <v>950</v>
      </c>
      <c r="H2748" t="s">
        <v>918</v>
      </c>
      <c r="I2748" t="s">
        <v>1927</v>
      </c>
      <c r="J2748" t="s">
        <v>865</v>
      </c>
      <c r="K2748">
        <v>120</v>
      </c>
      <c r="L2748">
        <v>500</v>
      </c>
      <c r="M2748">
        <v>0.10888888888888888</v>
      </c>
      <c r="N2748">
        <v>286.18895970138402</v>
      </c>
      <c r="O2748">
        <v>887.18577507429052</v>
      </c>
      <c r="P2748">
        <v>0.21132773348158901</v>
      </c>
      <c r="Q2748">
        <v>0.24039872614916299</v>
      </c>
      <c r="R2748">
        <v>354.01577839121802</v>
      </c>
      <c r="S2748">
        <v>452.29705538237602</v>
      </c>
      <c r="T2748">
        <v>4.5913734758684601</v>
      </c>
      <c r="U2748">
        <v>0</v>
      </c>
      <c r="V2748">
        <v>0</v>
      </c>
      <c r="W2748" s="25">
        <v>0</v>
      </c>
    </row>
    <row r="2749" spans="2:23" x14ac:dyDescent="0.25">
      <c r="B2749" t="s">
        <v>942</v>
      </c>
      <c r="C2749" t="s">
        <v>742</v>
      </c>
      <c r="D2749" t="s">
        <v>485</v>
      </c>
      <c r="E2749" t="s">
        <v>1709</v>
      </c>
      <c r="F2749" s="11" t="s">
        <v>951</v>
      </c>
      <c r="G2749" t="s">
        <v>950</v>
      </c>
      <c r="H2749" t="s">
        <v>918</v>
      </c>
      <c r="I2749" t="s">
        <v>1927</v>
      </c>
      <c r="J2749" t="s">
        <v>865</v>
      </c>
      <c r="K2749">
        <v>120</v>
      </c>
      <c r="L2749">
        <v>750</v>
      </c>
      <c r="M2749">
        <v>0.16266203703703705</v>
      </c>
      <c r="N2749">
        <v>418.00196476299999</v>
      </c>
      <c r="O2749">
        <v>1295.8060907653</v>
      </c>
      <c r="P2749">
        <v>0.31236914383986097</v>
      </c>
      <c r="Q2749">
        <v>0.35112164758661102</v>
      </c>
      <c r="R2749">
        <v>517.06845977110595</v>
      </c>
      <c r="S2749">
        <v>661.05662511884202</v>
      </c>
      <c r="T2749">
        <v>6.7571516519545503</v>
      </c>
      <c r="U2749">
        <v>0</v>
      </c>
      <c r="V2749">
        <v>0</v>
      </c>
      <c r="W2749" s="25">
        <v>0</v>
      </c>
    </row>
    <row r="2750" spans="2:23" x14ac:dyDescent="0.25">
      <c r="B2750" t="s">
        <v>942</v>
      </c>
      <c r="C2750" t="s">
        <v>742</v>
      </c>
      <c r="D2750" t="s">
        <v>485</v>
      </c>
      <c r="E2750" t="s">
        <v>1709</v>
      </c>
      <c r="F2750" s="11" t="s">
        <v>951</v>
      </c>
      <c r="G2750" t="s">
        <v>950</v>
      </c>
      <c r="H2750" t="s">
        <v>918</v>
      </c>
      <c r="I2750" t="s">
        <v>1927</v>
      </c>
      <c r="J2750" t="s">
        <v>832</v>
      </c>
      <c r="K2750">
        <v>120</v>
      </c>
      <c r="L2750">
        <v>125</v>
      </c>
      <c r="M2750">
        <v>2.2847222222222224E-2</v>
      </c>
      <c r="N2750">
        <v>25.541999999999899</v>
      </c>
      <c r="O2750">
        <v>79.180199999999687</v>
      </c>
      <c r="P2750">
        <v>1.487112E-2</v>
      </c>
      <c r="Q2750">
        <v>2.145528E-2</v>
      </c>
      <c r="R2750">
        <v>31.595454</v>
      </c>
      <c r="S2750">
        <v>34.465651000000001</v>
      </c>
      <c r="T2750">
        <v>0.90721144999999903</v>
      </c>
      <c r="U2750">
        <v>0</v>
      </c>
      <c r="V2750">
        <v>0</v>
      </c>
      <c r="W2750" s="25">
        <v>0</v>
      </c>
    </row>
    <row r="2751" spans="2:23" x14ac:dyDescent="0.25">
      <c r="B2751" t="s">
        <v>942</v>
      </c>
      <c r="C2751" t="s">
        <v>742</v>
      </c>
      <c r="D2751" t="s">
        <v>485</v>
      </c>
      <c r="E2751" t="s">
        <v>1709</v>
      </c>
      <c r="F2751" s="11" t="s">
        <v>951</v>
      </c>
      <c r="G2751" t="s">
        <v>950</v>
      </c>
      <c r="H2751" t="s">
        <v>918</v>
      </c>
      <c r="I2751" t="s">
        <v>1927</v>
      </c>
      <c r="J2751" t="s">
        <v>864</v>
      </c>
      <c r="K2751">
        <v>120</v>
      </c>
      <c r="L2751">
        <v>125</v>
      </c>
      <c r="M2751">
        <v>1.9259259259259261E-2</v>
      </c>
      <c r="N2751">
        <v>23.558</v>
      </c>
      <c r="O2751">
        <v>73.029799999999994</v>
      </c>
      <c r="P2751">
        <v>1.409736E-2</v>
      </c>
      <c r="Q2751">
        <v>1.9788719999999999E-2</v>
      </c>
      <c r="R2751">
        <v>29.141245999999999</v>
      </c>
      <c r="S2751">
        <v>31.898950160256401</v>
      </c>
      <c r="T2751">
        <v>0.77214073397435901</v>
      </c>
      <c r="U2751">
        <v>0</v>
      </c>
      <c r="V2751">
        <v>0</v>
      </c>
      <c r="W2751" s="25">
        <v>0</v>
      </c>
    </row>
    <row r="2752" spans="2:23" x14ac:dyDescent="0.25">
      <c r="B2752" t="s">
        <v>820</v>
      </c>
      <c r="C2752" t="s">
        <v>746</v>
      </c>
      <c r="D2752" t="s">
        <v>369</v>
      </c>
      <c r="E2752" t="s">
        <v>1711</v>
      </c>
      <c r="F2752" s="11" t="s">
        <v>951</v>
      </c>
      <c r="G2752" t="s">
        <v>1907</v>
      </c>
      <c r="H2752" t="s">
        <v>921</v>
      </c>
      <c r="I2752" t="s">
        <v>179</v>
      </c>
      <c r="J2752" t="s">
        <v>865</v>
      </c>
      <c r="K2752">
        <v>180</v>
      </c>
      <c r="L2752">
        <v>125</v>
      </c>
      <c r="M2752">
        <v>2.8576388888888887E-2</v>
      </c>
      <c r="N2752">
        <v>78.611814388272506</v>
      </c>
      <c r="O2752">
        <v>247.62721532305838</v>
      </c>
      <c r="P2752">
        <v>0.41400974819740399</v>
      </c>
      <c r="Q2752">
        <v>6.6033937913287002E-2</v>
      </c>
      <c r="R2752">
        <v>97.242825561673797</v>
      </c>
      <c r="S2752">
        <v>0.67083494961732404</v>
      </c>
      <c r="T2752">
        <v>4.4257690723327502E-4</v>
      </c>
      <c r="U2752">
        <v>0</v>
      </c>
      <c r="V2752">
        <v>0</v>
      </c>
      <c r="W2752" s="25">
        <v>0</v>
      </c>
    </row>
    <row r="2753" spans="2:23" x14ac:dyDescent="0.25">
      <c r="B2753" t="s">
        <v>820</v>
      </c>
      <c r="C2753" t="s">
        <v>746</v>
      </c>
      <c r="D2753" t="s">
        <v>369</v>
      </c>
      <c r="E2753" t="s">
        <v>1711</v>
      </c>
      <c r="F2753" s="11" t="s">
        <v>951</v>
      </c>
      <c r="G2753" t="s">
        <v>1907</v>
      </c>
      <c r="H2753" t="s">
        <v>921</v>
      </c>
      <c r="I2753" t="s">
        <v>179</v>
      </c>
      <c r="J2753" t="s">
        <v>865</v>
      </c>
      <c r="K2753">
        <v>240</v>
      </c>
      <c r="L2753">
        <v>200</v>
      </c>
      <c r="M2753">
        <v>4.2546296296296297E-2</v>
      </c>
      <c r="N2753">
        <v>106.079225866637</v>
      </c>
      <c r="O2753">
        <v>334.14956147990654</v>
      </c>
      <c r="P2753">
        <v>0.53527130573284198</v>
      </c>
      <c r="Q2753">
        <v>8.9106550525656705E-2</v>
      </c>
      <c r="R2753">
        <v>131.22000408213199</v>
      </c>
      <c r="S2753">
        <v>1.02826831552627</v>
      </c>
      <c r="T2753">
        <v>1.0494763633687699E-3</v>
      </c>
      <c r="U2753">
        <v>0</v>
      </c>
      <c r="V2753">
        <v>0</v>
      </c>
      <c r="W2753" s="25">
        <v>0</v>
      </c>
    </row>
    <row r="2754" spans="2:23" x14ac:dyDescent="0.25">
      <c r="B2754" t="s">
        <v>820</v>
      </c>
      <c r="C2754" t="s">
        <v>746</v>
      </c>
      <c r="D2754" t="s">
        <v>369</v>
      </c>
      <c r="E2754" t="s">
        <v>1711</v>
      </c>
      <c r="F2754" s="11" t="s">
        <v>951</v>
      </c>
      <c r="G2754" t="s">
        <v>1907</v>
      </c>
      <c r="H2754" t="s">
        <v>921</v>
      </c>
      <c r="I2754" t="s">
        <v>179</v>
      </c>
      <c r="J2754" t="s">
        <v>865</v>
      </c>
      <c r="K2754">
        <v>240</v>
      </c>
      <c r="L2754">
        <v>250</v>
      </c>
      <c r="M2754">
        <v>5.2199074074074071E-2</v>
      </c>
      <c r="N2754">
        <v>126.990360031238</v>
      </c>
      <c r="O2754">
        <v>400.01963409839971</v>
      </c>
      <c r="P2754">
        <v>0.62778166610320496</v>
      </c>
      <c r="Q2754">
        <v>0.106671908015081</v>
      </c>
      <c r="R2754">
        <v>157.08707868200599</v>
      </c>
      <c r="S2754">
        <v>1.25815296173138</v>
      </c>
      <c r="T2754">
        <v>1.0889051332996101E-3</v>
      </c>
      <c r="U2754">
        <v>0</v>
      </c>
      <c r="V2754">
        <v>0</v>
      </c>
      <c r="W2754" s="25">
        <v>0</v>
      </c>
    </row>
    <row r="2755" spans="2:23" x14ac:dyDescent="0.25">
      <c r="B2755" t="s">
        <v>820</v>
      </c>
      <c r="C2755" t="s">
        <v>746</v>
      </c>
      <c r="D2755" t="s">
        <v>369</v>
      </c>
      <c r="E2755" t="s">
        <v>1711</v>
      </c>
      <c r="F2755" s="11" t="s">
        <v>951</v>
      </c>
      <c r="G2755" t="s">
        <v>1907</v>
      </c>
      <c r="H2755" t="s">
        <v>921</v>
      </c>
      <c r="I2755" t="s">
        <v>179</v>
      </c>
      <c r="J2755" t="s">
        <v>865</v>
      </c>
      <c r="K2755">
        <v>280</v>
      </c>
      <c r="L2755">
        <v>500</v>
      </c>
      <c r="M2755">
        <v>0.10089120370370371</v>
      </c>
      <c r="N2755">
        <v>221.78207596735001</v>
      </c>
      <c r="O2755">
        <v>698.61353929715256</v>
      </c>
      <c r="P2755">
        <v>1.01848828630975</v>
      </c>
      <c r="Q2755">
        <v>0.186296892622003</v>
      </c>
      <c r="R2755">
        <v>274.34441356426601</v>
      </c>
      <c r="S2755">
        <v>2.5362726982787902</v>
      </c>
      <c r="T2755">
        <v>2.2950792500414999E-3</v>
      </c>
      <c r="U2755">
        <v>0</v>
      </c>
      <c r="V2755">
        <v>0</v>
      </c>
      <c r="W2755" s="25">
        <v>0</v>
      </c>
    </row>
    <row r="2756" spans="2:23" x14ac:dyDescent="0.25">
      <c r="B2756" t="s">
        <v>820</v>
      </c>
      <c r="C2756" t="s">
        <v>746</v>
      </c>
      <c r="D2756" t="s">
        <v>369</v>
      </c>
      <c r="E2756" t="s">
        <v>1711</v>
      </c>
      <c r="F2756" s="11" t="s">
        <v>951</v>
      </c>
      <c r="G2756" t="s">
        <v>1907</v>
      </c>
      <c r="H2756" t="s">
        <v>921</v>
      </c>
      <c r="I2756" t="s">
        <v>179</v>
      </c>
      <c r="J2756" t="s">
        <v>865</v>
      </c>
      <c r="K2756">
        <v>280</v>
      </c>
      <c r="L2756">
        <v>750</v>
      </c>
      <c r="M2756">
        <v>0.14947916666666666</v>
      </c>
      <c r="N2756">
        <v>320.253591768376</v>
      </c>
      <c r="O2756">
        <v>1008.7988140703843</v>
      </c>
      <c r="P2756">
        <v>1.4346330000621299</v>
      </c>
      <c r="Q2756">
        <v>0.26901306670577602</v>
      </c>
      <c r="R2756">
        <v>396.15373556492199</v>
      </c>
      <c r="S2756">
        <v>3.7466268572453401</v>
      </c>
      <c r="T2756">
        <v>2.55527658923574E-3</v>
      </c>
      <c r="U2756">
        <v>0</v>
      </c>
      <c r="V2756">
        <v>0</v>
      </c>
      <c r="W2756" s="25">
        <v>0</v>
      </c>
    </row>
    <row r="2757" spans="2:23" x14ac:dyDescent="0.25">
      <c r="B2757" t="s">
        <v>820</v>
      </c>
      <c r="C2757" t="s">
        <v>746</v>
      </c>
      <c r="D2757" t="s">
        <v>369</v>
      </c>
      <c r="E2757" t="s">
        <v>1711</v>
      </c>
      <c r="F2757" s="11" t="s">
        <v>951</v>
      </c>
      <c r="G2757" t="s">
        <v>1907</v>
      </c>
      <c r="H2757" t="s">
        <v>921</v>
      </c>
      <c r="I2757" t="s">
        <v>179</v>
      </c>
      <c r="J2757" t="s">
        <v>865</v>
      </c>
      <c r="K2757">
        <v>280</v>
      </c>
      <c r="L2757">
        <v>1000</v>
      </c>
      <c r="M2757">
        <v>0.19765046296296296</v>
      </c>
      <c r="N2757">
        <v>417.78052956933601</v>
      </c>
      <c r="O2757">
        <v>1316.0086681434084</v>
      </c>
      <c r="P2757">
        <v>1.8468753985756801</v>
      </c>
      <c r="Q2757">
        <v>0.35093564123572202</v>
      </c>
      <c r="R2757">
        <v>516.79449032995797</v>
      </c>
      <c r="S2757">
        <v>4.9449069871620503</v>
      </c>
      <c r="T2757">
        <v>2.8205933431464901E-3</v>
      </c>
      <c r="U2757">
        <v>0</v>
      </c>
      <c r="V2757">
        <v>0</v>
      </c>
      <c r="W2757" s="25">
        <v>0</v>
      </c>
    </row>
    <row r="2758" spans="2:23" x14ac:dyDescent="0.25">
      <c r="B2758" t="s">
        <v>820</v>
      </c>
      <c r="C2758" t="s">
        <v>746</v>
      </c>
      <c r="D2758" t="s">
        <v>369</v>
      </c>
      <c r="E2758" t="s">
        <v>1711</v>
      </c>
      <c r="F2758" s="11" t="s">
        <v>951</v>
      </c>
      <c r="G2758" t="s">
        <v>1907</v>
      </c>
      <c r="H2758" t="s">
        <v>921</v>
      </c>
      <c r="I2758" t="s">
        <v>179</v>
      </c>
      <c r="J2758" t="s">
        <v>832</v>
      </c>
      <c r="K2758">
        <v>180</v>
      </c>
      <c r="L2758">
        <v>125</v>
      </c>
      <c r="M2758">
        <v>2.2847222222222224E-2</v>
      </c>
      <c r="N2758">
        <v>36.886671999999997</v>
      </c>
      <c r="O2758">
        <v>116.19301679999998</v>
      </c>
      <c r="P2758">
        <v>0.15221279999999901</v>
      </c>
      <c r="Q2758">
        <v>3.0984803000000002E-2</v>
      </c>
      <c r="R2758">
        <v>45.628815999999901</v>
      </c>
      <c r="S2758">
        <v>1.4867006</v>
      </c>
      <c r="T2758">
        <v>0.3201352744</v>
      </c>
      <c r="U2758">
        <v>0</v>
      </c>
      <c r="V2758">
        <v>0</v>
      </c>
      <c r="W2758" s="25">
        <v>0</v>
      </c>
    </row>
    <row r="2759" spans="2:23" x14ac:dyDescent="0.25">
      <c r="B2759" t="s">
        <v>820</v>
      </c>
      <c r="C2759" t="s">
        <v>746</v>
      </c>
      <c r="D2759" t="s">
        <v>369</v>
      </c>
      <c r="E2759" t="s">
        <v>1711</v>
      </c>
      <c r="F2759" s="11" t="s">
        <v>951</v>
      </c>
      <c r="G2759" t="s">
        <v>1907</v>
      </c>
      <c r="H2759" t="s">
        <v>921</v>
      </c>
      <c r="I2759" t="s">
        <v>179</v>
      </c>
      <c r="J2759" t="s">
        <v>864</v>
      </c>
      <c r="K2759">
        <v>180</v>
      </c>
      <c r="L2759">
        <v>125</v>
      </c>
      <c r="M2759">
        <v>1.9259259259259261E-2</v>
      </c>
      <c r="N2759">
        <v>33.233705128205102</v>
      </c>
      <c r="O2759">
        <v>104.68617115384608</v>
      </c>
      <c r="P2759">
        <v>0.14430780000000001</v>
      </c>
      <c r="Q2759">
        <v>2.7916311121794799E-2</v>
      </c>
      <c r="R2759">
        <v>41.110095435897399</v>
      </c>
      <c r="S2759">
        <v>1.20651278333333</v>
      </c>
      <c r="T2759">
        <v>0.25652047645128201</v>
      </c>
      <c r="U2759">
        <v>0</v>
      </c>
      <c r="V2759">
        <v>0</v>
      </c>
      <c r="W2759" s="25">
        <v>0</v>
      </c>
    </row>
    <row r="2760" spans="2:23" x14ac:dyDescent="0.25">
      <c r="B2760" t="s">
        <v>134</v>
      </c>
      <c r="C2760" t="s">
        <v>366</v>
      </c>
      <c r="D2760" t="s">
        <v>367</v>
      </c>
      <c r="E2760" t="s">
        <v>1716</v>
      </c>
      <c r="F2760" s="11" t="s">
        <v>951</v>
      </c>
      <c r="G2760" t="s">
        <v>950</v>
      </c>
      <c r="H2760" t="s">
        <v>918</v>
      </c>
      <c r="I2760" t="s">
        <v>1927</v>
      </c>
      <c r="J2760" t="s">
        <v>865</v>
      </c>
      <c r="K2760">
        <v>120</v>
      </c>
      <c r="L2760">
        <v>125</v>
      </c>
      <c r="M2760">
        <v>3.4432870370370371E-2</v>
      </c>
      <c r="N2760">
        <v>45.344878874230801</v>
      </c>
      <c r="O2760">
        <v>140.5691245101155</v>
      </c>
      <c r="P2760">
        <v>4.6252594896278101E-2</v>
      </c>
      <c r="Q2760">
        <v>3.8089698254353897E-2</v>
      </c>
      <c r="R2760">
        <v>56.091615167423498</v>
      </c>
      <c r="S2760">
        <v>68.700134917891901</v>
      </c>
      <c r="T2760">
        <v>0.92580049510751505</v>
      </c>
      <c r="U2760">
        <v>0</v>
      </c>
      <c r="V2760">
        <v>0</v>
      </c>
      <c r="W2760" s="25">
        <v>0</v>
      </c>
    </row>
    <row r="2761" spans="2:23" x14ac:dyDescent="0.25">
      <c r="B2761" t="s">
        <v>134</v>
      </c>
      <c r="C2761" t="s">
        <v>366</v>
      </c>
      <c r="D2761" t="s">
        <v>367</v>
      </c>
      <c r="E2761" t="s">
        <v>1716</v>
      </c>
      <c r="F2761" s="11" t="s">
        <v>951</v>
      </c>
      <c r="G2761" t="s">
        <v>950</v>
      </c>
      <c r="H2761" t="s">
        <v>918</v>
      </c>
      <c r="I2761" t="s">
        <v>1927</v>
      </c>
      <c r="J2761" t="s">
        <v>865</v>
      </c>
      <c r="K2761">
        <v>120</v>
      </c>
      <c r="L2761">
        <v>200</v>
      </c>
      <c r="M2761">
        <v>5.5034722222222221E-2</v>
      </c>
      <c r="N2761">
        <v>68.138571073012201</v>
      </c>
      <c r="O2761">
        <v>211.22957032633784</v>
      </c>
      <c r="P2761">
        <v>6.9372365069894096E-2</v>
      </c>
      <c r="Q2761">
        <v>5.7236396909447103E-2</v>
      </c>
      <c r="R2761">
        <v>84.287411629606197</v>
      </c>
      <c r="S2761">
        <v>104.697433674565</v>
      </c>
      <c r="T2761">
        <v>1.42723361085931</v>
      </c>
      <c r="U2761">
        <v>0</v>
      </c>
      <c r="V2761">
        <v>0</v>
      </c>
      <c r="W2761" s="25">
        <v>0</v>
      </c>
    </row>
    <row r="2762" spans="2:23" x14ac:dyDescent="0.25">
      <c r="B2762" t="s">
        <v>134</v>
      </c>
      <c r="C2762" t="s">
        <v>366</v>
      </c>
      <c r="D2762" t="s">
        <v>367</v>
      </c>
      <c r="E2762" t="s">
        <v>1716</v>
      </c>
      <c r="F2762" s="11" t="s">
        <v>951</v>
      </c>
      <c r="G2762" t="s">
        <v>950</v>
      </c>
      <c r="H2762" t="s">
        <v>918</v>
      </c>
      <c r="I2762" t="s">
        <v>1927</v>
      </c>
      <c r="J2762" t="s">
        <v>865</v>
      </c>
      <c r="K2762">
        <v>120</v>
      </c>
      <c r="L2762">
        <v>250</v>
      </c>
      <c r="M2762">
        <v>6.8819444444444447E-2</v>
      </c>
      <c r="N2762">
        <v>84.058837788236602</v>
      </c>
      <c r="O2762">
        <v>260.58239714353346</v>
      </c>
      <c r="P2762">
        <v>8.5524443553902499E-2</v>
      </c>
      <c r="Q2762">
        <v>7.0609420947698107E-2</v>
      </c>
      <c r="R2762">
        <v>103.980781555622</v>
      </c>
      <c r="S2762">
        <v>129.788563634692</v>
      </c>
      <c r="T2762">
        <v>1.776285361542</v>
      </c>
      <c r="U2762">
        <v>0</v>
      </c>
      <c r="V2762">
        <v>0</v>
      </c>
      <c r="W2762" s="25">
        <v>0</v>
      </c>
    </row>
    <row r="2763" spans="2:23" x14ac:dyDescent="0.25">
      <c r="B2763" t="s">
        <v>134</v>
      </c>
      <c r="C2763" t="s">
        <v>366</v>
      </c>
      <c r="D2763" t="s">
        <v>367</v>
      </c>
      <c r="E2763" t="s">
        <v>1716</v>
      </c>
      <c r="F2763" s="11" t="s">
        <v>951</v>
      </c>
      <c r="G2763" t="s">
        <v>950</v>
      </c>
      <c r="H2763" t="s">
        <v>918</v>
      </c>
      <c r="I2763" t="s">
        <v>1927</v>
      </c>
      <c r="J2763" t="s">
        <v>865</v>
      </c>
      <c r="K2763">
        <v>120</v>
      </c>
      <c r="L2763">
        <v>500</v>
      </c>
      <c r="M2763">
        <v>0.13738425925925926</v>
      </c>
      <c r="N2763">
        <v>163.18324034166301</v>
      </c>
      <c r="O2763">
        <v>505.86804505915535</v>
      </c>
      <c r="P2763">
        <v>0.16579693987729899</v>
      </c>
      <c r="Q2763">
        <v>0.13707394988183999</v>
      </c>
      <c r="R2763">
        <v>201.857756186448</v>
      </c>
      <c r="S2763">
        <v>254.56686674661</v>
      </c>
      <c r="T2763">
        <v>3.5123484973079999</v>
      </c>
      <c r="U2763">
        <v>0</v>
      </c>
      <c r="V2763">
        <v>0</v>
      </c>
      <c r="W2763" s="25">
        <v>0</v>
      </c>
    </row>
    <row r="2764" spans="2:23" x14ac:dyDescent="0.25">
      <c r="B2764" t="s">
        <v>134</v>
      </c>
      <c r="C2764" t="s">
        <v>366</v>
      </c>
      <c r="D2764" t="s">
        <v>367</v>
      </c>
      <c r="E2764" t="s">
        <v>1716</v>
      </c>
      <c r="F2764" s="11" t="s">
        <v>951</v>
      </c>
      <c r="G2764" t="s">
        <v>950</v>
      </c>
      <c r="H2764" t="s">
        <v>918</v>
      </c>
      <c r="I2764" t="s">
        <v>1927</v>
      </c>
      <c r="J2764" t="s">
        <v>865</v>
      </c>
      <c r="K2764">
        <v>120</v>
      </c>
      <c r="L2764">
        <v>750</v>
      </c>
      <c r="M2764">
        <v>0.20594907407407406</v>
      </c>
      <c r="N2764">
        <v>242.29932560101</v>
      </c>
      <c r="O2764">
        <v>751.12790936313104</v>
      </c>
      <c r="P2764">
        <v>0.246059396964558</v>
      </c>
      <c r="Q2764">
        <v>0.20353143350484901</v>
      </c>
      <c r="R2764">
        <v>299.72430578485398</v>
      </c>
      <c r="S2764">
        <v>379.33055872304999</v>
      </c>
      <c r="T2764">
        <v>5.2482670186000897</v>
      </c>
      <c r="U2764">
        <v>0</v>
      </c>
      <c r="V2764">
        <v>0</v>
      </c>
      <c r="W2764" s="25">
        <v>0</v>
      </c>
    </row>
    <row r="2765" spans="2:23" x14ac:dyDescent="0.25">
      <c r="B2765" t="s">
        <v>134</v>
      </c>
      <c r="C2765" t="s">
        <v>366</v>
      </c>
      <c r="D2765" t="s">
        <v>367</v>
      </c>
      <c r="E2765" t="s">
        <v>1716</v>
      </c>
      <c r="F2765" s="11" t="s">
        <v>951</v>
      </c>
      <c r="G2765" t="s">
        <v>950</v>
      </c>
      <c r="H2765" t="s">
        <v>918</v>
      </c>
      <c r="I2765" t="s">
        <v>1927</v>
      </c>
      <c r="J2765" t="s">
        <v>865</v>
      </c>
      <c r="K2765">
        <v>120</v>
      </c>
      <c r="L2765">
        <v>1000</v>
      </c>
      <c r="M2765">
        <v>0.27450231481481485</v>
      </c>
      <c r="N2765">
        <v>321.39982078163501</v>
      </c>
      <c r="O2765">
        <v>996.33944442306858</v>
      </c>
      <c r="P2765">
        <v>0.32630603270140401</v>
      </c>
      <c r="Q2765">
        <v>0.26997584945657399</v>
      </c>
      <c r="R2765">
        <v>397.57160332438298</v>
      </c>
      <c r="S2765">
        <v>504.07169066798002</v>
      </c>
      <c r="T2765">
        <v>6.9838479365508501</v>
      </c>
      <c r="U2765">
        <v>0</v>
      </c>
      <c r="V2765">
        <v>0</v>
      </c>
      <c r="W2765" s="25">
        <v>0</v>
      </c>
    </row>
    <row r="2766" spans="2:23" x14ac:dyDescent="0.25">
      <c r="B2766" t="s">
        <v>134</v>
      </c>
      <c r="C2766" t="s">
        <v>366</v>
      </c>
      <c r="D2766" t="s">
        <v>367</v>
      </c>
      <c r="E2766" t="s">
        <v>1716</v>
      </c>
      <c r="F2766" s="11" t="s">
        <v>951</v>
      </c>
      <c r="G2766" t="s">
        <v>950</v>
      </c>
      <c r="H2766" t="s">
        <v>918</v>
      </c>
      <c r="I2766" t="s">
        <v>1927</v>
      </c>
      <c r="J2766" t="s">
        <v>832</v>
      </c>
      <c r="K2766">
        <v>120</v>
      </c>
      <c r="L2766">
        <v>125</v>
      </c>
      <c r="M2766">
        <v>2.2847222222222224E-2</v>
      </c>
      <c r="N2766">
        <v>11.284800000000001</v>
      </c>
      <c r="O2766">
        <v>34.982880000000002</v>
      </c>
      <c r="P2766">
        <v>1.5652800000000001E-2</v>
      </c>
      <c r="Q2766">
        <v>9.4792319999999902E-3</v>
      </c>
      <c r="R2766">
        <v>13.959298</v>
      </c>
      <c r="S2766">
        <v>13.661989999999999</v>
      </c>
      <c r="T2766">
        <v>0.33665808000000003</v>
      </c>
      <c r="U2766">
        <v>0</v>
      </c>
      <c r="V2766">
        <v>0</v>
      </c>
      <c r="W2766" s="25">
        <v>0</v>
      </c>
    </row>
    <row r="2767" spans="2:23" x14ac:dyDescent="0.25">
      <c r="B2767" t="s">
        <v>134</v>
      </c>
      <c r="C2767" t="s">
        <v>366</v>
      </c>
      <c r="D2767" t="s">
        <v>367</v>
      </c>
      <c r="E2767" t="s">
        <v>1716</v>
      </c>
      <c r="F2767" s="11" t="s">
        <v>951</v>
      </c>
      <c r="G2767" t="s">
        <v>950</v>
      </c>
      <c r="H2767" t="s">
        <v>918</v>
      </c>
      <c r="I2767" t="s">
        <v>1927</v>
      </c>
      <c r="J2767" t="s">
        <v>864</v>
      </c>
      <c r="K2767">
        <v>120</v>
      </c>
      <c r="L2767">
        <v>125</v>
      </c>
      <c r="M2767">
        <v>1.9259259259259261E-2</v>
      </c>
      <c r="N2767">
        <v>10.4168</v>
      </c>
      <c r="O2767">
        <v>32.292079999999999</v>
      </c>
      <c r="P2767">
        <v>1.39168E-2</v>
      </c>
      <c r="Q2767">
        <v>8.7501119999999905E-3</v>
      </c>
      <c r="R2767">
        <v>12.885581999999999</v>
      </c>
      <c r="S2767">
        <v>12.747118</v>
      </c>
      <c r="T2767">
        <v>0.29474607999999902</v>
      </c>
      <c r="U2767">
        <v>0</v>
      </c>
      <c r="V2767">
        <v>0</v>
      </c>
      <c r="W2767" s="25">
        <v>0</v>
      </c>
    </row>
    <row r="2768" spans="2:23" x14ac:dyDescent="0.25">
      <c r="B2768" t="s">
        <v>135</v>
      </c>
      <c r="C2768" t="s">
        <v>368</v>
      </c>
      <c r="D2768" t="s">
        <v>369</v>
      </c>
      <c r="E2768" t="s">
        <v>1720</v>
      </c>
      <c r="F2768" s="11" t="s">
        <v>951</v>
      </c>
      <c r="G2768" t="s">
        <v>950</v>
      </c>
      <c r="H2768" t="s">
        <v>918</v>
      </c>
      <c r="I2768" t="s">
        <v>1927</v>
      </c>
      <c r="J2768" t="s">
        <v>865</v>
      </c>
      <c r="K2768">
        <v>110</v>
      </c>
      <c r="L2768">
        <v>125</v>
      </c>
      <c r="M2768">
        <v>3.9548611111111111E-2</v>
      </c>
      <c r="N2768">
        <v>41.798286108356798</v>
      </c>
      <c r="O2768">
        <v>129.57468693590607</v>
      </c>
      <c r="P2768">
        <v>0.456608259263456</v>
      </c>
      <c r="Q2768">
        <v>3.5110560046343303E-2</v>
      </c>
      <c r="R2768">
        <v>51.704484919224498</v>
      </c>
      <c r="S2768">
        <v>37.199072981496698</v>
      </c>
      <c r="T2768">
        <v>0.66384851836807901</v>
      </c>
      <c r="U2768">
        <v>0</v>
      </c>
      <c r="V2768">
        <v>0</v>
      </c>
      <c r="W2768" s="25">
        <v>0</v>
      </c>
    </row>
    <row r="2769" spans="2:23" x14ac:dyDescent="0.25">
      <c r="B2769" t="s">
        <v>135</v>
      </c>
      <c r="C2769" t="s">
        <v>368</v>
      </c>
      <c r="D2769" t="s">
        <v>369</v>
      </c>
      <c r="E2769" t="s">
        <v>1720</v>
      </c>
      <c r="F2769" s="11" t="s">
        <v>951</v>
      </c>
      <c r="G2769" t="s">
        <v>950</v>
      </c>
      <c r="H2769" t="s">
        <v>918</v>
      </c>
      <c r="I2769" t="s">
        <v>1927</v>
      </c>
      <c r="J2769" t="s">
        <v>865</v>
      </c>
      <c r="K2769">
        <v>110</v>
      </c>
      <c r="L2769">
        <v>200</v>
      </c>
      <c r="M2769">
        <v>6.3634259259259265E-2</v>
      </c>
      <c r="N2769">
        <v>65.198784573609103</v>
      </c>
      <c r="O2769">
        <v>202.11623217818823</v>
      </c>
      <c r="P2769">
        <v>0.70778290276678602</v>
      </c>
      <c r="Q2769">
        <v>5.4766975970760197E-2</v>
      </c>
      <c r="R2769">
        <v>80.6508906655679</v>
      </c>
      <c r="S2769">
        <v>58.414336998045499</v>
      </c>
      <c r="T2769">
        <v>1.0436726305611601</v>
      </c>
      <c r="U2769">
        <v>0</v>
      </c>
      <c r="V2769">
        <v>0</v>
      </c>
      <c r="W2769" s="25">
        <v>0</v>
      </c>
    </row>
    <row r="2770" spans="2:23" x14ac:dyDescent="0.25">
      <c r="B2770" t="s">
        <v>135</v>
      </c>
      <c r="C2770" t="s">
        <v>368</v>
      </c>
      <c r="D2770" t="s">
        <v>369</v>
      </c>
      <c r="E2770" t="s">
        <v>1720</v>
      </c>
      <c r="F2770" s="11" t="s">
        <v>951</v>
      </c>
      <c r="G2770" t="s">
        <v>950</v>
      </c>
      <c r="H2770" t="s">
        <v>918</v>
      </c>
      <c r="I2770" t="s">
        <v>1927</v>
      </c>
      <c r="J2770" t="s">
        <v>865</v>
      </c>
      <c r="K2770">
        <v>110</v>
      </c>
      <c r="L2770">
        <v>250</v>
      </c>
      <c r="M2770">
        <v>7.9733796296296303E-2</v>
      </c>
      <c r="N2770">
        <v>81.447378837623205</v>
      </c>
      <c r="O2770">
        <v>252.48687439663195</v>
      </c>
      <c r="P2770">
        <v>0.88253977754998403</v>
      </c>
      <c r="Q2770">
        <v>6.8415800738582097E-2</v>
      </c>
      <c r="R2770">
        <v>100.75040833172299</v>
      </c>
      <c r="S2770">
        <v>73.129392562292495</v>
      </c>
      <c r="T2770">
        <v>1.3071300788560301</v>
      </c>
      <c r="U2770">
        <v>0</v>
      </c>
      <c r="V2770">
        <v>0</v>
      </c>
      <c r="W2770" s="25">
        <v>0</v>
      </c>
    </row>
    <row r="2771" spans="2:23" x14ac:dyDescent="0.25">
      <c r="B2771" t="s">
        <v>135</v>
      </c>
      <c r="C2771" t="s">
        <v>368</v>
      </c>
      <c r="D2771" t="s">
        <v>369</v>
      </c>
      <c r="E2771" t="s">
        <v>1720</v>
      </c>
      <c r="F2771" s="11" t="s">
        <v>951</v>
      </c>
      <c r="G2771" t="s">
        <v>950</v>
      </c>
      <c r="H2771" t="s">
        <v>918</v>
      </c>
      <c r="I2771" t="s">
        <v>1927</v>
      </c>
      <c r="J2771" t="s">
        <v>865</v>
      </c>
      <c r="K2771">
        <v>130</v>
      </c>
      <c r="L2771">
        <v>500</v>
      </c>
      <c r="M2771">
        <v>0.15630787037037039</v>
      </c>
      <c r="N2771">
        <v>159.51391626051301</v>
      </c>
      <c r="O2771">
        <v>494.49314040759037</v>
      </c>
      <c r="P2771">
        <v>1.6484034708934301</v>
      </c>
      <c r="Q2771">
        <v>0.13399171765367399</v>
      </c>
      <c r="R2771">
        <v>197.318782301749</v>
      </c>
      <c r="S2771">
        <v>147.93114989873899</v>
      </c>
      <c r="T2771">
        <v>2.6304365525435198</v>
      </c>
      <c r="U2771">
        <v>0</v>
      </c>
      <c r="V2771">
        <v>0</v>
      </c>
      <c r="W2771" s="25">
        <v>0</v>
      </c>
    </row>
    <row r="2772" spans="2:23" x14ac:dyDescent="0.25">
      <c r="B2772" t="s">
        <v>135</v>
      </c>
      <c r="C2772" t="s">
        <v>368</v>
      </c>
      <c r="D2772" t="s">
        <v>369</v>
      </c>
      <c r="E2772" t="s">
        <v>1720</v>
      </c>
      <c r="F2772" s="11" t="s">
        <v>951</v>
      </c>
      <c r="G2772" t="s">
        <v>950</v>
      </c>
      <c r="H2772" t="s">
        <v>918</v>
      </c>
      <c r="I2772" t="s">
        <v>1927</v>
      </c>
      <c r="J2772" t="s">
        <v>865</v>
      </c>
      <c r="K2772">
        <v>130</v>
      </c>
      <c r="L2772">
        <v>750</v>
      </c>
      <c r="M2772">
        <v>0.23491898148148149</v>
      </c>
      <c r="N2772">
        <v>238.88462613404701</v>
      </c>
      <c r="O2772">
        <v>740.54234101554573</v>
      </c>
      <c r="P2772">
        <v>2.4533264137323298</v>
      </c>
      <c r="Q2772">
        <v>0.200663057941117</v>
      </c>
      <c r="R2772">
        <v>295.500224604072</v>
      </c>
      <c r="S2772">
        <v>222.664441983145</v>
      </c>
      <c r="T2772">
        <v>3.9587020933882702</v>
      </c>
      <c r="U2772">
        <v>0</v>
      </c>
      <c r="V2772">
        <v>0</v>
      </c>
      <c r="W2772" s="25">
        <v>0</v>
      </c>
    </row>
    <row r="2773" spans="2:23" x14ac:dyDescent="0.25">
      <c r="B2773" t="s">
        <v>135</v>
      </c>
      <c r="C2773" t="s">
        <v>368</v>
      </c>
      <c r="D2773" t="s">
        <v>369</v>
      </c>
      <c r="E2773" t="s">
        <v>1720</v>
      </c>
      <c r="F2773" s="11" t="s">
        <v>951</v>
      </c>
      <c r="G2773" t="s">
        <v>950</v>
      </c>
      <c r="H2773" t="s">
        <v>918</v>
      </c>
      <c r="I2773" t="s">
        <v>1927</v>
      </c>
      <c r="J2773" t="s">
        <v>865</v>
      </c>
      <c r="K2773">
        <v>130</v>
      </c>
      <c r="L2773">
        <v>1000</v>
      </c>
      <c r="M2773">
        <v>0.31353009259259262</v>
      </c>
      <c r="N2773">
        <v>318.255921608444</v>
      </c>
      <c r="O2773">
        <v>986.59335698617645</v>
      </c>
      <c r="P2773">
        <v>3.25814260704434</v>
      </c>
      <c r="Q2773">
        <v>0.267335002170693</v>
      </c>
      <c r="R2773">
        <v>393.68259294217597</v>
      </c>
      <c r="S2773">
        <v>297.40131870944299</v>
      </c>
      <c r="T2773">
        <v>5.2870122915329896</v>
      </c>
      <c r="U2773">
        <v>0</v>
      </c>
      <c r="V2773">
        <v>0</v>
      </c>
      <c r="W2773" s="25">
        <v>0</v>
      </c>
    </row>
    <row r="2774" spans="2:23" x14ac:dyDescent="0.25">
      <c r="B2774" t="s">
        <v>135</v>
      </c>
      <c r="C2774" t="s">
        <v>368</v>
      </c>
      <c r="D2774" t="s">
        <v>369</v>
      </c>
      <c r="E2774" t="s">
        <v>1720</v>
      </c>
      <c r="F2774" s="11" t="s">
        <v>951</v>
      </c>
      <c r="G2774" t="s">
        <v>950</v>
      </c>
      <c r="H2774" t="s">
        <v>918</v>
      </c>
      <c r="I2774" t="s">
        <v>1927</v>
      </c>
      <c r="J2774" t="s">
        <v>832</v>
      </c>
      <c r="K2774">
        <v>110</v>
      </c>
      <c r="L2774">
        <v>125</v>
      </c>
      <c r="M2774">
        <v>2.2847222222222224E-2</v>
      </c>
      <c r="N2774">
        <v>9.3119999999999994</v>
      </c>
      <c r="O2774">
        <v>28.8672</v>
      </c>
      <c r="P2774">
        <v>7.1378399999999995E-2</v>
      </c>
      <c r="Q2774">
        <v>7.8220800000000004E-3</v>
      </c>
      <c r="R2774">
        <v>11.518943999999999</v>
      </c>
      <c r="S2774">
        <v>6.85540799999999</v>
      </c>
      <c r="T2774">
        <v>0.1389552</v>
      </c>
      <c r="U2774">
        <v>0</v>
      </c>
      <c r="V2774">
        <v>0</v>
      </c>
      <c r="W2774" s="25">
        <v>0</v>
      </c>
    </row>
    <row r="2775" spans="2:23" x14ac:dyDescent="0.25">
      <c r="B2775" t="s">
        <v>135</v>
      </c>
      <c r="C2775" t="s">
        <v>368</v>
      </c>
      <c r="D2775" t="s">
        <v>369</v>
      </c>
      <c r="E2775" t="s">
        <v>1720</v>
      </c>
      <c r="F2775" s="11" t="s">
        <v>951</v>
      </c>
      <c r="G2775" t="s">
        <v>950</v>
      </c>
      <c r="H2775" t="s">
        <v>918</v>
      </c>
      <c r="I2775" t="s">
        <v>1927</v>
      </c>
      <c r="J2775" t="s">
        <v>864</v>
      </c>
      <c r="K2775">
        <v>110</v>
      </c>
      <c r="L2775">
        <v>125</v>
      </c>
      <c r="M2775">
        <v>1.9259259259259261E-2</v>
      </c>
      <c r="N2775">
        <v>8.5060000000000002</v>
      </c>
      <c r="O2775">
        <v>26.368600000000001</v>
      </c>
      <c r="P2775">
        <v>7.0088799999999896E-2</v>
      </c>
      <c r="Q2775">
        <v>7.1450400000000001E-3</v>
      </c>
      <c r="R2775">
        <v>10.521922</v>
      </c>
      <c r="S2775">
        <v>6.2992679999999996</v>
      </c>
      <c r="T2775">
        <v>0.12605920000000001</v>
      </c>
      <c r="U2775">
        <v>0</v>
      </c>
      <c r="V2775">
        <v>0</v>
      </c>
      <c r="W2775" s="25">
        <v>0</v>
      </c>
    </row>
    <row r="2776" spans="2:23" x14ac:dyDescent="0.25">
      <c r="B2776" t="s">
        <v>2032</v>
      </c>
      <c r="C2776" t="s">
        <v>751</v>
      </c>
      <c r="D2776" t="s">
        <v>369</v>
      </c>
      <c r="E2776" t="s">
        <v>1723</v>
      </c>
      <c r="F2776" s="11" t="s">
        <v>951</v>
      </c>
      <c r="G2776" t="s">
        <v>950</v>
      </c>
      <c r="H2776" t="s">
        <v>918</v>
      </c>
      <c r="I2776" t="s">
        <v>1927</v>
      </c>
      <c r="J2776" t="s">
        <v>865</v>
      </c>
      <c r="K2776">
        <v>120</v>
      </c>
      <c r="L2776">
        <v>125</v>
      </c>
      <c r="M2776">
        <v>3.4386574074074076E-2</v>
      </c>
      <c r="N2776">
        <v>77.860470180903405</v>
      </c>
      <c r="O2776">
        <v>241.36745756080057</v>
      </c>
      <c r="P2776">
        <v>0.25662605469151401</v>
      </c>
      <c r="Q2776">
        <v>6.5402794951958804E-2</v>
      </c>
      <c r="R2776">
        <v>96.313401613777501</v>
      </c>
      <c r="S2776">
        <v>89.975666893748794</v>
      </c>
      <c r="T2776">
        <v>1.26509435840087</v>
      </c>
      <c r="U2776">
        <v>0</v>
      </c>
      <c r="V2776">
        <v>0</v>
      </c>
      <c r="W2776" s="25">
        <v>0</v>
      </c>
    </row>
    <row r="2777" spans="2:23" x14ac:dyDescent="0.25">
      <c r="B2777" t="s">
        <v>2032</v>
      </c>
      <c r="C2777" t="s">
        <v>751</v>
      </c>
      <c r="D2777" t="s">
        <v>369</v>
      </c>
      <c r="E2777" t="s">
        <v>1723</v>
      </c>
      <c r="F2777" s="11" t="s">
        <v>951</v>
      </c>
      <c r="G2777" t="s">
        <v>950</v>
      </c>
      <c r="H2777" t="s">
        <v>918</v>
      </c>
      <c r="I2777" t="s">
        <v>1927</v>
      </c>
      <c r="J2777" t="s">
        <v>865</v>
      </c>
      <c r="K2777">
        <v>120</v>
      </c>
      <c r="L2777">
        <v>200</v>
      </c>
      <c r="M2777">
        <v>5.3043981481481484E-2</v>
      </c>
      <c r="N2777">
        <v>126.221243938084</v>
      </c>
      <c r="O2777">
        <v>391.28585620806041</v>
      </c>
      <c r="P2777">
        <v>0.40420476463566402</v>
      </c>
      <c r="Q2777">
        <v>0.106025844907991</v>
      </c>
      <c r="R2777">
        <v>156.13565436648599</v>
      </c>
      <c r="S2777">
        <v>148.227711278382</v>
      </c>
      <c r="T2777">
        <v>2.0674225300594502</v>
      </c>
      <c r="U2777">
        <v>0</v>
      </c>
      <c r="V2777">
        <v>0</v>
      </c>
      <c r="W2777" s="25">
        <v>0</v>
      </c>
    </row>
    <row r="2778" spans="2:23" x14ac:dyDescent="0.25">
      <c r="B2778" t="s">
        <v>2032</v>
      </c>
      <c r="C2778" t="s">
        <v>751</v>
      </c>
      <c r="D2778" t="s">
        <v>369</v>
      </c>
      <c r="E2778" t="s">
        <v>1723</v>
      </c>
      <c r="F2778" s="11" t="s">
        <v>951</v>
      </c>
      <c r="G2778" t="s">
        <v>950</v>
      </c>
      <c r="H2778" t="s">
        <v>918</v>
      </c>
      <c r="I2778" t="s">
        <v>1927</v>
      </c>
      <c r="J2778" t="s">
        <v>865</v>
      </c>
      <c r="K2778">
        <v>120</v>
      </c>
      <c r="L2778">
        <v>250</v>
      </c>
      <c r="M2778">
        <v>6.5474537037037039E-2</v>
      </c>
      <c r="N2778">
        <v>158.456365650821</v>
      </c>
      <c r="O2778">
        <v>491.21473351754508</v>
      </c>
      <c r="P2778">
        <v>0.50247359204874698</v>
      </c>
      <c r="Q2778">
        <v>0.13310334440118601</v>
      </c>
      <c r="R2778">
        <v>196.010557854225</v>
      </c>
      <c r="S2778">
        <v>187.057944156427</v>
      </c>
      <c r="T2778">
        <v>2.6023830908660899</v>
      </c>
      <c r="U2778">
        <v>0</v>
      </c>
      <c r="V2778">
        <v>0</v>
      </c>
      <c r="W2778" s="25">
        <v>0</v>
      </c>
    </row>
    <row r="2779" spans="2:23" x14ac:dyDescent="0.25">
      <c r="B2779" t="s">
        <v>2032</v>
      </c>
      <c r="C2779" t="s">
        <v>751</v>
      </c>
      <c r="D2779" t="s">
        <v>369</v>
      </c>
      <c r="E2779" t="s">
        <v>1723</v>
      </c>
      <c r="F2779" s="11" t="s">
        <v>951</v>
      </c>
      <c r="G2779" t="s">
        <v>950</v>
      </c>
      <c r="H2779" t="s">
        <v>918</v>
      </c>
      <c r="I2779" t="s">
        <v>1927</v>
      </c>
      <c r="J2779" t="s">
        <v>865</v>
      </c>
      <c r="K2779">
        <v>120</v>
      </c>
      <c r="L2779">
        <v>500</v>
      </c>
      <c r="M2779">
        <v>0.12765046296296298</v>
      </c>
      <c r="N2779">
        <v>319.74357073929599</v>
      </c>
      <c r="O2779">
        <v>991.20506929181761</v>
      </c>
      <c r="P2779">
        <v>0.99379597721374302</v>
      </c>
      <c r="Q2779">
        <v>0.26858459664628898</v>
      </c>
      <c r="R2779">
        <v>395.52280613135798</v>
      </c>
      <c r="S2779">
        <v>381.524500993912</v>
      </c>
      <c r="T2779">
        <v>5.2793143605995603</v>
      </c>
      <c r="U2779">
        <v>0</v>
      </c>
      <c r="V2779">
        <v>0</v>
      </c>
      <c r="W2779" s="25">
        <v>0</v>
      </c>
    </row>
    <row r="2780" spans="2:23" x14ac:dyDescent="0.25">
      <c r="B2780" t="s">
        <v>2032</v>
      </c>
      <c r="C2780" t="s">
        <v>751</v>
      </c>
      <c r="D2780" t="s">
        <v>369</v>
      </c>
      <c r="E2780" t="s">
        <v>1723</v>
      </c>
      <c r="F2780" s="11" t="s">
        <v>951</v>
      </c>
      <c r="G2780" t="s">
        <v>950</v>
      </c>
      <c r="H2780" t="s">
        <v>918</v>
      </c>
      <c r="I2780" t="s">
        <v>1927</v>
      </c>
      <c r="J2780" t="s">
        <v>865</v>
      </c>
      <c r="K2780">
        <v>120</v>
      </c>
      <c r="L2780">
        <v>750</v>
      </c>
      <c r="M2780">
        <v>0.1898148148148148</v>
      </c>
      <c r="N2780">
        <v>481.03951833879302</v>
      </c>
      <c r="O2780">
        <v>1491.2225068502585</v>
      </c>
      <c r="P2780">
        <v>1.4849456375271699</v>
      </c>
      <c r="Q2780">
        <v>0.40407319540458603</v>
      </c>
      <c r="R2780">
        <v>595.04585932284999</v>
      </c>
      <c r="S2780">
        <v>576.03604435510397</v>
      </c>
      <c r="T2780">
        <v>7.9565995920882697</v>
      </c>
      <c r="U2780">
        <v>0</v>
      </c>
      <c r="V2780">
        <v>0</v>
      </c>
      <c r="W2780" s="25">
        <v>0</v>
      </c>
    </row>
    <row r="2781" spans="2:23" x14ac:dyDescent="0.25">
      <c r="B2781" t="s">
        <v>2032</v>
      </c>
      <c r="C2781" t="s">
        <v>751</v>
      </c>
      <c r="D2781" t="s">
        <v>369</v>
      </c>
      <c r="E2781" t="s">
        <v>1723</v>
      </c>
      <c r="F2781" s="11" t="s">
        <v>951</v>
      </c>
      <c r="G2781" t="s">
        <v>950</v>
      </c>
      <c r="H2781" t="s">
        <v>918</v>
      </c>
      <c r="I2781" t="s">
        <v>1927</v>
      </c>
      <c r="J2781" t="s">
        <v>865</v>
      </c>
      <c r="K2781">
        <v>120</v>
      </c>
      <c r="L2781">
        <v>1000</v>
      </c>
      <c r="M2781">
        <v>0.2519791666666667</v>
      </c>
      <c r="N2781">
        <v>642.34735998507699</v>
      </c>
      <c r="O2781">
        <v>1991.2768159537388</v>
      </c>
      <c r="P2781">
        <v>1.9760712360766399</v>
      </c>
      <c r="Q2781">
        <v>0.53957178238746495</v>
      </c>
      <c r="R2781">
        <v>794.58370920779896</v>
      </c>
      <c r="S2781">
        <v>770.57195364489303</v>
      </c>
      <c r="T2781">
        <v>10.6341375796116</v>
      </c>
      <c r="U2781">
        <v>0</v>
      </c>
      <c r="V2781">
        <v>0</v>
      </c>
      <c r="W2781" s="25">
        <v>0</v>
      </c>
    </row>
    <row r="2782" spans="2:23" x14ac:dyDescent="0.25">
      <c r="B2782" t="s">
        <v>2032</v>
      </c>
      <c r="C2782" t="s">
        <v>751</v>
      </c>
      <c r="D2782" t="s">
        <v>369</v>
      </c>
      <c r="E2782" t="s">
        <v>1723</v>
      </c>
      <c r="F2782" s="11" t="s">
        <v>951</v>
      </c>
      <c r="G2782" t="s">
        <v>950</v>
      </c>
      <c r="H2782" t="s">
        <v>918</v>
      </c>
      <c r="I2782" t="s">
        <v>1927</v>
      </c>
      <c r="J2782" t="s">
        <v>832</v>
      </c>
      <c r="K2782">
        <v>120</v>
      </c>
      <c r="L2782">
        <v>125</v>
      </c>
      <c r="M2782">
        <v>2.2847222222222224E-2</v>
      </c>
      <c r="N2782">
        <v>16.661999999999999</v>
      </c>
      <c r="O2782">
        <v>51.652200000000001</v>
      </c>
      <c r="P2782">
        <v>4.5041999999999999E-2</v>
      </c>
      <c r="Q2782">
        <v>1.3996079999999999E-2</v>
      </c>
      <c r="R2782">
        <v>20.610893999999998</v>
      </c>
      <c r="S2782">
        <v>15.947158</v>
      </c>
      <c r="T2782">
        <v>0.48777731999999902</v>
      </c>
      <c r="U2782">
        <v>0</v>
      </c>
      <c r="V2782">
        <v>0</v>
      </c>
      <c r="W2782" s="25">
        <v>0</v>
      </c>
    </row>
    <row r="2783" spans="2:23" x14ac:dyDescent="0.25">
      <c r="B2783" t="s">
        <v>2032</v>
      </c>
      <c r="C2783" t="s">
        <v>751</v>
      </c>
      <c r="D2783" t="s">
        <v>369</v>
      </c>
      <c r="E2783" t="s">
        <v>1723</v>
      </c>
      <c r="F2783" s="11" t="s">
        <v>951</v>
      </c>
      <c r="G2783" t="s">
        <v>950</v>
      </c>
      <c r="H2783" t="s">
        <v>918</v>
      </c>
      <c r="I2783" t="s">
        <v>1927</v>
      </c>
      <c r="J2783" t="s">
        <v>864</v>
      </c>
      <c r="K2783">
        <v>120</v>
      </c>
      <c r="L2783">
        <v>125</v>
      </c>
      <c r="M2783">
        <v>1.9259259259259261E-2</v>
      </c>
      <c r="N2783">
        <v>15.112</v>
      </c>
      <c r="O2783">
        <v>46.847200000000001</v>
      </c>
      <c r="P2783">
        <v>4.3491999999999899E-2</v>
      </c>
      <c r="Q2783">
        <v>1.269408E-2</v>
      </c>
      <c r="R2783">
        <v>18.693543999999999</v>
      </c>
      <c r="S2783">
        <v>14.397157999999999</v>
      </c>
      <c r="T2783">
        <v>0.41709731999999999</v>
      </c>
      <c r="U2783">
        <v>0</v>
      </c>
      <c r="V2783">
        <v>0</v>
      </c>
      <c r="W2783" s="25">
        <v>0</v>
      </c>
    </row>
    <row r="2784" spans="2:23" x14ac:dyDescent="0.25">
      <c r="B2784" t="s">
        <v>136</v>
      </c>
      <c r="C2784" t="s">
        <v>370</v>
      </c>
      <c r="D2784" t="s">
        <v>369</v>
      </c>
      <c r="E2784" t="s">
        <v>1730</v>
      </c>
      <c r="F2784" s="11" t="s">
        <v>951</v>
      </c>
      <c r="G2784" t="s">
        <v>950</v>
      </c>
      <c r="H2784" t="s">
        <v>918</v>
      </c>
      <c r="I2784" t="s">
        <v>1927</v>
      </c>
      <c r="J2784" t="s">
        <v>865</v>
      </c>
      <c r="K2784">
        <v>120</v>
      </c>
      <c r="L2784">
        <v>125</v>
      </c>
      <c r="M2784">
        <v>3.1921296296296302E-2</v>
      </c>
      <c r="N2784">
        <v>71.036931398907996</v>
      </c>
      <c r="O2784">
        <v>220.21448733661478</v>
      </c>
      <c r="P2784">
        <v>0.13196229032029799</v>
      </c>
      <c r="Q2784">
        <v>5.9671013834791599E-2</v>
      </c>
      <c r="R2784">
        <v>87.872671563853899</v>
      </c>
      <c r="S2784">
        <v>97.299211025948495</v>
      </c>
      <c r="T2784">
        <v>0.93194411617418105</v>
      </c>
      <c r="U2784">
        <v>0</v>
      </c>
      <c r="V2784">
        <v>0</v>
      </c>
      <c r="W2784" s="25">
        <v>0</v>
      </c>
    </row>
    <row r="2785" spans="2:23" x14ac:dyDescent="0.25">
      <c r="B2785" t="s">
        <v>136</v>
      </c>
      <c r="C2785" t="s">
        <v>370</v>
      </c>
      <c r="D2785" t="s">
        <v>369</v>
      </c>
      <c r="E2785" t="s">
        <v>1730</v>
      </c>
      <c r="F2785" s="11" t="s">
        <v>951</v>
      </c>
      <c r="G2785" t="s">
        <v>950</v>
      </c>
      <c r="H2785" t="s">
        <v>918</v>
      </c>
      <c r="I2785" t="s">
        <v>1927</v>
      </c>
      <c r="J2785" t="s">
        <v>865</v>
      </c>
      <c r="K2785">
        <v>120</v>
      </c>
      <c r="L2785">
        <v>200</v>
      </c>
      <c r="M2785">
        <v>5.033564814814815E-2</v>
      </c>
      <c r="N2785">
        <v>104.039197361706</v>
      </c>
      <c r="O2785">
        <v>322.52151182128864</v>
      </c>
      <c r="P2785">
        <v>0.19284591004994101</v>
      </c>
      <c r="Q2785">
        <v>8.7392922991950103E-2</v>
      </c>
      <c r="R2785">
        <v>128.69648136321501</v>
      </c>
      <c r="S2785">
        <v>144.36404114499899</v>
      </c>
      <c r="T2785">
        <v>1.38273707541433</v>
      </c>
      <c r="U2785">
        <v>0</v>
      </c>
      <c r="V2785">
        <v>0</v>
      </c>
      <c r="W2785" s="25">
        <v>0</v>
      </c>
    </row>
    <row r="2786" spans="2:23" x14ac:dyDescent="0.25">
      <c r="B2786" t="s">
        <v>136</v>
      </c>
      <c r="C2786" t="s">
        <v>370</v>
      </c>
      <c r="D2786" t="s">
        <v>369</v>
      </c>
      <c r="E2786" t="s">
        <v>1730</v>
      </c>
      <c r="F2786" s="11" t="s">
        <v>951</v>
      </c>
      <c r="G2786" t="s">
        <v>950</v>
      </c>
      <c r="H2786" t="s">
        <v>918</v>
      </c>
      <c r="I2786" t="s">
        <v>1927</v>
      </c>
      <c r="J2786" t="s">
        <v>865</v>
      </c>
      <c r="K2786">
        <v>120</v>
      </c>
      <c r="L2786">
        <v>250</v>
      </c>
      <c r="M2786">
        <v>6.2766203703703713E-2</v>
      </c>
      <c r="N2786">
        <v>127.37901455003301</v>
      </c>
      <c r="O2786">
        <v>394.87494510510231</v>
      </c>
      <c r="P2786">
        <v>0.23592249620039599</v>
      </c>
      <c r="Q2786">
        <v>0.106998366633186</v>
      </c>
      <c r="R2786">
        <v>157.56787934183399</v>
      </c>
      <c r="S2786">
        <v>177.55825647488899</v>
      </c>
      <c r="T2786">
        <v>1.7006749256407601</v>
      </c>
      <c r="U2786">
        <v>0</v>
      </c>
      <c r="V2786">
        <v>0</v>
      </c>
      <c r="W2786" s="25">
        <v>0</v>
      </c>
    </row>
    <row r="2787" spans="2:23" x14ac:dyDescent="0.25">
      <c r="B2787" t="s">
        <v>136</v>
      </c>
      <c r="C2787" t="s">
        <v>370</v>
      </c>
      <c r="D2787" t="s">
        <v>369</v>
      </c>
      <c r="E2787" t="s">
        <v>1730</v>
      </c>
      <c r="F2787" s="11" t="s">
        <v>951</v>
      </c>
      <c r="G2787" t="s">
        <v>950</v>
      </c>
      <c r="H2787" t="s">
        <v>918</v>
      </c>
      <c r="I2787" t="s">
        <v>1927</v>
      </c>
      <c r="J2787" t="s">
        <v>865</v>
      </c>
      <c r="K2787">
        <v>120</v>
      </c>
      <c r="L2787">
        <v>500</v>
      </c>
      <c r="M2787">
        <v>0.12406250000000001</v>
      </c>
      <c r="N2787">
        <v>242.31370387723601</v>
      </c>
      <c r="O2787">
        <v>751.17248201943164</v>
      </c>
      <c r="P2787">
        <v>0.44801326237296402</v>
      </c>
      <c r="Q2787">
        <v>0.20354350565790899</v>
      </c>
      <c r="R2787">
        <v>299.74204511735297</v>
      </c>
      <c r="S2787">
        <v>341.22397381423099</v>
      </c>
      <c r="T2787">
        <v>3.2682860555622701</v>
      </c>
      <c r="U2787">
        <v>0</v>
      </c>
      <c r="V2787">
        <v>0</v>
      </c>
      <c r="W2787" s="25">
        <v>0</v>
      </c>
    </row>
    <row r="2788" spans="2:23" x14ac:dyDescent="0.25">
      <c r="B2788" t="s">
        <v>136</v>
      </c>
      <c r="C2788" t="s">
        <v>370</v>
      </c>
      <c r="D2788" t="s">
        <v>369</v>
      </c>
      <c r="E2788" t="s">
        <v>1730</v>
      </c>
      <c r="F2788" s="11" t="s">
        <v>951</v>
      </c>
      <c r="G2788" t="s">
        <v>950</v>
      </c>
      <c r="H2788" t="s">
        <v>918</v>
      </c>
      <c r="I2788" t="s">
        <v>1927</v>
      </c>
      <c r="J2788" t="s">
        <v>865</v>
      </c>
      <c r="K2788">
        <v>120</v>
      </c>
      <c r="L2788">
        <v>750</v>
      </c>
      <c r="M2788">
        <v>0.18537037037037038</v>
      </c>
      <c r="N2788">
        <v>357.24808694644702</v>
      </c>
      <c r="O2788">
        <v>1107.4690695339857</v>
      </c>
      <c r="P2788">
        <v>0.66009713405822901</v>
      </c>
      <c r="Q2788">
        <v>0.30008841544420201</v>
      </c>
      <c r="R2788">
        <v>441.91596490610402</v>
      </c>
      <c r="S2788">
        <v>504.88939964819002</v>
      </c>
      <c r="T2788">
        <v>4.8358944814487002</v>
      </c>
      <c r="U2788">
        <v>0</v>
      </c>
      <c r="V2788">
        <v>0</v>
      </c>
      <c r="W2788" s="25">
        <v>0</v>
      </c>
    </row>
    <row r="2789" spans="2:23" x14ac:dyDescent="0.25">
      <c r="B2789" t="s">
        <v>136</v>
      </c>
      <c r="C2789" t="s">
        <v>370</v>
      </c>
      <c r="D2789" t="s">
        <v>369</v>
      </c>
      <c r="E2789" t="s">
        <v>1730</v>
      </c>
      <c r="F2789" s="11" t="s">
        <v>951</v>
      </c>
      <c r="G2789" t="s">
        <v>950</v>
      </c>
      <c r="H2789" t="s">
        <v>918</v>
      </c>
      <c r="I2789" t="s">
        <v>1927</v>
      </c>
      <c r="J2789" t="s">
        <v>832</v>
      </c>
      <c r="K2789">
        <v>120</v>
      </c>
      <c r="L2789">
        <v>125</v>
      </c>
      <c r="M2789">
        <v>2.2847222222222224E-2</v>
      </c>
      <c r="N2789">
        <v>8.3832000000000004</v>
      </c>
      <c r="O2789">
        <v>25.987920000000003</v>
      </c>
      <c r="P2789">
        <v>2.4409199999999999E-2</v>
      </c>
      <c r="Q2789">
        <v>7.0418879999999996E-3</v>
      </c>
      <c r="R2789">
        <v>10.370018999999999</v>
      </c>
      <c r="S2789">
        <v>7.0317388000000003</v>
      </c>
      <c r="T2789">
        <v>0.17075931</v>
      </c>
      <c r="U2789">
        <v>0</v>
      </c>
      <c r="V2789">
        <v>0</v>
      </c>
      <c r="W2789" s="25">
        <v>0</v>
      </c>
    </row>
    <row r="2790" spans="2:23" x14ac:dyDescent="0.25">
      <c r="B2790" t="s">
        <v>136</v>
      </c>
      <c r="C2790" t="s">
        <v>370</v>
      </c>
      <c r="D2790" t="s">
        <v>369</v>
      </c>
      <c r="E2790" t="s">
        <v>1730</v>
      </c>
      <c r="F2790" s="11" t="s">
        <v>951</v>
      </c>
      <c r="G2790" t="s">
        <v>950</v>
      </c>
      <c r="H2790" t="s">
        <v>918</v>
      </c>
      <c r="I2790" t="s">
        <v>1927</v>
      </c>
      <c r="J2790" t="s">
        <v>864</v>
      </c>
      <c r="K2790">
        <v>120</v>
      </c>
      <c r="L2790">
        <v>125</v>
      </c>
      <c r="M2790">
        <v>1.9259259259259261E-2</v>
      </c>
      <c r="N2790">
        <v>7.7631999999999897</v>
      </c>
      <c r="O2790">
        <v>24.06591999999997</v>
      </c>
      <c r="P2790">
        <v>2.36961999999999E-2</v>
      </c>
      <c r="Q2790">
        <v>6.52108799999999E-3</v>
      </c>
      <c r="R2790">
        <v>9.6030789999999993</v>
      </c>
      <c r="S2790">
        <v>6.6474007999999998</v>
      </c>
      <c r="T2790">
        <v>0.14837731000000001</v>
      </c>
      <c r="U2790">
        <v>0</v>
      </c>
      <c r="V2790">
        <v>0</v>
      </c>
      <c r="W2790" s="25">
        <v>0</v>
      </c>
    </row>
    <row r="2791" spans="2:23" x14ac:dyDescent="0.25">
      <c r="B2791" t="s">
        <v>137</v>
      </c>
      <c r="C2791" t="s">
        <v>371</v>
      </c>
      <c r="D2791" t="s">
        <v>296</v>
      </c>
      <c r="E2791" t="s">
        <v>1738</v>
      </c>
      <c r="F2791" s="11" t="s">
        <v>951</v>
      </c>
      <c r="G2791" t="s">
        <v>950</v>
      </c>
      <c r="H2791" t="s">
        <v>918</v>
      </c>
      <c r="I2791" t="s">
        <v>1927</v>
      </c>
      <c r="J2791" t="s">
        <v>865</v>
      </c>
      <c r="K2791">
        <v>120</v>
      </c>
      <c r="L2791">
        <v>125</v>
      </c>
      <c r="M2791">
        <v>2.8854166666666667E-2</v>
      </c>
      <c r="N2791">
        <v>105.014063092924</v>
      </c>
      <c r="O2791">
        <v>325.54359558806442</v>
      </c>
      <c r="P2791">
        <v>3.1006497959982799E-2</v>
      </c>
      <c r="Q2791">
        <v>8.8211807439472101E-2</v>
      </c>
      <c r="R2791">
        <v>129.90239447763199</v>
      </c>
      <c r="S2791">
        <v>176.90659107504601</v>
      </c>
      <c r="T2791">
        <v>1.8664862026993501</v>
      </c>
      <c r="U2791">
        <v>0</v>
      </c>
      <c r="V2791">
        <v>0</v>
      </c>
      <c r="W2791" s="25">
        <v>0</v>
      </c>
    </row>
    <row r="2792" spans="2:23" x14ac:dyDescent="0.25">
      <c r="B2792" t="s">
        <v>137</v>
      </c>
      <c r="C2792" t="s">
        <v>371</v>
      </c>
      <c r="D2792" t="s">
        <v>296</v>
      </c>
      <c r="E2792" t="s">
        <v>1738</v>
      </c>
      <c r="F2792" s="11" t="s">
        <v>951</v>
      </c>
      <c r="G2792" t="s">
        <v>950</v>
      </c>
      <c r="H2792" t="s">
        <v>918</v>
      </c>
      <c r="I2792" t="s">
        <v>1927</v>
      </c>
      <c r="J2792" t="s">
        <v>865</v>
      </c>
      <c r="K2792">
        <v>120</v>
      </c>
      <c r="L2792">
        <v>200</v>
      </c>
      <c r="M2792">
        <v>4.5914351851851852E-2</v>
      </c>
      <c r="N2792">
        <v>169.2608051158</v>
      </c>
      <c r="O2792">
        <v>524.70849585897997</v>
      </c>
      <c r="P2792">
        <v>4.7826438687661503E-2</v>
      </c>
      <c r="Q2792">
        <v>0.14217910209235601</v>
      </c>
      <c r="R2792">
        <v>209.3756839481</v>
      </c>
      <c r="S2792">
        <v>288.49833543249002</v>
      </c>
      <c r="T2792">
        <v>2.9878562352493798</v>
      </c>
      <c r="U2792">
        <v>0</v>
      </c>
      <c r="V2792">
        <v>0</v>
      </c>
      <c r="W2792" s="25">
        <v>0</v>
      </c>
    </row>
    <row r="2793" spans="2:23" x14ac:dyDescent="0.25">
      <c r="B2793" t="s">
        <v>137</v>
      </c>
      <c r="C2793" t="s">
        <v>371</v>
      </c>
      <c r="D2793" t="s">
        <v>296</v>
      </c>
      <c r="E2793" t="s">
        <v>1738</v>
      </c>
      <c r="F2793" s="11" t="s">
        <v>951</v>
      </c>
      <c r="G2793" t="s">
        <v>950</v>
      </c>
      <c r="H2793" t="s">
        <v>918</v>
      </c>
      <c r="I2793" t="s">
        <v>1927</v>
      </c>
      <c r="J2793" t="s">
        <v>865</v>
      </c>
      <c r="K2793">
        <v>120</v>
      </c>
      <c r="L2793">
        <v>250</v>
      </c>
      <c r="M2793">
        <v>5.6226851851851854E-2</v>
      </c>
      <c r="N2793">
        <v>214.64915320556699</v>
      </c>
      <c r="O2793">
        <v>665.41237493725771</v>
      </c>
      <c r="P2793">
        <v>5.9159514725555598E-2</v>
      </c>
      <c r="Q2793">
        <v>0.18030525699103001</v>
      </c>
      <c r="R2793">
        <v>265.52099357089298</v>
      </c>
      <c r="S2793">
        <v>367.671183658985</v>
      </c>
      <c r="T2793">
        <v>3.76539224592167</v>
      </c>
      <c r="U2793">
        <v>0</v>
      </c>
      <c r="V2793">
        <v>0</v>
      </c>
      <c r="W2793" s="25">
        <v>0</v>
      </c>
    </row>
    <row r="2794" spans="2:23" x14ac:dyDescent="0.25">
      <c r="B2794" t="s">
        <v>137</v>
      </c>
      <c r="C2794" t="s">
        <v>371</v>
      </c>
      <c r="D2794" t="s">
        <v>296</v>
      </c>
      <c r="E2794" t="s">
        <v>1738</v>
      </c>
      <c r="F2794" s="11" t="s">
        <v>951</v>
      </c>
      <c r="G2794" t="s">
        <v>950</v>
      </c>
      <c r="H2794" t="s">
        <v>918</v>
      </c>
      <c r="I2794" t="s">
        <v>1927</v>
      </c>
      <c r="J2794" t="s">
        <v>865</v>
      </c>
      <c r="K2794">
        <v>120</v>
      </c>
      <c r="L2794">
        <v>500</v>
      </c>
      <c r="M2794">
        <v>0.11046296296296297</v>
      </c>
      <c r="N2794">
        <v>432.64053014179098</v>
      </c>
      <c r="O2794">
        <v>1341.185643439552</v>
      </c>
      <c r="P2794">
        <v>0.11491233681822299</v>
      </c>
      <c r="Q2794">
        <v>0.36341804249985599</v>
      </c>
      <c r="R2794">
        <v>535.17635512745403</v>
      </c>
      <c r="S2794">
        <v>746.99856767276299</v>
      </c>
      <c r="T2794">
        <v>7.5352849787570202</v>
      </c>
      <c r="U2794">
        <v>0</v>
      </c>
      <c r="V2794">
        <v>0</v>
      </c>
      <c r="W2794" s="25">
        <v>0</v>
      </c>
    </row>
    <row r="2795" spans="2:23" x14ac:dyDescent="0.25">
      <c r="B2795" t="s">
        <v>137</v>
      </c>
      <c r="C2795" t="s">
        <v>371</v>
      </c>
      <c r="D2795" t="s">
        <v>296</v>
      </c>
      <c r="E2795" t="s">
        <v>1738</v>
      </c>
      <c r="F2795" s="11" t="s">
        <v>951</v>
      </c>
      <c r="G2795" t="s">
        <v>950</v>
      </c>
      <c r="H2795" t="s">
        <v>918</v>
      </c>
      <c r="I2795" t="s">
        <v>1927</v>
      </c>
      <c r="J2795" t="s">
        <v>865</v>
      </c>
      <c r="K2795">
        <v>120</v>
      </c>
      <c r="L2795">
        <v>750</v>
      </c>
      <c r="M2795">
        <v>0.16490740740740742</v>
      </c>
      <c r="N2795">
        <v>652.49083610698005</v>
      </c>
      <c r="O2795">
        <v>2022.7215919316382</v>
      </c>
      <c r="P2795">
        <v>0.17131956548300201</v>
      </c>
      <c r="Q2795">
        <v>0.54809232794007601</v>
      </c>
      <c r="R2795">
        <v>807.131211694488</v>
      </c>
      <c r="S2795">
        <v>1129.4029001643</v>
      </c>
      <c r="T2795">
        <v>11.3409824423429</v>
      </c>
      <c r="U2795">
        <v>0</v>
      </c>
      <c r="V2795">
        <v>0</v>
      </c>
      <c r="W2795" s="25">
        <v>0</v>
      </c>
    </row>
    <row r="2796" spans="2:23" x14ac:dyDescent="0.25">
      <c r="B2796" t="s">
        <v>137</v>
      </c>
      <c r="C2796" t="s">
        <v>371</v>
      </c>
      <c r="D2796" t="s">
        <v>296</v>
      </c>
      <c r="E2796" t="s">
        <v>1738</v>
      </c>
      <c r="F2796" s="11" t="s">
        <v>951</v>
      </c>
      <c r="G2796" t="s">
        <v>950</v>
      </c>
      <c r="H2796" t="s">
        <v>918</v>
      </c>
      <c r="I2796" t="s">
        <v>1927</v>
      </c>
      <c r="J2796" t="s">
        <v>832</v>
      </c>
      <c r="K2796">
        <v>120</v>
      </c>
      <c r="L2796">
        <v>125</v>
      </c>
      <c r="M2796">
        <v>2.2847222222222224E-2</v>
      </c>
      <c r="N2796">
        <v>25.541999999999899</v>
      </c>
      <c r="O2796">
        <v>79.180199999999687</v>
      </c>
      <c r="P2796">
        <v>1.487112E-2</v>
      </c>
      <c r="Q2796">
        <v>2.145528E-2</v>
      </c>
      <c r="R2796">
        <v>31.595454</v>
      </c>
      <c r="S2796">
        <v>34.465651000000001</v>
      </c>
      <c r="T2796">
        <v>0.90721144999999903</v>
      </c>
      <c r="U2796">
        <v>0</v>
      </c>
      <c r="V2796">
        <v>0</v>
      </c>
      <c r="W2796" s="25">
        <v>0</v>
      </c>
    </row>
    <row r="2797" spans="2:23" x14ac:dyDescent="0.25">
      <c r="B2797" t="s">
        <v>137</v>
      </c>
      <c r="C2797" t="s">
        <v>371</v>
      </c>
      <c r="D2797" t="s">
        <v>296</v>
      </c>
      <c r="E2797" t="s">
        <v>1738</v>
      </c>
      <c r="F2797" s="11" t="s">
        <v>951</v>
      </c>
      <c r="G2797" t="s">
        <v>950</v>
      </c>
      <c r="H2797" t="s">
        <v>918</v>
      </c>
      <c r="I2797" t="s">
        <v>1927</v>
      </c>
      <c r="J2797" t="s">
        <v>864</v>
      </c>
      <c r="K2797">
        <v>120</v>
      </c>
      <c r="L2797">
        <v>125</v>
      </c>
      <c r="M2797">
        <v>1.9259259259259261E-2</v>
      </c>
      <c r="N2797">
        <v>23.558</v>
      </c>
      <c r="O2797">
        <v>73.029799999999994</v>
      </c>
      <c r="P2797">
        <v>1.409736E-2</v>
      </c>
      <c r="Q2797">
        <v>1.9788719999999999E-2</v>
      </c>
      <c r="R2797">
        <v>29.141245999999999</v>
      </c>
      <c r="S2797">
        <v>31.898950160256401</v>
      </c>
      <c r="T2797">
        <v>0.77214073397435901</v>
      </c>
      <c r="U2797">
        <v>0</v>
      </c>
      <c r="V2797">
        <v>0</v>
      </c>
      <c r="W2797" s="25">
        <v>0</v>
      </c>
    </row>
    <row r="2798" spans="2:23" x14ac:dyDescent="0.25">
      <c r="B2798" t="s">
        <v>139</v>
      </c>
      <c r="C2798" t="s">
        <v>373</v>
      </c>
      <c r="D2798" t="s">
        <v>296</v>
      </c>
      <c r="E2798" t="s">
        <v>1759</v>
      </c>
      <c r="F2798" s="11" t="s">
        <v>951</v>
      </c>
      <c r="G2798" t="s">
        <v>950</v>
      </c>
      <c r="H2798" t="s">
        <v>918</v>
      </c>
      <c r="I2798" t="s">
        <v>1927</v>
      </c>
      <c r="J2798" t="s">
        <v>865</v>
      </c>
      <c r="K2798">
        <v>120</v>
      </c>
      <c r="L2798">
        <v>125</v>
      </c>
      <c r="M2798">
        <v>3.2881944444444443E-2</v>
      </c>
      <c r="N2798">
        <v>55.4322538603315</v>
      </c>
      <c r="O2798">
        <v>171.83998696702764</v>
      </c>
      <c r="P2798">
        <v>0.21496643677802599</v>
      </c>
      <c r="Q2798">
        <v>4.6563090395914802E-2</v>
      </c>
      <c r="R2798">
        <v>68.569702305542606</v>
      </c>
      <c r="S2798">
        <v>65.302959628116298</v>
      </c>
      <c r="T2798">
        <v>0.61662416543360399</v>
      </c>
      <c r="U2798">
        <v>0</v>
      </c>
      <c r="V2798">
        <v>0</v>
      </c>
      <c r="W2798" s="25">
        <v>0</v>
      </c>
    </row>
    <row r="2799" spans="2:23" x14ac:dyDescent="0.25">
      <c r="B2799" t="s">
        <v>139</v>
      </c>
      <c r="C2799" t="s">
        <v>373</v>
      </c>
      <c r="D2799" t="s">
        <v>296</v>
      </c>
      <c r="E2799" t="s">
        <v>1759</v>
      </c>
      <c r="F2799" s="11" t="s">
        <v>951</v>
      </c>
      <c r="G2799" t="s">
        <v>950</v>
      </c>
      <c r="H2799" t="s">
        <v>918</v>
      </c>
      <c r="I2799" t="s">
        <v>1927</v>
      </c>
      <c r="J2799" t="s">
        <v>865</v>
      </c>
      <c r="K2799">
        <v>120</v>
      </c>
      <c r="L2799">
        <v>200</v>
      </c>
      <c r="M2799">
        <v>5.0300925925925923E-2</v>
      </c>
      <c r="N2799">
        <v>81.871973611120396</v>
      </c>
      <c r="O2799">
        <v>253.80311819447323</v>
      </c>
      <c r="P2799">
        <v>0.32528731219724799</v>
      </c>
      <c r="Q2799">
        <v>6.87724578333411E-2</v>
      </c>
      <c r="R2799">
        <v>101.275631356955</v>
      </c>
      <c r="S2799">
        <v>97.598701295722904</v>
      </c>
      <c r="T2799">
        <v>0.91224682480623998</v>
      </c>
      <c r="U2799">
        <v>0</v>
      </c>
      <c r="V2799">
        <v>0</v>
      </c>
      <c r="W2799" s="25">
        <v>0</v>
      </c>
    </row>
    <row r="2800" spans="2:23" x14ac:dyDescent="0.25">
      <c r="B2800" t="s">
        <v>139</v>
      </c>
      <c r="C2800" t="s">
        <v>373</v>
      </c>
      <c r="D2800" t="s">
        <v>296</v>
      </c>
      <c r="E2800" t="s">
        <v>1759</v>
      </c>
      <c r="F2800" s="11" t="s">
        <v>951</v>
      </c>
      <c r="G2800" t="s">
        <v>950</v>
      </c>
      <c r="H2800" t="s">
        <v>918</v>
      </c>
      <c r="I2800" t="s">
        <v>1927</v>
      </c>
      <c r="J2800" t="s">
        <v>865</v>
      </c>
      <c r="K2800">
        <v>120</v>
      </c>
      <c r="L2800">
        <v>250</v>
      </c>
      <c r="M2800">
        <v>6.1944444444444441E-2</v>
      </c>
      <c r="N2800">
        <v>100.342984394613</v>
      </c>
      <c r="O2800">
        <v>311.06325162330029</v>
      </c>
      <c r="P2800">
        <v>0.402120383225888</v>
      </c>
      <c r="Q2800">
        <v>8.4288109685896201E-2</v>
      </c>
      <c r="R2800">
        <v>124.124282464636</v>
      </c>
      <c r="S2800">
        <v>120.11861022188199</v>
      </c>
      <c r="T2800">
        <v>1.11875308863321</v>
      </c>
      <c r="U2800">
        <v>0</v>
      </c>
      <c r="V2800">
        <v>0</v>
      </c>
      <c r="W2800" s="25">
        <v>0</v>
      </c>
    </row>
    <row r="2801" spans="2:23" x14ac:dyDescent="0.25">
      <c r="B2801" t="s">
        <v>139</v>
      </c>
      <c r="C2801" t="s">
        <v>373</v>
      </c>
      <c r="D2801" t="s">
        <v>296</v>
      </c>
      <c r="E2801" t="s">
        <v>1759</v>
      </c>
      <c r="F2801" s="11" t="s">
        <v>951</v>
      </c>
      <c r="G2801" t="s">
        <v>950</v>
      </c>
      <c r="H2801" t="s">
        <v>918</v>
      </c>
      <c r="I2801" t="s">
        <v>1927</v>
      </c>
      <c r="J2801" t="s">
        <v>865</v>
      </c>
      <c r="K2801">
        <v>120</v>
      </c>
      <c r="L2801">
        <v>500</v>
      </c>
      <c r="M2801">
        <v>0.11997685185185185</v>
      </c>
      <c r="N2801">
        <v>192.43125223902501</v>
      </c>
      <c r="O2801">
        <v>596.53688194097754</v>
      </c>
      <c r="P2801">
        <v>0.78531080789607699</v>
      </c>
      <c r="Q2801">
        <v>0.16164222388593699</v>
      </c>
      <c r="R2801">
        <v>238.037431124812</v>
      </c>
      <c r="S2801">
        <v>232.44250176674899</v>
      </c>
      <c r="T2801">
        <v>2.1480853012066601</v>
      </c>
      <c r="U2801">
        <v>0</v>
      </c>
      <c r="V2801">
        <v>0</v>
      </c>
      <c r="W2801" s="25">
        <v>0</v>
      </c>
    </row>
    <row r="2802" spans="2:23" x14ac:dyDescent="0.25">
      <c r="B2802" t="s">
        <v>139</v>
      </c>
      <c r="C2802" t="s">
        <v>373</v>
      </c>
      <c r="D2802" t="s">
        <v>296</v>
      </c>
      <c r="E2802" t="s">
        <v>1759</v>
      </c>
      <c r="F2802" s="11" t="s">
        <v>951</v>
      </c>
      <c r="G2802" t="s">
        <v>950</v>
      </c>
      <c r="H2802" t="s">
        <v>918</v>
      </c>
      <c r="I2802" t="s">
        <v>1927</v>
      </c>
      <c r="J2802" t="s">
        <v>865</v>
      </c>
      <c r="K2802">
        <v>120</v>
      </c>
      <c r="L2802">
        <v>750</v>
      </c>
      <c r="M2802">
        <v>0.17802083333333332</v>
      </c>
      <c r="N2802">
        <v>284.521633763647</v>
      </c>
      <c r="O2802">
        <v>882.0170646673057</v>
      </c>
      <c r="P2802">
        <v>1.1685211811087499</v>
      </c>
      <c r="Q2802">
        <v>0.23899817236146401</v>
      </c>
      <c r="R2802">
        <v>351.953305984086</v>
      </c>
      <c r="S2802">
        <v>344.76640986455101</v>
      </c>
      <c r="T2802">
        <v>3.17745163062864</v>
      </c>
      <c r="U2802">
        <v>0</v>
      </c>
      <c r="V2802">
        <v>0</v>
      </c>
      <c r="W2802" s="25">
        <v>0</v>
      </c>
    </row>
    <row r="2803" spans="2:23" x14ac:dyDescent="0.25">
      <c r="B2803" t="s">
        <v>139</v>
      </c>
      <c r="C2803" t="s">
        <v>373</v>
      </c>
      <c r="D2803" t="s">
        <v>296</v>
      </c>
      <c r="E2803" t="s">
        <v>1759</v>
      </c>
      <c r="F2803" s="11" t="s">
        <v>951</v>
      </c>
      <c r="G2803" t="s">
        <v>950</v>
      </c>
      <c r="H2803" t="s">
        <v>918</v>
      </c>
      <c r="I2803" t="s">
        <v>1927</v>
      </c>
      <c r="J2803" t="s">
        <v>832</v>
      </c>
      <c r="K2803">
        <v>120</v>
      </c>
      <c r="L2803">
        <v>125</v>
      </c>
      <c r="M2803">
        <v>2.2847222222222224E-2</v>
      </c>
      <c r="N2803">
        <v>12.7752</v>
      </c>
      <c r="O2803">
        <v>39.603120000000004</v>
      </c>
      <c r="P2803">
        <v>4.0342320000000001E-2</v>
      </c>
      <c r="Q2803">
        <v>1.0731167999999999E-2</v>
      </c>
      <c r="R2803">
        <v>15.802921999999899</v>
      </c>
      <c r="S2803">
        <v>10.9621768</v>
      </c>
      <c r="T2803">
        <v>0.69017715999999996</v>
      </c>
      <c r="U2803">
        <v>0</v>
      </c>
      <c r="V2803">
        <v>0</v>
      </c>
      <c r="W2803" s="25">
        <v>0</v>
      </c>
    </row>
    <row r="2804" spans="2:23" x14ac:dyDescent="0.25">
      <c r="B2804" t="s">
        <v>139</v>
      </c>
      <c r="C2804" t="s">
        <v>373</v>
      </c>
      <c r="D2804" t="s">
        <v>296</v>
      </c>
      <c r="E2804" t="s">
        <v>1759</v>
      </c>
      <c r="F2804" s="11" t="s">
        <v>951</v>
      </c>
      <c r="G2804" t="s">
        <v>950</v>
      </c>
      <c r="H2804" t="s">
        <v>918</v>
      </c>
      <c r="I2804" t="s">
        <v>1927</v>
      </c>
      <c r="J2804" t="s">
        <v>864</v>
      </c>
      <c r="K2804">
        <v>120</v>
      </c>
      <c r="L2804">
        <v>125</v>
      </c>
      <c r="M2804">
        <v>1.9259259259259261E-2</v>
      </c>
      <c r="N2804">
        <v>11.9072</v>
      </c>
      <c r="O2804">
        <v>36.912320000000001</v>
      </c>
      <c r="P2804">
        <v>3.868692E-2</v>
      </c>
      <c r="Q2804">
        <v>1.0002047999999999E-2</v>
      </c>
      <c r="R2804">
        <v>14.7292059999999</v>
      </c>
      <c r="S2804">
        <v>10.448147279487101</v>
      </c>
      <c r="T2804">
        <v>0.570167476025641</v>
      </c>
      <c r="U2804">
        <v>0</v>
      </c>
      <c r="V2804">
        <v>0</v>
      </c>
      <c r="W2804" s="25">
        <v>0</v>
      </c>
    </row>
    <row r="2805" spans="2:23" x14ac:dyDescent="0.25">
      <c r="B2805" t="s">
        <v>821</v>
      </c>
      <c r="C2805" t="s">
        <v>755</v>
      </c>
      <c r="D2805" t="s">
        <v>369</v>
      </c>
      <c r="E2805" t="s">
        <v>1770</v>
      </c>
      <c r="F2805" s="11" t="s">
        <v>951</v>
      </c>
      <c r="G2805" t="s">
        <v>950</v>
      </c>
      <c r="H2805" t="s">
        <v>918</v>
      </c>
      <c r="I2805" t="s">
        <v>1927</v>
      </c>
      <c r="J2805" t="s">
        <v>865</v>
      </c>
      <c r="K2805">
        <v>120</v>
      </c>
      <c r="L2805">
        <v>125</v>
      </c>
      <c r="M2805">
        <v>3.3368055555555554E-2</v>
      </c>
      <c r="N2805">
        <v>43.521597895945497</v>
      </c>
      <c r="O2805">
        <v>134.91695347743104</v>
      </c>
      <c r="P2805">
        <v>0.13129996024535101</v>
      </c>
      <c r="Q2805">
        <v>3.6558139385830503E-2</v>
      </c>
      <c r="R2805">
        <v>53.836215794090599</v>
      </c>
      <c r="S2805">
        <v>54.062320000656499</v>
      </c>
      <c r="T2805">
        <v>0.74318873761069104</v>
      </c>
      <c r="U2805">
        <v>0</v>
      </c>
      <c r="V2805">
        <v>0</v>
      </c>
      <c r="W2805" s="25">
        <v>0</v>
      </c>
    </row>
    <row r="2806" spans="2:23" x14ac:dyDescent="0.25">
      <c r="B2806" t="s">
        <v>821</v>
      </c>
      <c r="C2806" t="s">
        <v>755</v>
      </c>
      <c r="D2806" t="s">
        <v>369</v>
      </c>
      <c r="E2806" t="s">
        <v>1770</v>
      </c>
      <c r="F2806" s="11" t="s">
        <v>951</v>
      </c>
      <c r="G2806" t="s">
        <v>950</v>
      </c>
      <c r="H2806" t="s">
        <v>918</v>
      </c>
      <c r="I2806" t="s">
        <v>1927</v>
      </c>
      <c r="J2806" t="s">
        <v>865</v>
      </c>
      <c r="K2806">
        <v>120</v>
      </c>
      <c r="L2806">
        <v>200</v>
      </c>
      <c r="M2806">
        <v>5.2731481481481483E-2</v>
      </c>
      <c r="N2806">
        <v>64.921264731652002</v>
      </c>
      <c r="O2806">
        <v>201.25592066812121</v>
      </c>
      <c r="P2806">
        <v>0.20164560673576501</v>
      </c>
      <c r="Q2806">
        <v>5.4533853998938099E-2</v>
      </c>
      <c r="R2806">
        <v>80.307602109923806</v>
      </c>
      <c r="S2806">
        <v>80.899880182843802</v>
      </c>
      <c r="T2806">
        <v>1.1047963311504201</v>
      </c>
      <c r="U2806">
        <v>0</v>
      </c>
      <c r="V2806">
        <v>0</v>
      </c>
      <c r="W2806" s="25">
        <v>0</v>
      </c>
    </row>
    <row r="2807" spans="2:23" x14ac:dyDescent="0.25">
      <c r="B2807" t="s">
        <v>821</v>
      </c>
      <c r="C2807" t="s">
        <v>755</v>
      </c>
      <c r="D2807" t="s">
        <v>369</v>
      </c>
      <c r="E2807" t="s">
        <v>1770</v>
      </c>
      <c r="F2807" s="11" t="s">
        <v>951</v>
      </c>
      <c r="G2807" t="s">
        <v>950</v>
      </c>
      <c r="H2807" t="s">
        <v>918</v>
      </c>
      <c r="I2807" t="s">
        <v>1927</v>
      </c>
      <c r="J2807" t="s">
        <v>865</v>
      </c>
      <c r="K2807">
        <v>120</v>
      </c>
      <c r="L2807">
        <v>250</v>
      </c>
      <c r="M2807">
        <v>6.5752314814814819E-2</v>
      </c>
      <c r="N2807">
        <v>79.930420602503304</v>
      </c>
      <c r="O2807">
        <v>247.78430386776026</v>
      </c>
      <c r="P2807">
        <v>0.25071541060831698</v>
      </c>
      <c r="Q2807">
        <v>6.7141544922840801E-2</v>
      </c>
      <c r="R2807">
        <v>98.873927920019099</v>
      </c>
      <c r="S2807">
        <v>99.701565455605007</v>
      </c>
      <c r="T2807">
        <v>1.3585069994907799</v>
      </c>
      <c r="U2807">
        <v>0</v>
      </c>
      <c r="V2807">
        <v>0</v>
      </c>
      <c r="W2807" s="25">
        <v>0</v>
      </c>
    </row>
    <row r="2808" spans="2:23" x14ac:dyDescent="0.25">
      <c r="B2808" t="s">
        <v>821</v>
      </c>
      <c r="C2808" t="s">
        <v>755</v>
      </c>
      <c r="D2808" t="s">
        <v>369</v>
      </c>
      <c r="E2808" t="s">
        <v>1770</v>
      </c>
      <c r="F2808" s="11" t="s">
        <v>951</v>
      </c>
      <c r="G2808" t="s">
        <v>950</v>
      </c>
      <c r="H2808" t="s">
        <v>918</v>
      </c>
      <c r="I2808" t="s">
        <v>1927</v>
      </c>
      <c r="J2808" t="s">
        <v>865</v>
      </c>
      <c r="K2808">
        <v>120</v>
      </c>
      <c r="L2808">
        <v>500</v>
      </c>
      <c r="M2808">
        <v>0.13019675925925925</v>
      </c>
      <c r="N2808">
        <v>154.30487580743701</v>
      </c>
      <c r="O2808">
        <v>478.34511500305473</v>
      </c>
      <c r="P2808">
        <v>0.49449894933754002</v>
      </c>
      <c r="Q2808">
        <v>0.12961612367309</v>
      </c>
      <c r="R2808">
        <v>190.87515926866101</v>
      </c>
      <c r="S2808">
        <v>192.93675950540501</v>
      </c>
      <c r="T2808">
        <v>2.6156100836977001</v>
      </c>
      <c r="U2808">
        <v>0</v>
      </c>
      <c r="V2808">
        <v>0</v>
      </c>
      <c r="W2808" s="25">
        <v>0</v>
      </c>
    </row>
    <row r="2809" spans="2:23" x14ac:dyDescent="0.25">
      <c r="B2809" t="s">
        <v>821</v>
      </c>
      <c r="C2809" t="s">
        <v>755</v>
      </c>
      <c r="D2809" t="s">
        <v>369</v>
      </c>
      <c r="E2809" t="s">
        <v>1770</v>
      </c>
      <c r="F2809" s="11" t="s">
        <v>951</v>
      </c>
      <c r="G2809" t="s">
        <v>950</v>
      </c>
      <c r="H2809" t="s">
        <v>918</v>
      </c>
      <c r="I2809" t="s">
        <v>1927</v>
      </c>
      <c r="J2809" t="s">
        <v>865</v>
      </c>
      <c r="K2809">
        <v>140</v>
      </c>
      <c r="L2809">
        <v>750</v>
      </c>
      <c r="M2809">
        <v>0.18962962962962962</v>
      </c>
      <c r="N2809">
        <v>223.12979744911499</v>
      </c>
      <c r="O2809">
        <v>691.7023720922565</v>
      </c>
      <c r="P2809">
        <v>0.73005339029958305</v>
      </c>
      <c r="Q2809">
        <v>0.18742903265840399</v>
      </c>
      <c r="R2809">
        <v>276.01160525333302</v>
      </c>
      <c r="S2809">
        <v>285.32264212046903</v>
      </c>
      <c r="T2809">
        <v>3.85539513955929</v>
      </c>
      <c r="U2809">
        <v>0</v>
      </c>
      <c r="V2809">
        <v>0</v>
      </c>
      <c r="W2809" s="25">
        <v>0</v>
      </c>
    </row>
    <row r="2810" spans="2:23" x14ac:dyDescent="0.25">
      <c r="B2810" t="s">
        <v>821</v>
      </c>
      <c r="C2810" t="s">
        <v>755</v>
      </c>
      <c r="D2810" t="s">
        <v>369</v>
      </c>
      <c r="E2810" t="s">
        <v>1770</v>
      </c>
      <c r="F2810" s="11" t="s">
        <v>951</v>
      </c>
      <c r="G2810" t="s">
        <v>950</v>
      </c>
      <c r="H2810" t="s">
        <v>918</v>
      </c>
      <c r="I2810" t="s">
        <v>1927</v>
      </c>
      <c r="J2810" t="s">
        <v>832</v>
      </c>
      <c r="K2810">
        <v>120</v>
      </c>
      <c r="L2810">
        <v>125</v>
      </c>
      <c r="M2810">
        <v>2.2847222222222224E-2</v>
      </c>
      <c r="N2810">
        <v>11.284800000000001</v>
      </c>
      <c r="O2810">
        <v>34.982880000000002</v>
      </c>
      <c r="P2810">
        <v>2.6664E-2</v>
      </c>
      <c r="Q2810">
        <v>9.4792320000000006E-3</v>
      </c>
      <c r="R2810">
        <v>13.959298</v>
      </c>
      <c r="S2810">
        <v>11.7058219999999</v>
      </c>
      <c r="T2810">
        <v>0.22934352</v>
      </c>
      <c r="U2810">
        <v>0</v>
      </c>
      <c r="V2810">
        <v>0</v>
      </c>
      <c r="W2810" s="25">
        <v>0</v>
      </c>
    </row>
    <row r="2811" spans="2:23" x14ac:dyDescent="0.25">
      <c r="B2811" t="s">
        <v>821</v>
      </c>
      <c r="C2811" t="s">
        <v>755</v>
      </c>
      <c r="D2811" t="s">
        <v>369</v>
      </c>
      <c r="E2811" t="s">
        <v>1770</v>
      </c>
      <c r="F2811" s="11" t="s">
        <v>951</v>
      </c>
      <c r="G2811" t="s">
        <v>950</v>
      </c>
      <c r="H2811" t="s">
        <v>918</v>
      </c>
      <c r="I2811" t="s">
        <v>1927</v>
      </c>
      <c r="J2811" t="s">
        <v>864</v>
      </c>
      <c r="K2811">
        <v>120</v>
      </c>
      <c r="L2811">
        <v>125</v>
      </c>
      <c r="M2811">
        <v>1.9259259259259261E-2</v>
      </c>
      <c r="N2811">
        <v>10.2928</v>
      </c>
      <c r="O2811">
        <v>31.907679999999999</v>
      </c>
      <c r="P2811">
        <v>2.5672E-2</v>
      </c>
      <c r="Q2811">
        <v>8.6459520000000002E-3</v>
      </c>
      <c r="R2811">
        <v>12.732194</v>
      </c>
      <c r="S2811">
        <v>10.656286</v>
      </c>
      <c r="T2811">
        <v>0.20218752000000001</v>
      </c>
      <c r="U2811">
        <v>0</v>
      </c>
      <c r="V2811">
        <v>0</v>
      </c>
      <c r="W2811" s="25">
        <v>0</v>
      </c>
    </row>
    <row r="2812" spans="2:23" x14ac:dyDescent="0.25">
      <c r="B2812" t="s">
        <v>822</v>
      </c>
      <c r="C2812" t="s">
        <v>756</v>
      </c>
      <c r="D2812" t="s">
        <v>369</v>
      </c>
      <c r="E2812" t="s">
        <v>1774</v>
      </c>
      <c r="F2812" s="11" t="s">
        <v>951</v>
      </c>
      <c r="G2812" t="s">
        <v>950</v>
      </c>
      <c r="H2812" t="s">
        <v>921</v>
      </c>
      <c r="I2812" t="s">
        <v>1927</v>
      </c>
      <c r="J2812" t="s">
        <v>865</v>
      </c>
      <c r="K2812">
        <v>120</v>
      </c>
      <c r="L2812">
        <v>125</v>
      </c>
      <c r="M2812">
        <v>3.184027777777778E-2</v>
      </c>
      <c r="N2812">
        <v>46.361580194280798</v>
      </c>
      <c r="O2812">
        <v>143.72089860227047</v>
      </c>
      <c r="P2812">
        <v>0.20902610514030401</v>
      </c>
      <c r="Q2812">
        <v>3.8943727363195901E-2</v>
      </c>
      <c r="R2812">
        <v>57.349274700325402</v>
      </c>
      <c r="S2812">
        <v>0.61564779665491998</v>
      </c>
      <c r="T2812">
        <v>3.9178680938051498E-2</v>
      </c>
      <c r="U2812">
        <v>0</v>
      </c>
      <c r="V2812">
        <v>0</v>
      </c>
      <c r="W2812" s="25">
        <v>0</v>
      </c>
    </row>
    <row r="2813" spans="2:23" x14ac:dyDescent="0.25">
      <c r="B2813" t="s">
        <v>822</v>
      </c>
      <c r="C2813" t="s">
        <v>756</v>
      </c>
      <c r="D2813" t="s">
        <v>369</v>
      </c>
      <c r="E2813" t="s">
        <v>1774</v>
      </c>
      <c r="F2813" s="11" t="s">
        <v>951</v>
      </c>
      <c r="G2813" t="s">
        <v>950</v>
      </c>
      <c r="H2813" t="s">
        <v>921</v>
      </c>
      <c r="I2813" t="s">
        <v>1927</v>
      </c>
      <c r="J2813" t="s">
        <v>865</v>
      </c>
      <c r="K2813">
        <v>120</v>
      </c>
      <c r="L2813">
        <v>200</v>
      </c>
      <c r="M2813">
        <v>4.987268518518518E-2</v>
      </c>
      <c r="N2813">
        <v>66.177602188046706</v>
      </c>
      <c r="O2813">
        <v>205.15056678294479</v>
      </c>
      <c r="P2813">
        <v>0.28313248035552402</v>
      </c>
      <c r="Q2813">
        <v>5.5589185837959201E-2</v>
      </c>
      <c r="R2813">
        <v>81.861693906613695</v>
      </c>
      <c r="S2813">
        <v>1.0228168696290101</v>
      </c>
      <c r="T2813">
        <v>6.6231091678319004E-2</v>
      </c>
      <c r="U2813">
        <v>0</v>
      </c>
      <c r="V2813">
        <v>0</v>
      </c>
      <c r="W2813" s="25">
        <v>0</v>
      </c>
    </row>
    <row r="2814" spans="2:23" x14ac:dyDescent="0.25">
      <c r="B2814" t="s">
        <v>822</v>
      </c>
      <c r="C2814" t="s">
        <v>756</v>
      </c>
      <c r="D2814" t="s">
        <v>369</v>
      </c>
      <c r="E2814" t="s">
        <v>1774</v>
      </c>
      <c r="F2814" s="11" t="s">
        <v>951</v>
      </c>
      <c r="G2814" t="s">
        <v>950</v>
      </c>
      <c r="H2814" t="s">
        <v>921</v>
      </c>
      <c r="I2814" t="s">
        <v>1927</v>
      </c>
      <c r="J2814" t="s">
        <v>865</v>
      </c>
      <c r="K2814">
        <v>200</v>
      </c>
      <c r="L2814">
        <v>250</v>
      </c>
      <c r="M2814">
        <v>5.6585648148148149E-2</v>
      </c>
      <c r="N2814">
        <v>80.915114558611805</v>
      </c>
      <c r="O2814">
        <v>250.83685513169661</v>
      </c>
      <c r="P2814">
        <v>0.368397416245135</v>
      </c>
      <c r="Q2814">
        <v>6.7968693434813196E-2</v>
      </c>
      <c r="R2814">
        <v>100.09199592057701</v>
      </c>
      <c r="S2814">
        <v>0.96550413059084494</v>
      </c>
      <c r="T2814">
        <v>5.9349302944344103E-2</v>
      </c>
      <c r="U2814">
        <v>0</v>
      </c>
      <c r="V2814">
        <v>0</v>
      </c>
      <c r="W2814" s="25">
        <v>0</v>
      </c>
    </row>
    <row r="2815" spans="2:23" x14ac:dyDescent="0.25">
      <c r="B2815" t="s">
        <v>822</v>
      </c>
      <c r="C2815" t="s">
        <v>756</v>
      </c>
      <c r="D2815" t="s">
        <v>369</v>
      </c>
      <c r="E2815" t="s">
        <v>1774</v>
      </c>
      <c r="F2815" s="11" t="s">
        <v>951</v>
      </c>
      <c r="G2815" t="s">
        <v>950</v>
      </c>
      <c r="H2815" t="s">
        <v>921</v>
      </c>
      <c r="I2815" t="s">
        <v>1927</v>
      </c>
      <c r="J2815" t="s">
        <v>865</v>
      </c>
      <c r="K2815">
        <v>240</v>
      </c>
      <c r="L2815">
        <v>500</v>
      </c>
      <c r="M2815">
        <v>0.10826388888888888</v>
      </c>
      <c r="N2815">
        <v>144.370065878904</v>
      </c>
      <c r="O2815">
        <v>447.54720422460241</v>
      </c>
      <c r="P2815">
        <v>0.62677914226776099</v>
      </c>
      <c r="Q2815">
        <v>0.121270860937248</v>
      </c>
      <c r="R2815">
        <v>178.58574307743899</v>
      </c>
      <c r="S2815">
        <v>1.8753390275484101</v>
      </c>
      <c r="T2815">
        <v>0.115957743655956</v>
      </c>
      <c r="U2815">
        <v>0</v>
      </c>
      <c r="V2815">
        <v>0</v>
      </c>
      <c r="W2815" s="25">
        <v>0</v>
      </c>
    </row>
    <row r="2816" spans="2:23" x14ac:dyDescent="0.25">
      <c r="B2816" t="s">
        <v>822</v>
      </c>
      <c r="C2816" t="s">
        <v>756</v>
      </c>
      <c r="D2816" t="s">
        <v>369</v>
      </c>
      <c r="E2816" t="s">
        <v>1774</v>
      </c>
      <c r="F2816" s="11" t="s">
        <v>951</v>
      </c>
      <c r="G2816" t="s">
        <v>950</v>
      </c>
      <c r="H2816" t="s">
        <v>921</v>
      </c>
      <c r="I2816" t="s">
        <v>1927</v>
      </c>
      <c r="J2816" t="s">
        <v>865</v>
      </c>
      <c r="K2816">
        <v>240</v>
      </c>
      <c r="L2816">
        <v>750</v>
      </c>
      <c r="M2816">
        <v>0.16052083333333333</v>
      </c>
      <c r="N2816">
        <v>204.610505848255</v>
      </c>
      <c r="O2816">
        <v>634.29256812959056</v>
      </c>
      <c r="P2816">
        <v>0.85761736251367005</v>
      </c>
      <c r="Q2816">
        <v>0.171872855725165</v>
      </c>
      <c r="R2816">
        <v>253.10324444425899</v>
      </c>
      <c r="S2816">
        <v>2.8859095789897702</v>
      </c>
      <c r="T2816">
        <v>0.18063186129848</v>
      </c>
      <c r="U2816">
        <v>0</v>
      </c>
      <c r="V2816">
        <v>0</v>
      </c>
      <c r="W2816" s="25">
        <v>0</v>
      </c>
    </row>
    <row r="2817" spans="2:23" x14ac:dyDescent="0.25">
      <c r="B2817" t="s">
        <v>822</v>
      </c>
      <c r="C2817" t="s">
        <v>756</v>
      </c>
      <c r="D2817" t="s">
        <v>369</v>
      </c>
      <c r="E2817" t="s">
        <v>1774</v>
      </c>
      <c r="F2817" s="11" t="s">
        <v>951</v>
      </c>
      <c r="G2817" t="s">
        <v>950</v>
      </c>
      <c r="H2817" t="s">
        <v>921</v>
      </c>
      <c r="I2817" t="s">
        <v>1927</v>
      </c>
      <c r="J2817" t="s">
        <v>865</v>
      </c>
      <c r="K2817">
        <v>240</v>
      </c>
      <c r="L2817">
        <v>1000</v>
      </c>
      <c r="M2817">
        <v>0.21277777777777776</v>
      </c>
      <c r="N2817">
        <v>264.83525358405802</v>
      </c>
      <c r="O2817">
        <v>820.98928611057988</v>
      </c>
      <c r="P2817">
        <v>1.0883522078111201</v>
      </c>
      <c r="Q2817">
        <v>0.22246161301060899</v>
      </c>
      <c r="R2817">
        <v>327.60116865548002</v>
      </c>
      <c r="S2817">
        <v>3.8965733225219701</v>
      </c>
      <c r="T2817">
        <v>0.245313781216529</v>
      </c>
      <c r="U2817">
        <v>0</v>
      </c>
      <c r="V2817">
        <v>0</v>
      </c>
      <c r="W2817" s="25">
        <v>0</v>
      </c>
    </row>
    <row r="2818" spans="2:23" x14ac:dyDescent="0.25">
      <c r="B2818" t="s">
        <v>822</v>
      </c>
      <c r="C2818" t="s">
        <v>756</v>
      </c>
      <c r="D2818" t="s">
        <v>369</v>
      </c>
      <c r="E2818" t="s">
        <v>1774</v>
      </c>
      <c r="F2818" s="11" t="s">
        <v>951</v>
      </c>
      <c r="G2818" t="s">
        <v>950</v>
      </c>
      <c r="H2818" t="s">
        <v>921</v>
      </c>
      <c r="I2818" t="s">
        <v>1927</v>
      </c>
      <c r="J2818" t="s">
        <v>832</v>
      </c>
      <c r="K2818">
        <v>120</v>
      </c>
      <c r="L2818">
        <v>125</v>
      </c>
      <c r="M2818">
        <v>2.2847222222222224E-2</v>
      </c>
      <c r="N2818">
        <v>30.517721999999999</v>
      </c>
      <c r="O2818">
        <v>94.604938200000007</v>
      </c>
      <c r="P2818">
        <v>0.14511779999999999</v>
      </c>
      <c r="Q2818">
        <v>2.56348829999999E-2</v>
      </c>
      <c r="R2818">
        <v>37.750418000000003</v>
      </c>
      <c r="S2818">
        <v>0.71440409999999999</v>
      </c>
      <c r="T2818">
        <v>5.1070497719999997E-2</v>
      </c>
      <c r="U2818">
        <v>0</v>
      </c>
      <c r="V2818">
        <v>0</v>
      </c>
      <c r="W2818" s="25">
        <v>0</v>
      </c>
    </row>
    <row r="2819" spans="2:23" x14ac:dyDescent="0.25">
      <c r="B2819" t="s">
        <v>822</v>
      </c>
      <c r="C2819" t="s">
        <v>756</v>
      </c>
      <c r="D2819" t="s">
        <v>369</v>
      </c>
      <c r="E2819" t="s">
        <v>1774</v>
      </c>
      <c r="F2819" s="11" t="s">
        <v>951</v>
      </c>
      <c r="G2819" t="s">
        <v>950</v>
      </c>
      <c r="H2819" t="s">
        <v>921</v>
      </c>
      <c r="I2819" t="s">
        <v>1927</v>
      </c>
      <c r="J2819" t="s">
        <v>864</v>
      </c>
      <c r="K2819">
        <v>120</v>
      </c>
      <c r="L2819">
        <v>125</v>
      </c>
      <c r="M2819">
        <v>1.9259259259259261E-2</v>
      </c>
      <c r="N2819">
        <v>27.534464423076901</v>
      </c>
      <c r="O2819">
        <v>85.356839711538399</v>
      </c>
      <c r="P2819">
        <v>0.13653080000000001</v>
      </c>
      <c r="Q2819">
        <v>2.3128947326922999E-2</v>
      </c>
      <c r="R2819">
        <v>34.060129115384598</v>
      </c>
      <c r="S2819">
        <v>0.578715848076923</v>
      </c>
      <c r="T2819">
        <v>4.1181497720000002E-2</v>
      </c>
      <c r="U2819">
        <v>0</v>
      </c>
      <c r="V2819">
        <v>0</v>
      </c>
      <c r="W2819" s="25">
        <v>0</v>
      </c>
    </row>
    <row r="2820" spans="2:23" x14ac:dyDescent="0.25">
      <c r="B2820" t="s">
        <v>2033</v>
      </c>
      <c r="C2820" t="s">
        <v>757</v>
      </c>
      <c r="D2820" t="s">
        <v>369</v>
      </c>
      <c r="E2820" t="s">
        <v>1783</v>
      </c>
      <c r="F2820" s="11" t="s">
        <v>951</v>
      </c>
      <c r="G2820" t="s">
        <v>1907</v>
      </c>
      <c r="H2820" t="s">
        <v>918</v>
      </c>
      <c r="I2820" t="s">
        <v>179</v>
      </c>
      <c r="J2820" t="s">
        <v>865</v>
      </c>
      <c r="K2820">
        <v>160</v>
      </c>
      <c r="L2820">
        <v>125</v>
      </c>
      <c r="M2820">
        <v>2.4201388888888887E-2</v>
      </c>
      <c r="N2820">
        <v>139.817128023013</v>
      </c>
      <c r="O2820">
        <v>440.42395327249091</v>
      </c>
      <c r="P2820">
        <v>0.97497430791543804</v>
      </c>
      <c r="Q2820">
        <v>0.117446391908024</v>
      </c>
      <c r="R2820">
        <v>172.953792994124</v>
      </c>
      <c r="S2820">
        <v>0.17449937698070001</v>
      </c>
      <c r="T2820">
        <v>2.4086202683570502E-5</v>
      </c>
      <c r="U2820">
        <v>0</v>
      </c>
      <c r="V2820">
        <v>0</v>
      </c>
      <c r="W2820" s="25">
        <v>0</v>
      </c>
    </row>
    <row r="2821" spans="2:23" x14ac:dyDescent="0.25">
      <c r="B2821" t="s">
        <v>2033</v>
      </c>
      <c r="C2821" t="s">
        <v>757</v>
      </c>
      <c r="D2821" t="s">
        <v>369</v>
      </c>
      <c r="E2821" t="s">
        <v>1783</v>
      </c>
      <c r="F2821" s="11" t="s">
        <v>951</v>
      </c>
      <c r="G2821" t="s">
        <v>1907</v>
      </c>
      <c r="H2821" t="s">
        <v>918</v>
      </c>
      <c r="I2821" t="s">
        <v>179</v>
      </c>
      <c r="J2821" t="s">
        <v>865</v>
      </c>
      <c r="K2821">
        <v>200</v>
      </c>
      <c r="L2821">
        <v>200</v>
      </c>
      <c r="M2821">
        <v>3.8136574074074073E-2</v>
      </c>
      <c r="N2821">
        <v>199.96831772411201</v>
      </c>
      <c r="O2821">
        <v>629.90020083095283</v>
      </c>
      <c r="P2821">
        <v>1.34845517224718</v>
      </c>
      <c r="Q2821">
        <v>0.16797337833650799</v>
      </c>
      <c r="R2821">
        <v>247.36075378822099</v>
      </c>
      <c r="S2821">
        <v>0.27431745137051899</v>
      </c>
      <c r="T2821">
        <v>7.1253654207287495E-5</v>
      </c>
      <c r="U2821">
        <v>0</v>
      </c>
      <c r="V2821">
        <v>0</v>
      </c>
      <c r="W2821" s="25">
        <v>0</v>
      </c>
    </row>
    <row r="2822" spans="2:23" x14ac:dyDescent="0.25">
      <c r="B2822" t="s">
        <v>2033</v>
      </c>
      <c r="C2822" t="s">
        <v>757</v>
      </c>
      <c r="D2822" t="s">
        <v>369</v>
      </c>
      <c r="E2822" t="s">
        <v>1783</v>
      </c>
      <c r="F2822" s="11" t="s">
        <v>951</v>
      </c>
      <c r="G2822" t="s">
        <v>1907</v>
      </c>
      <c r="H2822" t="s">
        <v>918</v>
      </c>
      <c r="I2822" t="s">
        <v>179</v>
      </c>
      <c r="J2822" t="s">
        <v>865</v>
      </c>
      <c r="K2822">
        <v>220</v>
      </c>
      <c r="L2822">
        <v>250</v>
      </c>
      <c r="M2822">
        <v>4.7418981481481486E-2</v>
      </c>
      <c r="N2822">
        <v>245.26440773344299</v>
      </c>
      <c r="O2822">
        <v>772.58288436034536</v>
      </c>
      <c r="P2822">
        <v>1.6301741274744801</v>
      </c>
      <c r="Q2822">
        <v>0.20602210289070899</v>
      </c>
      <c r="R2822">
        <v>303.39203780769998</v>
      </c>
      <c r="S2822">
        <v>0.35343280507965602</v>
      </c>
      <c r="T2822">
        <v>1.605198631502E-4</v>
      </c>
      <c r="U2822">
        <v>0</v>
      </c>
      <c r="V2822">
        <v>0</v>
      </c>
      <c r="W2822" s="25">
        <v>0</v>
      </c>
    </row>
    <row r="2823" spans="2:23" x14ac:dyDescent="0.25">
      <c r="B2823" t="s">
        <v>2033</v>
      </c>
      <c r="C2823" t="s">
        <v>757</v>
      </c>
      <c r="D2823" t="s">
        <v>369</v>
      </c>
      <c r="E2823" t="s">
        <v>1783</v>
      </c>
      <c r="F2823" s="11" t="s">
        <v>951</v>
      </c>
      <c r="G2823" t="s">
        <v>1907</v>
      </c>
      <c r="H2823" t="s">
        <v>918</v>
      </c>
      <c r="I2823" t="s">
        <v>179</v>
      </c>
      <c r="J2823" t="s">
        <v>865</v>
      </c>
      <c r="K2823">
        <v>220</v>
      </c>
      <c r="L2823">
        <v>500</v>
      </c>
      <c r="M2823">
        <v>8.9131944444444444E-2</v>
      </c>
      <c r="N2823">
        <v>462.12736251117002</v>
      </c>
      <c r="O2823">
        <v>1455.7011919101856</v>
      </c>
      <c r="P2823">
        <v>3.0574835988761699</v>
      </c>
      <c r="Q2823">
        <v>0.38818698808788799</v>
      </c>
      <c r="R2823">
        <v>571.65151684003899</v>
      </c>
      <c r="S2823">
        <v>0.65725022348559503</v>
      </c>
      <c r="T2823">
        <v>1.89303525812003E-4</v>
      </c>
      <c r="U2823">
        <v>0</v>
      </c>
      <c r="V2823">
        <v>0</v>
      </c>
      <c r="W2823" s="25">
        <v>0</v>
      </c>
    </row>
    <row r="2824" spans="2:23" x14ac:dyDescent="0.25">
      <c r="B2824" t="s">
        <v>2033</v>
      </c>
      <c r="C2824" t="s">
        <v>757</v>
      </c>
      <c r="D2824" t="s">
        <v>369</v>
      </c>
      <c r="E2824" t="s">
        <v>1783</v>
      </c>
      <c r="F2824" s="11" t="s">
        <v>951</v>
      </c>
      <c r="G2824" t="s">
        <v>1907</v>
      </c>
      <c r="H2824" t="s">
        <v>918</v>
      </c>
      <c r="I2824" t="s">
        <v>179</v>
      </c>
      <c r="J2824" t="s">
        <v>865</v>
      </c>
      <c r="K2824">
        <v>280</v>
      </c>
      <c r="L2824">
        <v>750</v>
      </c>
      <c r="M2824">
        <v>0.13218749999999999</v>
      </c>
      <c r="N2824">
        <v>643.864668163646</v>
      </c>
      <c r="O2824">
        <v>2028.1737047154847</v>
      </c>
      <c r="P2824">
        <v>4.1136124278556796</v>
      </c>
      <c r="Q2824">
        <v>0.54084635793014602</v>
      </c>
      <c r="R2824">
        <v>796.46061917283703</v>
      </c>
      <c r="S2824">
        <v>1.0076820195839999</v>
      </c>
      <c r="T2824">
        <v>2.5416773914887399E-3</v>
      </c>
      <c r="U2824">
        <v>0</v>
      </c>
      <c r="V2824">
        <v>0</v>
      </c>
      <c r="W2824" s="25">
        <v>0</v>
      </c>
    </row>
    <row r="2825" spans="2:23" x14ac:dyDescent="0.25">
      <c r="B2825" t="s">
        <v>2033</v>
      </c>
      <c r="C2825" t="s">
        <v>757</v>
      </c>
      <c r="D2825" t="s">
        <v>369</v>
      </c>
      <c r="E2825" t="s">
        <v>1783</v>
      </c>
      <c r="F2825" s="11" t="s">
        <v>951</v>
      </c>
      <c r="G2825" t="s">
        <v>1907</v>
      </c>
      <c r="H2825" t="s">
        <v>918</v>
      </c>
      <c r="I2825" t="s">
        <v>179</v>
      </c>
      <c r="J2825" t="s">
        <v>865</v>
      </c>
      <c r="K2825">
        <v>280</v>
      </c>
      <c r="L2825">
        <v>1000</v>
      </c>
      <c r="M2825">
        <v>0.17494212962962963</v>
      </c>
      <c r="N2825">
        <v>847.42741360364698</v>
      </c>
      <c r="O2825">
        <v>2669.3963528514878</v>
      </c>
      <c r="P2825">
        <v>5.3828256698952499</v>
      </c>
      <c r="Q2825">
        <v>0.71183904778204399</v>
      </c>
      <c r="R2825">
        <v>1048.2677500105999</v>
      </c>
      <c r="S2825">
        <v>1.3232080277248801</v>
      </c>
      <c r="T2825">
        <v>2.5739814508755599E-3</v>
      </c>
      <c r="U2825">
        <v>0</v>
      </c>
      <c r="V2825">
        <v>0</v>
      </c>
      <c r="W2825" s="25">
        <v>0</v>
      </c>
    </row>
    <row r="2826" spans="2:23" x14ac:dyDescent="0.25">
      <c r="B2826" t="s">
        <v>2033</v>
      </c>
      <c r="C2826" t="s">
        <v>757</v>
      </c>
      <c r="D2826" t="s">
        <v>369</v>
      </c>
      <c r="E2826" t="s">
        <v>1783</v>
      </c>
      <c r="F2826" s="11" t="s">
        <v>951</v>
      </c>
      <c r="G2826" t="s">
        <v>1907</v>
      </c>
      <c r="H2826" t="s">
        <v>918</v>
      </c>
      <c r="I2826" t="s">
        <v>179</v>
      </c>
      <c r="J2826" t="s">
        <v>832</v>
      </c>
      <c r="K2826">
        <v>160</v>
      </c>
      <c r="L2826">
        <v>125</v>
      </c>
      <c r="M2826">
        <v>2.2847222222222224E-2</v>
      </c>
      <c r="N2826">
        <v>50.510059999999903</v>
      </c>
      <c r="O2826">
        <v>159.1066889999997</v>
      </c>
      <c r="P2826">
        <v>0.21620207999999999</v>
      </c>
      <c r="Q2826">
        <v>4.2428444000000003E-2</v>
      </c>
      <c r="R2826">
        <v>62.480944999999899</v>
      </c>
      <c r="S2826">
        <v>1.7039454999999999</v>
      </c>
      <c r="T2826">
        <v>0.15972132287999999</v>
      </c>
      <c r="U2826">
        <v>0</v>
      </c>
      <c r="V2826">
        <v>0</v>
      </c>
      <c r="W2826" s="25">
        <v>0</v>
      </c>
    </row>
    <row r="2827" spans="2:23" x14ac:dyDescent="0.25">
      <c r="B2827" t="s">
        <v>2033</v>
      </c>
      <c r="C2827" t="s">
        <v>757</v>
      </c>
      <c r="D2827" t="s">
        <v>369</v>
      </c>
      <c r="E2827" t="s">
        <v>1783</v>
      </c>
      <c r="F2827" s="11" t="s">
        <v>951</v>
      </c>
      <c r="G2827" t="s">
        <v>1907</v>
      </c>
      <c r="H2827" t="s">
        <v>918</v>
      </c>
      <c r="I2827" t="s">
        <v>179</v>
      </c>
      <c r="J2827" t="s">
        <v>864</v>
      </c>
      <c r="K2827">
        <v>160</v>
      </c>
      <c r="L2827">
        <v>125</v>
      </c>
      <c r="M2827">
        <v>1.9259259259259261E-2</v>
      </c>
      <c r="N2827">
        <v>45.152373717948699</v>
      </c>
      <c r="O2827">
        <v>142.2299772115384</v>
      </c>
      <c r="P2827">
        <v>0.20219007999999999</v>
      </c>
      <c r="Q2827">
        <v>3.7927988794871699E-2</v>
      </c>
      <c r="R2827">
        <v>55.8534877884615</v>
      </c>
      <c r="S2827">
        <v>1.3782235916666601</v>
      </c>
      <c r="T2827">
        <v>0.128597322879999</v>
      </c>
      <c r="U2827">
        <v>0</v>
      </c>
      <c r="V2827">
        <v>0</v>
      </c>
      <c r="W2827" s="25">
        <v>0</v>
      </c>
    </row>
    <row r="2828" spans="2:23" x14ac:dyDescent="0.25">
      <c r="B2828" t="s">
        <v>138</v>
      </c>
      <c r="C2828" t="s">
        <v>372</v>
      </c>
      <c r="D2828" t="s">
        <v>369</v>
      </c>
      <c r="E2828" t="s">
        <v>1789</v>
      </c>
      <c r="F2828" s="11" t="s">
        <v>951</v>
      </c>
      <c r="G2828" t="s">
        <v>1907</v>
      </c>
      <c r="H2828" t="s">
        <v>918</v>
      </c>
      <c r="I2828" t="s">
        <v>179</v>
      </c>
      <c r="J2828" t="s">
        <v>865</v>
      </c>
      <c r="K2828">
        <v>120</v>
      </c>
      <c r="L2828">
        <v>125</v>
      </c>
      <c r="M2828">
        <v>2.2604166666666665E-2</v>
      </c>
      <c r="N2828">
        <v>163.420958802923</v>
      </c>
      <c r="O2828">
        <v>514.77602022920746</v>
      </c>
      <c r="P2828">
        <v>1.23242625737616</v>
      </c>
      <c r="Q2828">
        <v>0.137273606585917</v>
      </c>
      <c r="R2828">
        <v>202.151755239957</v>
      </c>
      <c r="S2828">
        <v>0.179989951688451</v>
      </c>
      <c r="T2828">
        <v>2.28353507613257E-5</v>
      </c>
      <c r="U2828">
        <v>0</v>
      </c>
      <c r="V2828">
        <v>0</v>
      </c>
      <c r="W2828" s="25">
        <v>0</v>
      </c>
    </row>
    <row r="2829" spans="2:23" x14ac:dyDescent="0.25">
      <c r="B2829" t="s">
        <v>138</v>
      </c>
      <c r="C2829" t="s">
        <v>372</v>
      </c>
      <c r="D2829" t="s">
        <v>369</v>
      </c>
      <c r="E2829" t="s">
        <v>1789</v>
      </c>
      <c r="F2829" s="11" t="s">
        <v>951</v>
      </c>
      <c r="G2829" t="s">
        <v>1907</v>
      </c>
      <c r="H2829" t="s">
        <v>918</v>
      </c>
      <c r="I2829" t="s">
        <v>179</v>
      </c>
      <c r="J2829" t="s">
        <v>865</v>
      </c>
      <c r="K2829">
        <v>160</v>
      </c>
      <c r="L2829">
        <v>200</v>
      </c>
      <c r="M2829">
        <v>3.5034722222222224E-2</v>
      </c>
      <c r="N2829">
        <v>235.85617601491401</v>
      </c>
      <c r="O2829">
        <v>742.94695444697913</v>
      </c>
      <c r="P2829">
        <v>1.7401884007002</v>
      </c>
      <c r="Q2829">
        <v>0.19811915714398501</v>
      </c>
      <c r="R2829">
        <v>291.75409106180001</v>
      </c>
      <c r="S2829">
        <v>0.27324556640675401</v>
      </c>
      <c r="T2829">
        <v>3.8048604655561798E-5</v>
      </c>
      <c r="U2829">
        <v>0</v>
      </c>
      <c r="V2829">
        <v>0</v>
      </c>
      <c r="W2829" s="25">
        <v>0</v>
      </c>
    </row>
    <row r="2830" spans="2:23" x14ac:dyDescent="0.25">
      <c r="B2830" t="s">
        <v>138</v>
      </c>
      <c r="C2830" t="s">
        <v>372</v>
      </c>
      <c r="D2830" t="s">
        <v>369</v>
      </c>
      <c r="E2830" t="s">
        <v>1789</v>
      </c>
      <c r="F2830" s="11" t="s">
        <v>951</v>
      </c>
      <c r="G2830" t="s">
        <v>1907</v>
      </c>
      <c r="H2830" t="s">
        <v>918</v>
      </c>
      <c r="I2830" t="s">
        <v>179</v>
      </c>
      <c r="J2830" t="s">
        <v>865</v>
      </c>
      <c r="K2830">
        <v>240</v>
      </c>
      <c r="L2830">
        <v>250</v>
      </c>
      <c r="M2830">
        <v>4.4930555555555557E-2</v>
      </c>
      <c r="N2830">
        <v>272.608856470538</v>
      </c>
      <c r="O2830">
        <v>858.71789788219473</v>
      </c>
      <c r="P2830">
        <v>1.9056824640619301</v>
      </c>
      <c r="Q2830">
        <v>0.228991425229046</v>
      </c>
      <c r="R2830">
        <v>337.217081049054</v>
      </c>
      <c r="S2830">
        <v>0.34010488694101798</v>
      </c>
      <c r="T2830">
        <v>7.0574860499797006E-5</v>
      </c>
      <c r="U2830">
        <v>0</v>
      </c>
      <c r="V2830">
        <v>0</v>
      </c>
      <c r="W2830" s="25">
        <v>0</v>
      </c>
    </row>
    <row r="2831" spans="2:23" x14ac:dyDescent="0.25">
      <c r="B2831" t="s">
        <v>138</v>
      </c>
      <c r="C2831" t="s">
        <v>372</v>
      </c>
      <c r="D2831" t="s">
        <v>369</v>
      </c>
      <c r="E2831" t="s">
        <v>1789</v>
      </c>
      <c r="F2831" s="11" t="s">
        <v>951</v>
      </c>
      <c r="G2831" t="s">
        <v>1907</v>
      </c>
      <c r="H2831" t="s">
        <v>918</v>
      </c>
      <c r="I2831" t="s">
        <v>179</v>
      </c>
      <c r="J2831" t="s">
        <v>865</v>
      </c>
      <c r="K2831">
        <v>260</v>
      </c>
      <c r="L2831">
        <v>500</v>
      </c>
      <c r="M2831">
        <v>8.5034722222222234E-2</v>
      </c>
      <c r="N2831">
        <v>499.78419924478499</v>
      </c>
      <c r="O2831">
        <v>1574.3202276210727</v>
      </c>
      <c r="P2831">
        <v>3.4133347111373098</v>
      </c>
      <c r="Q2831">
        <v>0.41981873571546402</v>
      </c>
      <c r="R2831">
        <v>618.23307545969601</v>
      </c>
      <c r="S2831">
        <v>0.66844944211572899</v>
      </c>
      <c r="T2831">
        <v>1.1987520870065301E-4</v>
      </c>
      <c r="U2831">
        <v>0</v>
      </c>
      <c r="V2831">
        <v>0</v>
      </c>
      <c r="W2831" s="25">
        <v>0</v>
      </c>
    </row>
    <row r="2832" spans="2:23" x14ac:dyDescent="0.25">
      <c r="B2832" t="s">
        <v>138</v>
      </c>
      <c r="C2832" t="s">
        <v>372</v>
      </c>
      <c r="D2832" t="s">
        <v>369</v>
      </c>
      <c r="E2832" t="s">
        <v>1789</v>
      </c>
      <c r="F2832" s="11" t="s">
        <v>951</v>
      </c>
      <c r="G2832" t="s">
        <v>1907</v>
      </c>
      <c r="H2832" t="s">
        <v>918</v>
      </c>
      <c r="I2832" t="s">
        <v>179</v>
      </c>
      <c r="J2832" t="s">
        <v>865</v>
      </c>
      <c r="K2832">
        <v>260</v>
      </c>
      <c r="L2832">
        <v>750</v>
      </c>
      <c r="M2832">
        <v>0.12454861111111111</v>
      </c>
      <c r="N2832">
        <v>727.75890069136301</v>
      </c>
      <c r="O2832">
        <v>2292.4405371777934</v>
      </c>
      <c r="P2832">
        <v>4.9420644754557799</v>
      </c>
      <c r="Q2832">
        <v>0.61131748176275402</v>
      </c>
      <c r="R2832">
        <v>900.23773385651702</v>
      </c>
      <c r="S2832">
        <v>0.99387485274721898</v>
      </c>
      <c r="T2832">
        <v>1.5381534741260299E-4</v>
      </c>
      <c r="U2832">
        <v>0</v>
      </c>
      <c r="V2832">
        <v>0</v>
      </c>
      <c r="W2832" s="25">
        <v>0</v>
      </c>
    </row>
    <row r="2833" spans="2:23" x14ac:dyDescent="0.25">
      <c r="B2833" t="s">
        <v>138</v>
      </c>
      <c r="C2833" t="s">
        <v>372</v>
      </c>
      <c r="D2833" t="s">
        <v>369</v>
      </c>
      <c r="E2833" t="s">
        <v>1789</v>
      </c>
      <c r="F2833" s="11" t="s">
        <v>951</v>
      </c>
      <c r="G2833" t="s">
        <v>1907</v>
      </c>
      <c r="H2833" t="s">
        <v>918</v>
      </c>
      <c r="I2833" t="s">
        <v>179</v>
      </c>
      <c r="J2833" t="s">
        <v>865</v>
      </c>
      <c r="K2833">
        <v>280</v>
      </c>
      <c r="L2833">
        <v>1000</v>
      </c>
      <c r="M2833">
        <v>0.16569444444444445</v>
      </c>
      <c r="N2833">
        <v>961.95352046409096</v>
      </c>
      <c r="O2833">
        <v>3030.1535894618864</v>
      </c>
      <c r="P2833">
        <v>6.4633141072162701</v>
      </c>
      <c r="Q2833">
        <v>0.80804095319866298</v>
      </c>
      <c r="R2833">
        <v>1189.9364841597601</v>
      </c>
      <c r="S2833">
        <v>1.3654966927307799</v>
      </c>
      <c r="T2833">
        <v>2.1414036974829701E-4</v>
      </c>
      <c r="U2833">
        <v>0</v>
      </c>
      <c r="V2833">
        <v>0</v>
      </c>
      <c r="W2833" s="25">
        <v>0</v>
      </c>
    </row>
    <row r="2834" spans="2:23" x14ac:dyDescent="0.25">
      <c r="B2834" t="s">
        <v>138</v>
      </c>
      <c r="C2834" t="s">
        <v>372</v>
      </c>
      <c r="D2834" t="s">
        <v>369</v>
      </c>
      <c r="E2834" t="s">
        <v>1789</v>
      </c>
      <c r="F2834" s="11" t="s">
        <v>951</v>
      </c>
      <c r="G2834" t="s">
        <v>1907</v>
      </c>
      <c r="H2834" t="s">
        <v>918</v>
      </c>
      <c r="I2834" t="s">
        <v>179</v>
      </c>
      <c r="J2834" t="s">
        <v>832</v>
      </c>
      <c r="K2834">
        <v>120</v>
      </c>
      <c r="L2834">
        <v>125</v>
      </c>
      <c r="M2834">
        <v>2.2847222222222224E-2</v>
      </c>
      <c r="N2834">
        <v>73.025999999999996</v>
      </c>
      <c r="O2834">
        <v>230.03189999999998</v>
      </c>
      <c r="P2834">
        <v>0.37954919999999998</v>
      </c>
      <c r="Q2834">
        <v>6.1341840000000002E-2</v>
      </c>
      <c r="R2834">
        <v>90.333151999999998</v>
      </c>
      <c r="S2834">
        <v>0.84116879999999905</v>
      </c>
      <c r="T2834">
        <v>5.6329633800000001E-2</v>
      </c>
      <c r="U2834">
        <v>0</v>
      </c>
      <c r="V2834">
        <v>0</v>
      </c>
      <c r="W2834" s="25">
        <v>0</v>
      </c>
    </row>
    <row r="2835" spans="2:23" x14ac:dyDescent="0.25">
      <c r="B2835" t="s">
        <v>138</v>
      </c>
      <c r="C2835" t="s">
        <v>372</v>
      </c>
      <c r="D2835" t="s">
        <v>369</v>
      </c>
      <c r="E2835" t="s">
        <v>1789</v>
      </c>
      <c r="F2835" s="11" t="s">
        <v>951</v>
      </c>
      <c r="G2835" t="s">
        <v>1907</v>
      </c>
      <c r="H2835" t="s">
        <v>918</v>
      </c>
      <c r="I2835" t="s">
        <v>179</v>
      </c>
      <c r="J2835" t="s">
        <v>864</v>
      </c>
      <c r="K2835">
        <v>120</v>
      </c>
      <c r="L2835">
        <v>125</v>
      </c>
      <c r="M2835">
        <v>1.9259259259259261E-2</v>
      </c>
      <c r="N2835">
        <v>64.097999999999999</v>
      </c>
      <c r="O2835">
        <v>201.90869999999998</v>
      </c>
      <c r="P2835">
        <v>0.34117120000000001</v>
      </c>
      <c r="Q2835">
        <v>5.3842319999999999E-2</v>
      </c>
      <c r="R2835">
        <v>79.289217192307603</v>
      </c>
      <c r="S2835">
        <v>0.68582160000000003</v>
      </c>
      <c r="T2835">
        <v>4.5603633799999897E-2</v>
      </c>
      <c r="U2835">
        <v>0</v>
      </c>
      <c r="V2835">
        <v>0</v>
      </c>
      <c r="W2835" s="25">
        <v>0</v>
      </c>
    </row>
    <row r="2836" spans="2:23" x14ac:dyDescent="0.25">
      <c r="B2836" t="s">
        <v>140</v>
      </c>
      <c r="C2836" t="s">
        <v>374</v>
      </c>
      <c r="D2836" t="s">
        <v>369</v>
      </c>
      <c r="E2836" t="s">
        <v>1794</v>
      </c>
      <c r="F2836" s="11" t="s">
        <v>951</v>
      </c>
      <c r="G2836" t="s">
        <v>1907</v>
      </c>
      <c r="H2836" t="s">
        <v>918</v>
      </c>
      <c r="I2836" t="s">
        <v>179</v>
      </c>
      <c r="J2836" t="s">
        <v>865</v>
      </c>
      <c r="K2836">
        <v>180</v>
      </c>
      <c r="L2836">
        <v>125</v>
      </c>
      <c r="M2836">
        <v>2.3402777777777783E-2</v>
      </c>
      <c r="N2836">
        <v>198.83786427053801</v>
      </c>
      <c r="O2836">
        <v>626.33927245219468</v>
      </c>
      <c r="P2836">
        <v>1.10636860545685</v>
      </c>
      <c r="Q2836">
        <v>0.16702380849488399</v>
      </c>
      <c r="R2836">
        <v>245.962434518831</v>
      </c>
      <c r="S2836">
        <v>1.99137369569908</v>
      </c>
      <c r="T2836">
        <v>1.40698386958598E-2</v>
      </c>
      <c r="U2836">
        <v>0</v>
      </c>
      <c r="V2836">
        <v>0</v>
      </c>
      <c r="W2836" s="25">
        <v>0</v>
      </c>
    </row>
    <row r="2837" spans="2:23" x14ac:dyDescent="0.25">
      <c r="B2837" t="s">
        <v>140</v>
      </c>
      <c r="C2837" t="s">
        <v>374</v>
      </c>
      <c r="D2837" t="s">
        <v>369</v>
      </c>
      <c r="E2837" t="s">
        <v>1794</v>
      </c>
      <c r="F2837" s="11" t="s">
        <v>951</v>
      </c>
      <c r="G2837" t="s">
        <v>1907</v>
      </c>
      <c r="H2837" t="s">
        <v>918</v>
      </c>
      <c r="I2837" t="s">
        <v>179</v>
      </c>
      <c r="J2837" t="s">
        <v>865</v>
      </c>
      <c r="K2837">
        <v>220</v>
      </c>
      <c r="L2837">
        <v>200</v>
      </c>
      <c r="M2837">
        <v>3.5949074074074071E-2</v>
      </c>
      <c r="N2837">
        <v>268.90144289025199</v>
      </c>
      <c r="O2837">
        <v>847.03954510429378</v>
      </c>
      <c r="P2837">
        <v>1.42417940185481</v>
      </c>
      <c r="Q2837">
        <v>0.22587723672954099</v>
      </c>
      <c r="R2837">
        <v>332.63112425652503</v>
      </c>
      <c r="S2837">
        <v>3.1648724850938001</v>
      </c>
      <c r="T2837">
        <v>2.32954930819694E-2</v>
      </c>
      <c r="U2837">
        <v>0</v>
      </c>
      <c r="V2837">
        <v>0</v>
      </c>
      <c r="W2837" s="25">
        <v>0</v>
      </c>
    </row>
    <row r="2838" spans="2:23" x14ac:dyDescent="0.25">
      <c r="B2838" t="s">
        <v>140</v>
      </c>
      <c r="C2838" t="s">
        <v>374</v>
      </c>
      <c r="D2838" t="s">
        <v>369</v>
      </c>
      <c r="E2838" t="s">
        <v>1794</v>
      </c>
      <c r="F2838" s="11" t="s">
        <v>951</v>
      </c>
      <c r="G2838" t="s">
        <v>1907</v>
      </c>
      <c r="H2838" t="s">
        <v>918</v>
      </c>
      <c r="I2838" t="s">
        <v>179</v>
      </c>
      <c r="J2838" t="s">
        <v>865</v>
      </c>
      <c r="K2838">
        <v>240</v>
      </c>
      <c r="L2838">
        <v>250</v>
      </c>
      <c r="M2838">
        <v>4.3287037037037041E-2</v>
      </c>
      <c r="N2838">
        <v>309.486385183246</v>
      </c>
      <c r="O2838">
        <v>974.88211332722483</v>
      </c>
      <c r="P2838">
        <v>1.59668820610623</v>
      </c>
      <c r="Q2838">
        <v>0.259968495009826</v>
      </c>
      <c r="R2838">
        <v>382.83462128242098</v>
      </c>
      <c r="S2838">
        <v>3.9953380015673701</v>
      </c>
      <c r="T2838">
        <v>2.8924900339733901E-2</v>
      </c>
      <c r="U2838">
        <v>0</v>
      </c>
      <c r="V2838">
        <v>0</v>
      </c>
      <c r="W2838" s="25">
        <v>0</v>
      </c>
    </row>
    <row r="2839" spans="2:23" x14ac:dyDescent="0.25">
      <c r="B2839" t="s">
        <v>140</v>
      </c>
      <c r="C2839" t="s">
        <v>374</v>
      </c>
      <c r="D2839" t="s">
        <v>369</v>
      </c>
      <c r="E2839" t="s">
        <v>1794</v>
      </c>
      <c r="F2839" s="11" t="s">
        <v>951</v>
      </c>
      <c r="G2839" t="s">
        <v>1907</v>
      </c>
      <c r="H2839" t="s">
        <v>918</v>
      </c>
      <c r="I2839" t="s">
        <v>179</v>
      </c>
      <c r="J2839" t="s">
        <v>865</v>
      </c>
      <c r="K2839">
        <v>240</v>
      </c>
      <c r="L2839">
        <v>500</v>
      </c>
      <c r="M2839">
        <v>8.1388888888888886E-2</v>
      </c>
      <c r="N2839">
        <v>542.91033902626702</v>
      </c>
      <c r="O2839">
        <v>1710.1675679327411</v>
      </c>
      <c r="P2839">
        <v>2.70036015214452</v>
      </c>
      <c r="Q2839">
        <v>0.456044672296821</v>
      </c>
      <c r="R2839">
        <v>671.57999314850099</v>
      </c>
      <c r="S2839">
        <v>7.3052202078526296</v>
      </c>
      <c r="T2839">
        <v>3.0331792065636801E-2</v>
      </c>
      <c r="U2839">
        <v>0</v>
      </c>
      <c r="V2839">
        <v>0</v>
      </c>
      <c r="W2839" s="25">
        <v>0</v>
      </c>
    </row>
    <row r="2840" spans="2:23" x14ac:dyDescent="0.25">
      <c r="B2840" t="s">
        <v>140</v>
      </c>
      <c r="C2840" t="s">
        <v>374</v>
      </c>
      <c r="D2840" t="s">
        <v>369</v>
      </c>
      <c r="E2840" t="s">
        <v>1794</v>
      </c>
      <c r="F2840" s="11" t="s">
        <v>951</v>
      </c>
      <c r="G2840" t="s">
        <v>1907</v>
      </c>
      <c r="H2840" t="s">
        <v>918</v>
      </c>
      <c r="I2840" t="s">
        <v>179</v>
      </c>
      <c r="J2840" t="s">
        <v>865</v>
      </c>
      <c r="K2840">
        <v>240</v>
      </c>
      <c r="L2840">
        <v>750</v>
      </c>
      <c r="M2840">
        <v>0.11969907407407408</v>
      </c>
      <c r="N2840">
        <v>780.385200920697</v>
      </c>
      <c r="O2840">
        <v>2458.2133829001955</v>
      </c>
      <c r="P2840">
        <v>3.8247260883197902</v>
      </c>
      <c r="Q2840">
        <v>0.65552359289603501</v>
      </c>
      <c r="R2840">
        <v>965.33660028162603</v>
      </c>
      <c r="S2840">
        <v>10.667706227780601</v>
      </c>
      <c r="T2840">
        <v>3.1890418951321602E-2</v>
      </c>
      <c r="U2840">
        <v>0</v>
      </c>
      <c r="V2840">
        <v>0</v>
      </c>
      <c r="W2840" s="25">
        <v>0</v>
      </c>
    </row>
    <row r="2841" spans="2:23" x14ac:dyDescent="0.25">
      <c r="B2841" t="s">
        <v>140</v>
      </c>
      <c r="C2841" t="s">
        <v>374</v>
      </c>
      <c r="D2841" t="s">
        <v>369</v>
      </c>
      <c r="E2841" t="s">
        <v>1794</v>
      </c>
      <c r="F2841" s="11" t="s">
        <v>951</v>
      </c>
      <c r="G2841" t="s">
        <v>1907</v>
      </c>
      <c r="H2841" t="s">
        <v>918</v>
      </c>
      <c r="I2841" t="s">
        <v>179</v>
      </c>
      <c r="J2841" t="s">
        <v>865</v>
      </c>
      <c r="K2841">
        <v>240</v>
      </c>
      <c r="L2841">
        <v>1000</v>
      </c>
      <c r="M2841">
        <v>0.15800925925925927</v>
      </c>
      <c r="N2841">
        <v>1017.9074343334</v>
      </c>
      <c r="O2841">
        <v>3206.4084181502099</v>
      </c>
      <c r="P2841">
        <v>4.9494245466575002</v>
      </c>
      <c r="Q2841">
        <v>0.855042286615738</v>
      </c>
      <c r="R2841">
        <v>1259.1512129589801</v>
      </c>
      <c r="S2841">
        <v>14.031285203763399</v>
      </c>
      <c r="T2841">
        <v>3.3632870343055898E-2</v>
      </c>
      <c r="U2841">
        <v>0</v>
      </c>
      <c r="V2841">
        <v>0</v>
      </c>
      <c r="W2841" s="25">
        <v>0</v>
      </c>
    </row>
    <row r="2842" spans="2:23" x14ac:dyDescent="0.25">
      <c r="B2842" t="s">
        <v>140</v>
      </c>
      <c r="C2842" t="s">
        <v>374</v>
      </c>
      <c r="D2842" t="s">
        <v>369</v>
      </c>
      <c r="E2842" t="s">
        <v>1794</v>
      </c>
      <c r="F2842" s="11" t="s">
        <v>951</v>
      </c>
      <c r="G2842" t="s">
        <v>1907</v>
      </c>
      <c r="H2842" t="s">
        <v>918</v>
      </c>
      <c r="I2842" t="s">
        <v>179</v>
      </c>
      <c r="J2842" t="s">
        <v>832</v>
      </c>
      <c r="K2842">
        <v>180</v>
      </c>
      <c r="L2842">
        <v>125</v>
      </c>
      <c r="M2842">
        <v>2.2847222222222224E-2</v>
      </c>
      <c r="N2842">
        <v>81.556910000000002</v>
      </c>
      <c r="O2842">
        <v>256.90426650000001</v>
      </c>
      <c r="P2842">
        <v>0.28704239999999998</v>
      </c>
      <c r="Q2842">
        <v>6.8507806000000004E-2</v>
      </c>
      <c r="R2842">
        <v>100.885898</v>
      </c>
      <c r="S2842">
        <v>7.0597998000000004</v>
      </c>
      <c r="T2842">
        <v>1.0774569383999999</v>
      </c>
      <c r="U2842">
        <v>0</v>
      </c>
      <c r="V2842">
        <v>0</v>
      </c>
      <c r="W2842" s="25">
        <v>0</v>
      </c>
    </row>
    <row r="2843" spans="2:23" x14ac:dyDescent="0.25">
      <c r="B2843" t="s">
        <v>140</v>
      </c>
      <c r="C2843" t="s">
        <v>374</v>
      </c>
      <c r="D2843" t="s">
        <v>369</v>
      </c>
      <c r="E2843" t="s">
        <v>1794</v>
      </c>
      <c r="F2843" s="11" t="s">
        <v>951</v>
      </c>
      <c r="G2843" t="s">
        <v>1907</v>
      </c>
      <c r="H2843" t="s">
        <v>918</v>
      </c>
      <c r="I2843" t="s">
        <v>179</v>
      </c>
      <c r="J2843" t="s">
        <v>864</v>
      </c>
      <c r="K2843">
        <v>180</v>
      </c>
      <c r="L2843">
        <v>125</v>
      </c>
      <c r="M2843">
        <v>1.9259259259259261E-2</v>
      </c>
      <c r="N2843">
        <v>73.033318910256398</v>
      </c>
      <c r="O2843">
        <v>230.05495456730765</v>
      </c>
      <c r="P2843">
        <v>0.2697444</v>
      </c>
      <c r="Q2843">
        <v>6.1347989166666603E-2</v>
      </c>
      <c r="R2843">
        <v>90.342215756410198</v>
      </c>
      <c r="S2843">
        <v>5.75097681923077</v>
      </c>
      <c r="T2843">
        <v>0.86540763840000001</v>
      </c>
      <c r="U2843">
        <v>0</v>
      </c>
      <c r="V2843">
        <v>0</v>
      </c>
      <c r="W2843" s="25">
        <v>0</v>
      </c>
    </row>
    <row r="2844" spans="2:23" x14ac:dyDescent="0.25">
      <c r="B2844" t="s">
        <v>2034</v>
      </c>
      <c r="C2844" t="s">
        <v>758</v>
      </c>
      <c r="D2844" t="s">
        <v>369</v>
      </c>
      <c r="E2844" t="s">
        <v>1796</v>
      </c>
      <c r="F2844" s="11" t="s">
        <v>951</v>
      </c>
      <c r="G2844" t="s">
        <v>1907</v>
      </c>
      <c r="H2844" t="s">
        <v>918</v>
      </c>
      <c r="I2844" t="s">
        <v>179</v>
      </c>
      <c r="J2844" t="s">
        <v>865</v>
      </c>
      <c r="K2844">
        <v>200</v>
      </c>
      <c r="L2844">
        <v>125</v>
      </c>
      <c r="M2844">
        <v>1.8958333333333334E-2</v>
      </c>
      <c r="N2844">
        <v>150.67648276320801</v>
      </c>
      <c r="O2844">
        <v>474.63092070410522</v>
      </c>
      <c r="P2844">
        <v>1.40471901138435</v>
      </c>
      <c r="Q2844">
        <v>0.12656823690314001</v>
      </c>
      <c r="R2844">
        <v>186.38680392524</v>
      </c>
      <c r="S2844">
        <v>0.74523218842164596</v>
      </c>
      <c r="T2844">
        <v>4.1878479576124603E-2</v>
      </c>
      <c r="U2844">
        <v>0</v>
      </c>
      <c r="V2844">
        <v>0</v>
      </c>
      <c r="W2844" s="25">
        <v>0</v>
      </c>
    </row>
    <row r="2845" spans="2:23" x14ac:dyDescent="0.25">
      <c r="B2845" t="s">
        <v>2034</v>
      </c>
      <c r="C2845" t="s">
        <v>758</v>
      </c>
      <c r="D2845" t="s">
        <v>369</v>
      </c>
      <c r="E2845" t="s">
        <v>1796</v>
      </c>
      <c r="F2845" s="11" t="s">
        <v>951</v>
      </c>
      <c r="G2845" t="s">
        <v>1907</v>
      </c>
      <c r="H2845" t="s">
        <v>918</v>
      </c>
      <c r="I2845" t="s">
        <v>179</v>
      </c>
      <c r="J2845" t="s">
        <v>865</v>
      </c>
      <c r="K2845">
        <v>270</v>
      </c>
      <c r="L2845">
        <v>200</v>
      </c>
      <c r="M2845">
        <v>2.9155092592592594E-2</v>
      </c>
      <c r="N2845">
        <v>206.34072622981799</v>
      </c>
      <c r="O2845">
        <v>649.97328762392669</v>
      </c>
      <c r="P2845">
        <v>1.85107856091277</v>
      </c>
      <c r="Q2845">
        <v>0.173326209641503</v>
      </c>
      <c r="R2845">
        <v>255.24347446020801</v>
      </c>
      <c r="S2845">
        <v>1.1262327533849199</v>
      </c>
      <c r="T2845">
        <v>6.4713343488785297E-2</v>
      </c>
      <c r="U2845">
        <v>0</v>
      </c>
      <c r="V2845">
        <v>0</v>
      </c>
      <c r="W2845" s="25">
        <v>0</v>
      </c>
    </row>
    <row r="2846" spans="2:23" x14ac:dyDescent="0.25">
      <c r="B2846" t="s">
        <v>2034</v>
      </c>
      <c r="C2846" t="s">
        <v>758</v>
      </c>
      <c r="D2846" t="s">
        <v>369</v>
      </c>
      <c r="E2846" t="s">
        <v>1796</v>
      </c>
      <c r="F2846" s="11" t="s">
        <v>951</v>
      </c>
      <c r="G2846" t="s">
        <v>1907</v>
      </c>
      <c r="H2846" t="s">
        <v>918</v>
      </c>
      <c r="I2846" t="s">
        <v>179</v>
      </c>
      <c r="J2846" t="s">
        <v>865</v>
      </c>
      <c r="K2846">
        <v>300</v>
      </c>
      <c r="L2846">
        <v>250</v>
      </c>
      <c r="M2846">
        <v>3.4282407407407407E-2</v>
      </c>
      <c r="N2846">
        <v>241.86511827907901</v>
      </c>
      <c r="O2846">
        <v>761.87512257909884</v>
      </c>
      <c r="P2846">
        <v>2.1350071287699399</v>
      </c>
      <c r="Q2846">
        <v>0.20316670582938701</v>
      </c>
      <c r="R2846">
        <v>299.18712654449598</v>
      </c>
      <c r="S2846">
        <v>1.3575781144124199</v>
      </c>
      <c r="T2846">
        <v>7.69525748053837E-2</v>
      </c>
      <c r="U2846">
        <v>0</v>
      </c>
      <c r="V2846">
        <v>0</v>
      </c>
      <c r="W2846" s="25">
        <v>0</v>
      </c>
    </row>
    <row r="2847" spans="2:23" x14ac:dyDescent="0.25">
      <c r="B2847" t="s">
        <v>2034</v>
      </c>
      <c r="C2847" t="s">
        <v>758</v>
      </c>
      <c r="D2847" t="s">
        <v>369</v>
      </c>
      <c r="E2847" t="s">
        <v>1796</v>
      </c>
      <c r="F2847" s="11" t="s">
        <v>951</v>
      </c>
      <c r="G2847" t="s">
        <v>1907</v>
      </c>
      <c r="H2847" t="s">
        <v>918</v>
      </c>
      <c r="I2847" t="s">
        <v>179</v>
      </c>
      <c r="J2847" t="s">
        <v>865</v>
      </c>
      <c r="K2847">
        <v>320</v>
      </c>
      <c r="L2847">
        <v>500</v>
      </c>
      <c r="M2847">
        <v>6.2824074074074074E-2</v>
      </c>
      <c r="N2847">
        <v>429.75719130226099</v>
      </c>
      <c r="O2847">
        <v>1353.7351526021221</v>
      </c>
      <c r="P2847">
        <v>3.7467867858893</v>
      </c>
      <c r="Q2847">
        <v>0.36099604510542099</v>
      </c>
      <c r="R2847">
        <v>531.60962851617501</v>
      </c>
      <c r="S2847">
        <v>2.1079084009324198</v>
      </c>
      <c r="T2847">
        <v>0.10729779828621699</v>
      </c>
      <c r="U2847">
        <v>0</v>
      </c>
      <c r="V2847">
        <v>0</v>
      </c>
      <c r="W2847" s="25">
        <v>0</v>
      </c>
    </row>
    <row r="2848" spans="2:23" x14ac:dyDescent="0.25">
      <c r="B2848" t="s">
        <v>2034</v>
      </c>
      <c r="C2848" t="s">
        <v>758</v>
      </c>
      <c r="D2848" t="s">
        <v>369</v>
      </c>
      <c r="E2848" t="s">
        <v>1796</v>
      </c>
      <c r="F2848" s="11" t="s">
        <v>951</v>
      </c>
      <c r="G2848" t="s">
        <v>1907</v>
      </c>
      <c r="H2848" t="s">
        <v>918</v>
      </c>
      <c r="I2848" t="s">
        <v>179</v>
      </c>
      <c r="J2848" t="s">
        <v>865</v>
      </c>
      <c r="K2848">
        <v>310</v>
      </c>
      <c r="L2848">
        <v>750</v>
      </c>
      <c r="M2848">
        <v>9.0659722222222225E-2</v>
      </c>
      <c r="N2848">
        <v>634.11792564835798</v>
      </c>
      <c r="O2848">
        <v>1997.4714657923275</v>
      </c>
      <c r="P2848">
        <v>5.5955940468220797</v>
      </c>
      <c r="Q2848">
        <v>0.53265905874735497</v>
      </c>
      <c r="R2848">
        <v>784.403925554181</v>
      </c>
      <c r="S2848">
        <v>2.6983782653039698</v>
      </c>
      <c r="T2848">
        <v>0.12774952753504301</v>
      </c>
      <c r="U2848">
        <v>0</v>
      </c>
      <c r="V2848">
        <v>0</v>
      </c>
      <c r="W2848" s="25">
        <v>0</v>
      </c>
    </row>
    <row r="2849" spans="2:23" x14ac:dyDescent="0.25">
      <c r="B2849" t="s">
        <v>2034</v>
      </c>
      <c r="C2849" t="s">
        <v>758</v>
      </c>
      <c r="D2849" t="s">
        <v>369</v>
      </c>
      <c r="E2849" t="s">
        <v>1796</v>
      </c>
      <c r="F2849" s="11" t="s">
        <v>951</v>
      </c>
      <c r="G2849" t="s">
        <v>1907</v>
      </c>
      <c r="H2849" t="s">
        <v>918</v>
      </c>
      <c r="I2849" t="s">
        <v>179</v>
      </c>
      <c r="J2849" t="s">
        <v>865</v>
      </c>
      <c r="K2849">
        <v>320</v>
      </c>
      <c r="L2849">
        <v>1000</v>
      </c>
      <c r="M2849">
        <v>0.11943287037037037</v>
      </c>
      <c r="N2849">
        <v>821.59798454236704</v>
      </c>
      <c r="O2849">
        <v>2588.0336513084562</v>
      </c>
      <c r="P2849">
        <v>7.1779980762330799</v>
      </c>
      <c r="Q2849">
        <v>0.690142318639969</v>
      </c>
      <c r="R2849">
        <v>1016.31673882591</v>
      </c>
      <c r="S2849">
        <v>3.4558624466307299</v>
      </c>
      <c r="T2849">
        <v>0.156464970568059</v>
      </c>
      <c r="U2849">
        <v>0</v>
      </c>
      <c r="V2849">
        <v>0</v>
      </c>
      <c r="W2849" s="25">
        <v>0</v>
      </c>
    </row>
    <row r="2850" spans="2:23" x14ac:dyDescent="0.25">
      <c r="B2850" t="s">
        <v>2034</v>
      </c>
      <c r="C2850" t="s">
        <v>758</v>
      </c>
      <c r="D2850" t="s">
        <v>369</v>
      </c>
      <c r="E2850" t="s">
        <v>1796</v>
      </c>
      <c r="F2850" s="11" t="s">
        <v>951</v>
      </c>
      <c r="G2850" t="s">
        <v>1907</v>
      </c>
      <c r="H2850" t="s">
        <v>918</v>
      </c>
      <c r="I2850" t="s">
        <v>179</v>
      </c>
      <c r="J2850" t="s">
        <v>865</v>
      </c>
      <c r="K2850">
        <v>310</v>
      </c>
      <c r="L2850">
        <v>1500</v>
      </c>
      <c r="M2850">
        <v>0.17527777777777778</v>
      </c>
      <c r="N2850">
        <v>1231.85042565447</v>
      </c>
      <c r="O2850">
        <v>3880.3288408115804</v>
      </c>
      <c r="P2850">
        <v>10.892920360374999</v>
      </c>
      <c r="Q2850">
        <v>1.0347546364814</v>
      </c>
      <c r="R2850">
        <v>1523.7989363279401</v>
      </c>
      <c r="S2850">
        <v>4.6791181082938298</v>
      </c>
      <c r="T2850">
        <v>0.201712553834234</v>
      </c>
      <c r="U2850">
        <v>0</v>
      </c>
      <c r="V2850">
        <v>0</v>
      </c>
      <c r="W2850" s="25">
        <v>0</v>
      </c>
    </row>
    <row r="2851" spans="2:23" x14ac:dyDescent="0.25">
      <c r="B2851" t="s">
        <v>2034</v>
      </c>
      <c r="C2851" t="s">
        <v>758</v>
      </c>
      <c r="D2851" t="s">
        <v>369</v>
      </c>
      <c r="E2851" t="s">
        <v>1796</v>
      </c>
      <c r="F2851" s="11" t="s">
        <v>951</v>
      </c>
      <c r="G2851" t="s">
        <v>1907</v>
      </c>
      <c r="H2851" t="s">
        <v>918</v>
      </c>
      <c r="I2851" t="s">
        <v>179</v>
      </c>
      <c r="J2851" t="s">
        <v>865</v>
      </c>
      <c r="K2851">
        <v>320</v>
      </c>
      <c r="L2851">
        <v>2000</v>
      </c>
      <c r="M2851">
        <v>0.23258101851851851</v>
      </c>
      <c r="N2851">
        <v>1606.0361986936</v>
      </c>
      <c r="O2851">
        <v>5059.0140258848396</v>
      </c>
      <c r="P2851">
        <v>14.0535394980639</v>
      </c>
      <c r="Q2851">
        <v>1.34907020688142</v>
      </c>
      <c r="R2851">
        <v>1986.66717559169</v>
      </c>
      <c r="S2851">
        <v>6.1279372777267396</v>
      </c>
      <c r="T2851">
        <v>0.25298331504764299</v>
      </c>
      <c r="U2851">
        <v>0</v>
      </c>
      <c r="V2851">
        <v>0</v>
      </c>
      <c r="W2851" s="25">
        <v>0</v>
      </c>
    </row>
    <row r="2852" spans="2:23" x14ac:dyDescent="0.25">
      <c r="B2852" t="s">
        <v>2034</v>
      </c>
      <c r="C2852" t="s">
        <v>758</v>
      </c>
      <c r="D2852" t="s">
        <v>369</v>
      </c>
      <c r="E2852" t="s">
        <v>1796</v>
      </c>
      <c r="F2852" s="11" t="s">
        <v>951</v>
      </c>
      <c r="G2852" t="s">
        <v>1907</v>
      </c>
      <c r="H2852" t="s">
        <v>918</v>
      </c>
      <c r="I2852" t="s">
        <v>179</v>
      </c>
      <c r="J2852" t="s">
        <v>832</v>
      </c>
      <c r="K2852">
        <v>200</v>
      </c>
      <c r="L2852">
        <v>125</v>
      </c>
      <c r="M2852">
        <v>2.2847222222222224E-2</v>
      </c>
      <c r="N2852">
        <v>101.16298999999999</v>
      </c>
      <c r="O2852">
        <v>318.66341849999998</v>
      </c>
      <c r="P2852">
        <v>0.6788052</v>
      </c>
      <c r="Q2852">
        <v>8.4976909999999906E-2</v>
      </c>
      <c r="R2852">
        <v>125.138617999999</v>
      </c>
      <c r="S2852">
        <v>3.4824696999999998</v>
      </c>
      <c r="T2852">
        <v>0.41594386</v>
      </c>
      <c r="U2852">
        <v>0</v>
      </c>
      <c r="V2852">
        <v>0</v>
      </c>
      <c r="W2852" s="25">
        <v>0</v>
      </c>
    </row>
    <row r="2853" spans="2:23" x14ac:dyDescent="0.25">
      <c r="B2853" t="s">
        <v>2034</v>
      </c>
      <c r="C2853" t="s">
        <v>758</v>
      </c>
      <c r="D2853" t="s">
        <v>369</v>
      </c>
      <c r="E2853" t="s">
        <v>1796</v>
      </c>
      <c r="F2853" s="11" t="s">
        <v>951</v>
      </c>
      <c r="G2853" t="s">
        <v>1907</v>
      </c>
      <c r="H2853" t="s">
        <v>918</v>
      </c>
      <c r="I2853" t="s">
        <v>179</v>
      </c>
      <c r="J2853" t="s">
        <v>864</v>
      </c>
      <c r="K2853">
        <v>200</v>
      </c>
      <c r="L2853">
        <v>125</v>
      </c>
      <c r="M2853">
        <v>1.9259259259259261E-2</v>
      </c>
      <c r="N2853">
        <v>91.015857371794795</v>
      </c>
      <c r="O2853">
        <v>286.69995072115358</v>
      </c>
      <c r="P2853">
        <v>0.64557319999999996</v>
      </c>
      <c r="Q2853">
        <v>7.6453318910256404E-2</v>
      </c>
      <c r="R2853">
        <v>112.58661466666599</v>
      </c>
      <c r="S2853">
        <v>2.8207820724358901</v>
      </c>
      <c r="T2853">
        <v>0.33467054397435803</v>
      </c>
      <c r="U2853">
        <v>0</v>
      </c>
      <c r="V2853">
        <v>0</v>
      </c>
      <c r="W2853" s="25">
        <v>0</v>
      </c>
    </row>
    <row r="2854" spans="2:23" x14ac:dyDescent="0.25">
      <c r="B2854" t="s">
        <v>142</v>
      </c>
      <c r="C2854" t="s">
        <v>376</v>
      </c>
      <c r="D2854" t="s">
        <v>377</v>
      </c>
      <c r="E2854" t="s">
        <v>1797</v>
      </c>
      <c r="F2854" s="11" t="s">
        <v>951</v>
      </c>
      <c r="G2854" t="s">
        <v>1907</v>
      </c>
      <c r="H2854" t="s">
        <v>921</v>
      </c>
      <c r="I2854" t="s">
        <v>179</v>
      </c>
      <c r="J2854" t="s">
        <v>865</v>
      </c>
      <c r="K2854">
        <v>180</v>
      </c>
      <c r="L2854">
        <v>125</v>
      </c>
      <c r="M2854">
        <v>2.3518518518518518E-2</v>
      </c>
      <c r="N2854">
        <v>118.34836122353801</v>
      </c>
      <c r="O2854">
        <v>372.7973378541447</v>
      </c>
      <c r="P2854">
        <v>0.70400819921090096</v>
      </c>
      <c r="Q2854">
        <v>9.9412622178882901E-2</v>
      </c>
      <c r="R2854">
        <v>146.39692604940799</v>
      </c>
      <c r="S2854">
        <v>1.30322258095886</v>
      </c>
      <c r="T2854">
        <v>9.2513713641905596E-2</v>
      </c>
      <c r="U2854">
        <v>0</v>
      </c>
      <c r="V2854">
        <v>0</v>
      </c>
      <c r="W2854" s="25">
        <v>0</v>
      </c>
    </row>
    <row r="2855" spans="2:23" x14ac:dyDescent="0.25">
      <c r="B2855" t="s">
        <v>142</v>
      </c>
      <c r="C2855" t="s">
        <v>376</v>
      </c>
      <c r="D2855" t="s">
        <v>377</v>
      </c>
      <c r="E2855" t="s">
        <v>1797</v>
      </c>
      <c r="F2855" s="11" t="s">
        <v>951</v>
      </c>
      <c r="G2855" t="s">
        <v>1907</v>
      </c>
      <c r="H2855" t="s">
        <v>921</v>
      </c>
      <c r="I2855" t="s">
        <v>179</v>
      </c>
      <c r="J2855" t="s">
        <v>865</v>
      </c>
      <c r="K2855">
        <v>200</v>
      </c>
      <c r="L2855">
        <v>200</v>
      </c>
      <c r="M2855">
        <v>3.6967592592592594E-2</v>
      </c>
      <c r="N2855">
        <v>172.064529291453</v>
      </c>
      <c r="O2855">
        <v>542.00326726807691</v>
      </c>
      <c r="P2855">
        <v>0.993178014296904</v>
      </c>
      <c r="Q2855">
        <v>0.144534200148631</v>
      </c>
      <c r="R2855">
        <v>212.843808888956</v>
      </c>
      <c r="S2855">
        <v>2.0584808749432502</v>
      </c>
      <c r="T2855">
        <v>0.14867347363467301</v>
      </c>
      <c r="U2855">
        <v>0</v>
      </c>
      <c r="V2855">
        <v>0</v>
      </c>
      <c r="W2855" s="25">
        <v>0</v>
      </c>
    </row>
    <row r="2856" spans="2:23" x14ac:dyDescent="0.25">
      <c r="B2856" t="s">
        <v>142</v>
      </c>
      <c r="C2856" t="s">
        <v>376</v>
      </c>
      <c r="D2856" t="s">
        <v>377</v>
      </c>
      <c r="E2856" t="s">
        <v>1797</v>
      </c>
      <c r="F2856" s="11" t="s">
        <v>951</v>
      </c>
      <c r="G2856" t="s">
        <v>1907</v>
      </c>
      <c r="H2856" t="s">
        <v>921</v>
      </c>
      <c r="I2856" t="s">
        <v>179</v>
      </c>
      <c r="J2856" t="s">
        <v>865</v>
      </c>
      <c r="K2856">
        <v>240</v>
      </c>
      <c r="L2856">
        <v>250</v>
      </c>
      <c r="M2856">
        <v>4.5231481481481484E-2</v>
      </c>
      <c r="N2856">
        <v>197.411235706361</v>
      </c>
      <c r="O2856">
        <v>621.8453924750371</v>
      </c>
      <c r="P2856">
        <v>1.0954197545794699</v>
      </c>
      <c r="Q2856">
        <v>0.16582543391202401</v>
      </c>
      <c r="R2856">
        <v>244.19768790632099</v>
      </c>
      <c r="S2856">
        <v>2.7319749417424202</v>
      </c>
      <c r="T2856">
        <v>0.222916646736222</v>
      </c>
      <c r="U2856">
        <v>0</v>
      </c>
      <c r="V2856">
        <v>0</v>
      </c>
      <c r="W2856" s="25">
        <v>0</v>
      </c>
    </row>
    <row r="2857" spans="2:23" x14ac:dyDescent="0.25">
      <c r="B2857" t="s">
        <v>142</v>
      </c>
      <c r="C2857" t="s">
        <v>376</v>
      </c>
      <c r="D2857" t="s">
        <v>377</v>
      </c>
      <c r="E2857" t="s">
        <v>1797</v>
      </c>
      <c r="F2857" s="11" t="s">
        <v>951</v>
      </c>
      <c r="G2857" t="s">
        <v>1907</v>
      </c>
      <c r="H2857" t="s">
        <v>921</v>
      </c>
      <c r="I2857" t="s">
        <v>179</v>
      </c>
      <c r="J2857" t="s">
        <v>865</v>
      </c>
      <c r="K2857">
        <v>280</v>
      </c>
      <c r="L2857">
        <v>500</v>
      </c>
      <c r="M2857">
        <v>8.880787037037037E-2</v>
      </c>
      <c r="N2857">
        <v>345.117168395254</v>
      </c>
      <c r="O2857">
        <v>1087.11908044505</v>
      </c>
      <c r="P2857">
        <v>1.79625602634505</v>
      </c>
      <c r="Q2857">
        <v>0.28989838524908101</v>
      </c>
      <c r="R2857">
        <v>426.90998954777098</v>
      </c>
      <c r="S2857">
        <v>5.6657654590410402</v>
      </c>
      <c r="T2857">
        <v>0.48472873652077803</v>
      </c>
      <c r="U2857">
        <v>0</v>
      </c>
      <c r="V2857">
        <v>0</v>
      </c>
      <c r="W2857" s="25">
        <v>0</v>
      </c>
    </row>
    <row r="2858" spans="2:23" x14ac:dyDescent="0.25">
      <c r="B2858" t="s">
        <v>142</v>
      </c>
      <c r="C2858" t="s">
        <v>376</v>
      </c>
      <c r="D2858" t="s">
        <v>377</v>
      </c>
      <c r="E2858" t="s">
        <v>1797</v>
      </c>
      <c r="F2858" s="11" t="s">
        <v>951</v>
      </c>
      <c r="G2858" t="s">
        <v>1907</v>
      </c>
      <c r="H2858" t="s">
        <v>921</v>
      </c>
      <c r="I2858" t="s">
        <v>179</v>
      </c>
      <c r="J2858" t="s">
        <v>865</v>
      </c>
      <c r="K2858">
        <v>280</v>
      </c>
      <c r="L2858">
        <v>750</v>
      </c>
      <c r="M2858">
        <v>0.1315625</v>
      </c>
      <c r="N2858">
        <v>499.53959756841698</v>
      </c>
      <c r="O2858">
        <v>1573.5497323405134</v>
      </c>
      <c r="P2858">
        <v>2.55682860587086</v>
      </c>
      <c r="Q2858">
        <v>0.41961323865799</v>
      </c>
      <c r="R2858">
        <v>617.930527375049</v>
      </c>
      <c r="S2858">
        <v>8.40490705147411</v>
      </c>
      <c r="T2858">
        <v>0.70014777762787805</v>
      </c>
      <c r="U2858">
        <v>0</v>
      </c>
      <c r="V2858">
        <v>0</v>
      </c>
      <c r="W2858" s="25">
        <v>0</v>
      </c>
    </row>
    <row r="2859" spans="2:23" x14ac:dyDescent="0.25">
      <c r="B2859" t="s">
        <v>142</v>
      </c>
      <c r="C2859" t="s">
        <v>376</v>
      </c>
      <c r="D2859" t="s">
        <v>377</v>
      </c>
      <c r="E2859" t="s">
        <v>1797</v>
      </c>
      <c r="F2859" s="11" t="s">
        <v>951</v>
      </c>
      <c r="G2859" t="s">
        <v>1907</v>
      </c>
      <c r="H2859" t="s">
        <v>921</v>
      </c>
      <c r="I2859" t="s">
        <v>179</v>
      </c>
      <c r="J2859" t="s">
        <v>865</v>
      </c>
      <c r="K2859">
        <v>280</v>
      </c>
      <c r="L2859">
        <v>1000</v>
      </c>
      <c r="M2859">
        <v>0.17431712962962964</v>
      </c>
      <c r="N2859">
        <v>653.977335314161</v>
      </c>
      <c r="O2859">
        <v>2060.0286062396071</v>
      </c>
      <c r="P2859">
        <v>3.3175381505974499</v>
      </c>
      <c r="Q2859">
        <v>0.54934095002204997</v>
      </c>
      <c r="R2859">
        <v>808.97002662950399</v>
      </c>
      <c r="S2859">
        <v>11.144186628006301</v>
      </c>
      <c r="T2859">
        <v>0.91559553142777905</v>
      </c>
      <c r="U2859">
        <v>0</v>
      </c>
      <c r="V2859">
        <v>0</v>
      </c>
      <c r="W2859" s="25">
        <v>0</v>
      </c>
    </row>
    <row r="2860" spans="2:23" x14ac:dyDescent="0.25">
      <c r="B2860" t="s">
        <v>142</v>
      </c>
      <c r="C2860" t="s">
        <v>376</v>
      </c>
      <c r="D2860" t="s">
        <v>377</v>
      </c>
      <c r="E2860" t="s">
        <v>1797</v>
      </c>
      <c r="F2860" s="11" t="s">
        <v>951</v>
      </c>
      <c r="G2860" t="s">
        <v>1907</v>
      </c>
      <c r="H2860" t="s">
        <v>921</v>
      </c>
      <c r="I2860" t="s">
        <v>179</v>
      </c>
      <c r="J2860" t="s">
        <v>865</v>
      </c>
      <c r="K2860">
        <v>280</v>
      </c>
      <c r="L2860">
        <v>1500</v>
      </c>
      <c r="M2860">
        <v>0.25983796296296297</v>
      </c>
      <c r="N2860">
        <v>962.93502221929703</v>
      </c>
      <c r="O2860">
        <v>3033.2453199907854</v>
      </c>
      <c r="P2860">
        <v>4.83953339850249</v>
      </c>
      <c r="Q2860">
        <v>0.80886534043704095</v>
      </c>
      <c r="R2860">
        <v>1191.15029964776</v>
      </c>
      <c r="S2860">
        <v>16.622937701840801</v>
      </c>
      <c r="T2860">
        <v>1.34649017000344</v>
      </c>
      <c r="U2860">
        <v>0</v>
      </c>
      <c r="V2860">
        <v>0</v>
      </c>
      <c r="W2860" s="25">
        <v>0</v>
      </c>
    </row>
    <row r="2861" spans="2:23" x14ac:dyDescent="0.25">
      <c r="B2861" t="s">
        <v>142</v>
      </c>
      <c r="C2861" t="s">
        <v>376</v>
      </c>
      <c r="D2861" t="s">
        <v>377</v>
      </c>
      <c r="E2861" t="s">
        <v>1797</v>
      </c>
      <c r="F2861" s="11" t="s">
        <v>951</v>
      </c>
      <c r="G2861" t="s">
        <v>1907</v>
      </c>
      <c r="H2861" t="s">
        <v>921</v>
      </c>
      <c r="I2861" t="s">
        <v>179</v>
      </c>
      <c r="J2861" t="s">
        <v>832</v>
      </c>
      <c r="K2861">
        <v>180</v>
      </c>
      <c r="L2861">
        <v>125</v>
      </c>
      <c r="M2861">
        <v>2.2847222222222224E-2</v>
      </c>
      <c r="N2861">
        <v>50.065493999999902</v>
      </c>
      <c r="O2861">
        <v>157.70630609999969</v>
      </c>
      <c r="P2861">
        <v>0.18855240000000001</v>
      </c>
      <c r="Q2861">
        <v>4.2055014999999897E-2</v>
      </c>
      <c r="R2861">
        <v>61.9310189999999</v>
      </c>
      <c r="S2861">
        <v>5.0136913999999999</v>
      </c>
      <c r="T2861">
        <v>1.68729309999999</v>
      </c>
      <c r="U2861">
        <v>0</v>
      </c>
      <c r="V2861">
        <v>0</v>
      </c>
      <c r="W2861" s="25">
        <v>0</v>
      </c>
    </row>
    <row r="2862" spans="2:23" x14ac:dyDescent="0.25">
      <c r="B2862" t="s">
        <v>142</v>
      </c>
      <c r="C2862" t="s">
        <v>376</v>
      </c>
      <c r="D2862" t="s">
        <v>377</v>
      </c>
      <c r="E2862" t="s">
        <v>1797</v>
      </c>
      <c r="F2862" s="11" t="s">
        <v>951</v>
      </c>
      <c r="G2862" t="s">
        <v>1907</v>
      </c>
      <c r="H2862" t="s">
        <v>921</v>
      </c>
      <c r="I2862" t="s">
        <v>179</v>
      </c>
      <c r="J2862" t="s">
        <v>864</v>
      </c>
      <c r="K2862">
        <v>180</v>
      </c>
      <c r="L2862">
        <v>125</v>
      </c>
      <c r="M2862">
        <v>1.9259259259259261E-2</v>
      </c>
      <c r="N2862">
        <v>44.991927884615301</v>
      </c>
      <c r="O2862">
        <v>141.72457283653819</v>
      </c>
      <c r="P2862">
        <v>0.17925240000000001</v>
      </c>
      <c r="Q2862">
        <v>3.7793219455128202E-2</v>
      </c>
      <c r="R2862">
        <v>55.655017532051197</v>
      </c>
      <c r="S2862">
        <v>4.0792568102563997</v>
      </c>
      <c r="T2862">
        <v>1.35997147243589</v>
      </c>
      <c r="U2862">
        <v>0</v>
      </c>
      <c r="V2862">
        <v>0</v>
      </c>
      <c r="W2862" s="25">
        <v>0</v>
      </c>
    </row>
    <row r="2863" spans="2:23" x14ac:dyDescent="0.25">
      <c r="B2863" t="s">
        <v>943</v>
      </c>
      <c r="C2863" t="s">
        <v>762</v>
      </c>
      <c r="D2863" t="s">
        <v>377</v>
      </c>
      <c r="E2863" t="s">
        <v>761</v>
      </c>
      <c r="F2863" s="11" t="s">
        <v>951</v>
      </c>
      <c r="G2863" t="s">
        <v>952</v>
      </c>
      <c r="H2863" t="s">
        <v>918</v>
      </c>
      <c r="I2863" t="s">
        <v>351</v>
      </c>
      <c r="J2863" t="s">
        <v>865</v>
      </c>
      <c r="K2863">
        <v>200</v>
      </c>
      <c r="L2863">
        <v>125</v>
      </c>
      <c r="M2863">
        <v>1.7060185185185185E-2</v>
      </c>
      <c r="N2863">
        <v>258.47653924944302</v>
      </c>
      <c r="O2863">
        <v>814.20109863574544</v>
      </c>
      <c r="P2863">
        <v>2.70757256341231</v>
      </c>
      <c r="Q2863">
        <v>0.217120345007147</v>
      </c>
      <c r="R2863">
        <v>319.73547014512297</v>
      </c>
      <c r="S2863">
        <v>2.6543285761025701</v>
      </c>
      <c r="T2863">
        <v>0.56282762882584103</v>
      </c>
      <c r="U2863">
        <v>1.9022745553577899E-2</v>
      </c>
      <c r="V2863">
        <v>3.00760814353133E-2</v>
      </c>
      <c r="W2863" s="25">
        <v>4.9098826988891203E-2</v>
      </c>
    </row>
    <row r="2864" spans="2:23" x14ac:dyDescent="0.25">
      <c r="B2864" t="s">
        <v>943</v>
      </c>
      <c r="C2864" t="s">
        <v>762</v>
      </c>
      <c r="D2864" t="s">
        <v>377</v>
      </c>
      <c r="E2864" t="s">
        <v>761</v>
      </c>
      <c r="F2864" s="11" t="s">
        <v>951</v>
      </c>
      <c r="G2864" t="s">
        <v>952</v>
      </c>
      <c r="H2864" t="s">
        <v>918</v>
      </c>
      <c r="I2864" t="s">
        <v>351</v>
      </c>
      <c r="J2864" t="s">
        <v>865</v>
      </c>
      <c r="K2864">
        <v>240</v>
      </c>
      <c r="L2864">
        <v>200</v>
      </c>
      <c r="M2864">
        <v>2.4907407407407406E-2</v>
      </c>
      <c r="N2864">
        <v>392.52081776505401</v>
      </c>
      <c r="O2864">
        <v>1236.4405759599201</v>
      </c>
      <c r="P2864">
        <v>4.2124348417763002</v>
      </c>
      <c r="Q2864">
        <v>0.32971753436192602</v>
      </c>
      <c r="R2864">
        <v>485.54829002095602</v>
      </c>
      <c r="S2864">
        <v>3.3543613219394501</v>
      </c>
      <c r="T2864">
        <v>0.66687039531973502</v>
      </c>
      <c r="U2864">
        <v>2.6070043644435398E-2</v>
      </c>
      <c r="V2864">
        <v>4.4498691372596398E-2</v>
      </c>
      <c r="W2864" s="25">
        <v>7.05687350170318E-2</v>
      </c>
    </row>
    <row r="2865" spans="2:23" x14ac:dyDescent="0.25">
      <c r="B2865" t="s">
        <v>943</v>
      </c>
      <c r="C2865" t="s">
        <v>762</v>
      </c>
      <c r="D2865" t="s">
        <v>377</v>
      </c>
      <c r="E2865" t="s">
        <v>761</v>
      </c>
      <c r="F2865" s="11" t="s">
        <v>951</v>
      </c>
      <c r="G2865" t="s">
        <v>952</v>
      </c>
      <c r="H2865" t="s">
        <v>918</v>
      </c>
      <c r="I2865" t="s">
        <v>351</v>
      </c>
      <c r="J2865" t="s">
        <v>865</v>
      </c>
      <c r="K2865">
        <v>300</v>
      </c>
      <c r="L2865">
        <v>250</v>
      </c>
      <c r="M2865">
        <v>3.0127314814814815E-2</v>
      </c>
      <c r="N2865">
        <v>452.67445033275698</v>
      </c>
      <c r="O2865">
        <v>1425.9245185481843</v>
      </c>
      <c r="P2865">
        <v>4.6968511191742097</v>
      </c>
      <c r="Q2865">
        <v>0.38024656602628398</v>
      </c>
      <c r="R2865">
        <v>559.95832023190405</v>
      </c>
      <c r="S2865">
        <v>4.1244682916553401</v>
      </c>
      <c r="T2865">
        <v>0.80226142224843799</v>
      </c>
      <c r="U2865">
        <v>2.72613612055485E-2</v>
      </c>
      <c r="V2865">
        <v>5.5848765233540501E-2</v>
      </c>
      <c r="W2865" s="25">
        <v>8.3110126439088994E-2</v>
      </c>
    </row>
    <row r="2866" spans="2:23" x14ac:dyDescent="0.25">
      <c r="B2866" t="s">
        <v>943</v>
      </c>
      <c r="C2866" t="s">
        <v>762</v>
      </c>
      <c r="D2866" t="s">
        <v>377</v>
      </c>
      <c r="E2866" t="s">
        <v>761</v>
      </c>
      <c r="F2866" s="11" t="s">
        <v>951</v>
      </c>
      <c r="G2866" t="s">
        <v>952</v>
      </c>
      <c r="H2866" t="s">
        <v>918</v>
      </c>
      <c r="I2866" t="s">
        <v>351</v>
      </c>
      <c r="J2866" t="s">
        <v>865</v>
      </c>
      <c r="K2866">
        <v>400</v>
      </c>
      <c r="L2866">
        <v>500</v>
      </c>
      <c r="M2866">
        <v>5.6435185185185179E-2</v>
      </c>
      <c r="N2866">
        <v>733.60249659343594</v>
      </c>
      <c r="O2866">
        <v>2310.8478642693231</v>
      </c>
      <c r="P2866">
        <v>6.7878792595648996</v>
      </c>
      <c r="Q2866">
        <v>0.61622606127295299</v>
      </c>
      <c r="R2866">
        <v>907.46635075188601</v>
      </c>
      <c r="S2866">
        <v>6.8685555899645498</v>
      </c>
      <c r="T2866">
        <v>1.13556411255387</v>
      </c>
      <c r="U2866">
        <v>3.2727454080076698E-2</v>
      </c>
      <c r="V2866">
        <v>0.110078881120952</v>
      </c>
      <c r="W2866" s="25">
        <v>0.1428063352010287</v>
      </c>
    </row>
    <row r="2867" spans="2:23" x14ac:dyDescent="0.25">
      <c r="B2867" t="s">
        <v>943</v>
      </c>
      <c r="C2867" t="s">
        <v>762</v>
      </c>
      <c r="D2867" t="s">
        <v>377</v>
      </c>
      <c r="E2867" t="s">
        <v>761</v>
      </c>
      <c r="F2867" s="11" t="s">
        <v>951</v>
      </c>
      <c r="G2867" t="s">
        <v>952</v>
      </c>
      <c r="H2867" t="s">
        <v>918</v>
      </c>
      <c r="I2867" t="s">
        <v>351</v>
      </c>
      <c r="J2867" t="s">
        <v>865</v>
      </c>
      <c r="K2867">
        <v>420</v>
      </c>
      <c r="L2867">
        <v>750</v>
      </c>
      <c r="M2867">
        <v>8.1979166666666659E-2</v>
      </c>
      <c r="N2867">
        <v>1018.75589918965</v>
      </c>
      <c r="O2867">
        <v>3209.0810824473974</v>
      </c>
      <c r="P2867">
        <v>9.1644577387723807</v>
      </c>
      <c r="Q2867">
        <v>0.85575497528004996</v>
      </c>
      <c r="R2867">
        <v>1260.2011456042501</v>
      </c>
      <c r="S2867">
        <v>8.6280760477957799</v>
      </c>
      <c r="T2867">
        <v>1.2819854920396601</v>
      </c>
      <c r="U2867">
        <v>3.8203302056468103E-2</v>
      </c>
      <c r="V2867">
        <v>0.15957001652090799</v>
      </c>
      <c r="W2867" s="25">
        <v>0.19777331857737609</v>
      </c>
    </row>
    <row r="2868" spans="2:23" x14ac:dyDescent="0.25">
      <c r="B2868" t="s">
        <v>943</v>
      </c>
      <c r="C2868" t="s">
        <v>762</v>
      </c>
      <c r="D2868" t="s">
        <v>377</v>
      </c>
      <c r="E2868" t="s">
        <v>761</v>
      </c>
      <c r="F2868" s="11" t="s">
        <v>951</v>
      </c>
      <c r="G2868" t="s">
        <v>952</v>
      </c>
      <c r="H2868" t="s">
        <v>918</v>
      </c>
      <c r="I2868" t="s">
        <v>351</v>
      </c>
      <c r="J2868" t="s">
        <v>865</v>
      </c>
      <c r="K2868">
        <v>440</v>
      </c>
      <c r="L2868">
        <v>1000</v>
      </c>
      <c r="M2868">
        <v>0.10762731481481481</v>
      </c>
      <c r="N2868">
        <v>1287.0718295242</v>
      </c>
      <c r="O2868">
        <v>4054.2762630012298</v>
      </c>
      <c r="P2868">
        <v>11.4169608825373</v>
      </c>
      <c r="Q2868">
        <v>1.0811403487873501</v>
      </c>
      <c r="R2868">
        <v>1592.10768240632</v>
      </c>
      <c r="S2868">
        <v>10.0437268647674</v>
      </c>
      <c r="T2868">
        <v>1.3820823352367499</v>
      </c>
      <c r="U2868">
        <v>4.18554524657994E-2</v>
      </c>
      <c r="V2868">
        <v>0.21062437643405801</v>
      </c>
      <c r="W2868" s="25">
        <v>0.25247982889985743</v>
      </c>
    </row>
    <row r="2869" spans="2:23" x14ac:dyDescent="0.25">
      <c r="B2869" t="s">
        <v>943</v>
      </c>
      <c r="C2869" t="s">
        <v>762</v>
      </c>
      <c r="D2869" t="s">
        <v>377</v>
      </c>
      <c r="E2869" t="s">
        <v>761</v>
      </c>
      <c r="F2869" s="11" t="s">
        <v>951</v>
      </c>
      <c r="G2869" t="s">
        <v>952</v>
      </c>
      <c r="H2869" t="s">
        <v>918</v>
      </c>
      <c r="I2869" t="s">
        <v>351</v>
      </c>
      <c r="J2869" t="s">
        <v>865</v>
      </c>
      <c r="K2869">
        <v>440</v>
      </c>
      <c r="L2869">
        <v>1500</v>
      </c>
      <c r="M2869">
        <v>0.15809027777777776</v>
      </c>
      <c r="N2869">
        <v>1862.2075543097501</v>
      </c>
      <c r="O2869">
        <v>5865.9537960757125</v>
      </c>
      <c r="P2869">
        <v>16.2843152677153</v>
      </c>
      <c r="Q2869">
        <v>1.5642545855687799</v>
      </c>
      <c r="R2869">
        <v>2303.5512040827398</v>
      </c>
      <c r="S2869">
        <v>13.2923243499083</v>
      </c>
      <c r="T2869">
        <v>1.63172533113104</v>
      </c>
      <c r="U2869">
        <v>5.3373522647913701E-2</v>
      </c>
      <c r="V2869">
        <v>0.30773372038445801</v>
      </c>
      <c r="W2869" s="25">
        <v>0.36110724303237174</v>
      </c>
    </row>
    <row r="2870" spans="2:23" x14ac:dyDescent="0.25">
      <c r="B2870" t="s">
        <v>943</v>
      </c>
      <c r="C2870" t="s">
        <v>762</v>
      </c>
      <c r="D2870" t="s">
        <v>377</v>
      </c>
      <c r="E2870" t="s">
        <v>761</v>
      </c>
      <c r="F2870" s="11" t="s">
        <v>951</v>
      </c>
      <c r="G2870" t="s">
        <v>952</v>
      </c>
      <c r="H2870" t="s">
        <v>918</v>
      </c>
      <c r="I2870" t="s">
        <v>351</v>
      </c>
      <c r="J2870" t="s">
        <v>832</v>
      </c>
      <c r="K2870">
        <v>200</v>
      </c>
      <c r="L2870">
        <v>125</v>
      </c>
      <c r="M2870">
        <v>2.2847222222222224E-2</v>
      </c>
      <c r="N2870">
        <v>169.93199999999999</v>
      </c>
      <c r="O2870">
        <v>535.28579999999999</v>
      </c>
      <c r="P2870">
        <v>1.2609627999999999</v>
      </c>
      <c r="Q2870">
        <v>0.14274287999999999</v>
      </c>
      <c r="R2870">
        <v>210.20588000000001</v>
      </c>
      <c r="S2870">
        <v>5.22442764</v>
      </c>
      <c r="T2870">
        <v>1.645397</v>
      </c>
      <c r="U2870">
        <v>1.5178799999999999E-2</v>
      </c>
      <c r="V2870">
        <v>2.5995959999999999E-2</v>
      </c>
      <c r="W2870" s="25">
        <v>4.1174759999999998E-2</v>
      </c>
    </row>
    <row r="2871" spans="2:23" x14ac:dyDescent="0.25">
      <c r="B2871" t="s">
        <v>943</v>
      </c>
      <c r="C2871" t="s">
        <v>762</v>
      </c>
      <c r="D2871" t="s">
        <v>377</v>
      </c>
      <c r="E2871" t="s">
        <v>761</v>
      </c>
      <c r="F2871" s="11" t="s">
        <v>951</v>
      </c>
      <c r="G2871" t="s">
        <v>952</v>
      </c>
      <c r="H2871" t="s">
        <v>918</v>
      </c>
      <c r="I2871" t="s">
        <v>351</v>
      </c>
      <c r="J2871" t="s">
        <v>864</v>
      </c>
      <c r="K2871">
        <v>200</v>
      </c>
      <c r="L2871">
        <v>125</v>
      </c>
      <c r="M2871">
        <v>1.9259259259259261E-2</v>
      </c>
      <c r="N2871">
        <v>155.05199999999999</v>
      </c>
      <c r="O2871">
        <v>488.41379999999998</v>
      </c>
      <c r="P2871">
        <v>1.2189888</v>
      </c>
      <c r="Q2871">
        <v>0.13024368</v>
      </c>
      <c r="R2871">
        <v>191.79931999999999</v>
      </c>
      <c r="S2871">
        <v>4.3524596400000002</v>
      </c>
      <c r="T2871">
        <v>1.3472017602564099</v>
      </c>
      <c r="U2871">
        <v>1.3858199999999999E-2</v>
      </c>
      <c r="V2871">
        <v>2.342296E-2</v>
      </c>
      <c r="W2871" s="25">
        <v>3.7281160000000001E-2</v>
      </c>
    </row>
    <row r="2872" spans="2:23" x14ac:dyDescent="0.25">
      <c r="B2872" t="s">
        <v>2061</v>
      </c>
      <c r="C2872" t="s">
        <v>763</v>
      </c>
      <c r="D2872" t="s">
        <v>913</v>
      </c>
      <c r="E2872" t="s">
        <v>1802</v>
      </c>
      <c r="F2872" s="11" t="s">
        <v>951</v>
      </c>
      <c r="G2872" t="s">
        <v>1907</v>
      </c>
      <c r="H2872" t="s">
        <v>921</v>
      </c>
      <c r="I2872" t="s">
        <v>179</v>
      </c>
      <c r="J2872" t="s">
        <v>865</v>
      </c>
      <c r="K2872">
        <v>120</v>
      </c>
      <c r="L2872">
        <v>125</v>
      </c>
      <c r="M2872">
        <v>3.1504629629629625E-2</v>
      </c>
      <c r="N2872">
        <v>104.81435908108401</v>
      </c>
      <c r="O2872">
        <v>330.16523110541459</v>
      </c>
      <c r="P2872">
        <v>0.74685269594865</v>
      </c>
      <c r="Q2872">
        <v>8.8044049555510498E-2</v>
      </c>
      <c r="R2872">
        <v>129.655358145224</v>
      </c>
      <c r="S2872">
        <v>0.12174125856094099</v>
      </c>
      <c r="T2872">
        <v>1.3294320287739501E-4</v>
      </c>
      <c r="U2872">
        <v>0</v>
      </c>
      <c r="V2872">
        <v>0</v>
      </c>
      <c r="W2872" s="25">
        <v>0</v>
      </c>
    </row>
    <row r="2873" spans="2:23" x14ac:dyDescent="0.25">
      <c r="B2873" t="s">
        <v>2061</v>
      </c>
      <c r="C2873" t="s">
        <v>763</v>
      </c>
      <c r="D2873" t="s">
        <v>913</v>
      </c>
      <c r="E2873" t="s">
        <v>1802</v>
      </c>
      <c r="F2873" s="11" t="s">
        <v>951</v>
      </c>
      <c r="G2873" t="s">
        <v>1907</v>
      </c>
      <c r="H2873" t="s">
        <v>921</v>
      </c>
      <c r="I2873" t="s">
        <v>179</v>
      </c>
      <c r="J2873" t="s">
        <v>865</v>
      </c>
      <c r="K2873">
        <v>120</v>
      </c>
      <c r="L2873">
        <v>200</v>
      </c>
      <c r="M2873">
        <v>5.0625000000000003E-2</v>
      </c>
      <c r="N2873">
        <v>160.429710357554</v>
      </c>
      <c r="O2873">
        <v>505.35358762629511</v>
      </c>
      <c r="P2873">
        <v>1.1339450820719901</v>
      </c>
      <c r="Q2873">
        <v>0.13476095467480401</v>
      </c>
      <c r="R2873">
        <v>198.45151970875099</v>
      </c>
      <c r="S2873">
        <v>0.185071142179867</v>
      </c>
      <c r="T2873">
        <v>1.7328529054621601E-4</v>
      </c>
      <c r="U2873">
        <v>0</v>
      </c>
      <c r="V2873">
        <v>0</v>
      </c>
      <c r="W2873" s="25">
        <v>0</v>
      </c>
    </row>
    <row r="2874" spans="2:23" x14ac:dyDescent="0.25">
      <c r="B2874" t="s">
        <v>2061</v>
      </c>
      <c r="C2874" t="s">
        <v>763</v>
      </c>
      <c r="D2874" t="s">
        <v>913</v>
      </c>
      <c r="E2874" t="s">
        <v>1802</v>
      </c>
      <c r="F2874" s="11" t="s">
        <v>951</v>
      </c>
      <c r="G2874" t="s">
        <v>1907</v>
      </c>
      <c r="H2874" t="s">
        <v>921</v>
      </c>
      <c r="I2874" t="s">
        <v>179</v>
      </c>
      <c r="J2874" t="s">
        <v>865</v>
      </c>
      <c r="K2874">
        <v>140</v>
      </c>
      <c r="L2874">
        <v>250</v>
      </c>
      <c r="M2874">
        <v>6.3055555555555545E-2</v>
      </c>
      <c r="N2874">
        <v>195.007531524326</v>
      </c>
      <c r="O2874">
        <v>614.27372430162688</v>
      </c>
      <c r="P2874">
        <v>1.3597621264912501</v>
      </c>
      <c r="Q2874">
        <v>0.16380628199405001</v>
      </c>
      <c r="R2874">
        <v>241.22437416463799</v>
      </c>
      <c r="S2874">
        <v>0.23094711147319999</v>
      </c>
      <c r="T2874">
        <v>2.5014497867516602E-4</v>
      </c>
      <c r="U2874">
        <v>0</v>
      </c>
      <c r="V2874">
        <v>0</v>
      </c>
      <c r="W2874" s="25">
        <v>0</v>
      </c>
    </row>
    <row r="2875" spans="2:23" x14ac:dyDescent="0.25">
      <c r="B2875" t="s">
        <v>2061</v>
      </c>
      <c r="C2875" t="s">
        <v>763</v>
      </c>
      <c r="D2875" t="s">
        <v>913</v>
      </c>
      <c r="E2875" t="s">
        <v>1802</v>
      </c>
      <c r="F2875" s="11" t="s">
        <v>951</v>
      </c>
      <c r="G2875" t="s">
        <v>1907</v>
      </c>
      <c r="H2875" t="s">
        <v>921</v>
      </c>
      <c r="I2875" t="s">
        <v>179</v>
      </c>
      <c r="J2875" t="s">
        <v>865</v>
      </c>
      <c r="K2875">
        <v>140</v>
      </c>
      <c r="L2875">
        <v>500</v>
      </c>
      <c r="M2875">
        <v>0.124375</v>
      </c>
      <c r="N2875">
        <v>370.26230536439101</v>
      </c>
      <c r="O2875">
        <v>1166.3262618978317</v>
      </c>
      <c r="P2875">
        <v>2.5564648878305198</v>
      </c>
      <c r="Q2875">
        <v>0.31102036104363101</v>
      </c>
      <c r="R2875">
        <v>458.014470649663</v>
      </c>
      <c r="S2875">
        <v>0.43574918499558002</v>
      </c>
      <c r="T2875">
        <v>4.0706410286568998E-4</v>
      </c>
      <c r="U2875">
        <v>0</v>
      </c>
      <c r="V2875">
        <v>0</v>
      </c>
      <c r="W2875" s="25">
        <v>0</v>
      </c>
    </row>
    <row r="2876" spans="2:23" x14ac:dyDescent="0.25">
      <c r="B2876" t="s">
        <v>2061</v>
      </c>
      <c r="C2876" t="s">
        <v>763</v>
      </c>
      <c r="D2876" t="s">
        <v>913</v>
      </c>
      <c r="E2876" t="s">
        <v>1802</v>
      </c>
      <c r="F2876" s="11" t="s">
        <v>951</v>
      </c>
      <c r="G2876" t="s">
        <v>1907</v>
      </c>
      <c r="H2876" t="s">
        <v>921</v>
      </c>
      <c r="I2876" t="s">
        <v>179</v>
      </c>
      <c r="J2876" t="s">
        <v>865</v>
      </c>
      <c r="K2876">
        <v>140</v>
      </c>
      <c r="L2876">
        <v>750</v>
      </c>
      <c r="M2876">
        <v>0.18574074074074073</v>
      </c>
      <c r="N2876">
        <v>547.71214683570599</v>
      </c>
      <c r="O2876">
        <v>1725.2932625324738</v>
      </c>
      <c r="P2876">
        <v>3.76848175086633</v>
      </c>
      <c r="Q2876">
        <v>0.46007814911044298</v>
      </c>
      <c r="R2876">
        <v>677.51991237916798</v>
      </c>
      <c r="S2876">
        <v>0.64316544032660605</v>
      </c>
      <c r="T2876">
        <v>5.6701529479162105E-4</v>
      </c>
      <c r="U2876">
        <v>0</v>
      </c>
      <c r="V2876">
        <v>0</v>
      </c>
      <c r="W2876" s="25">
        <v>0</v>
      </c>
    </row>
    <row r="2877" spans="2:23" x14ac:dyDescent="0.25">
      <c r="B2877" t="s">
        <v>2061</v>
      </c>
      <c r="C2877" t="s">
        <v>763</v>
      </c>
      <c r="D2877" t="s">
        <v>913</v>
      </c>
      <c r="E2877" t="s">
        <v>1802</v>
      </c>
      <c r="F2877" s="11" t="s">
        <v>951</v>
      </c>
      <c r="G2877" t="s">
        <v>1907</v>
      </c>
      <c r="H2877" t="s">
        <v>921</v>
      </c>
      <c r="I2877" t="s">
        <v>179</v>
      </c>
      <c r="J2877" t="s">
        <v>832</v>
      </c>
      <c r="K2877">
        <v>120</v>
      </c>
      <c r="L2877">
        <v>125</v>
      </c>
      <c r="M2877">
        <v>2.2847222222222224E-2</v>
      </c>
      <c r="N2877">
        <v>36.512999999999998</v>
      </c>
      <c r="O2877">
        <v>115.01594999999999</v>
      </c>
      <c r="P2877">
        <v>0.18977459999999999</v>
      </c>
      <c r="Q2877">
        <v>3.0670920000000001E-2</v>
      </c>
      <c r="R2877">
        <v>45.166578999999999</v>
      </c>
      <c r="S2877">
        <v>0.42058439999999903</v>
      </c>
      <c r="T2877">
        <v>2.81648169E-2</v>
      </c>
      <c r="U2877">
        <v>0</v>
      </c>
      <c r="V2877">
        <v>0</v>
      </c>
      <c r="W2877" s="25">
        <v>0</v>
      </c>
    </row>
    <row r="2878" spans="2:23" x14ac:dyDescent="0.25">
      <c r="B2878" t="s">
        <v>2061</v>
      </c>
      <c r="C2878" t="s">
        <v>763</v>
      </c>
      <c r="D2878" t="s">
        <v>913</v>
      </c>
      <c r="E2878" t="s">
        <v>1802</v>
      </c>
      <c r="F2878" s="11" t="s">
        <v>951</v>
      </c>
      <c r="G2878" t="s">
        <v>1907</v>
      </c>
      <c r="H2878" t="s">
        <v>921</v>
      </c>
      <c r="I2878" t="s">
        <v>179</v>
      </c>
      <c r="J2878" t="s">
        <v>864</v>
      </c>
      <c r="K2878">
        <v>120</v>
      </c>
      <c r="L2878">
        <v>125</v>
      </c>
      <c r="M2878">
        <v>1.9259259259259261E-2</v>
      </c>
      <c r="N2878">
        <v>32.048999999999999</v>
      </c>
      <c r="O2878">
        <v>100.95434999999999</v>
      </c>
      <c r="P2878">
        <v>0.1705856</v>
      </c>
      <c r="Q2878">
        <v>2.692116E-2</v>
      </c>
      <c r="R2878">
        <v>39.644611397435902</v>
      </c>
      <c r="S2878">
        <v>0.34291080000000002</v>
      </c>
      <c r="T2878">
        <v>2.28018168999999E-2</v>
      </c>
      <c r="U2878">
        <v>0</v>
      </c>
      <c r="V2878">
        <v>0</v>
      </c>
      <c r="W2878" s="25">
        <v>0</v>
      </c>
    </row>
    <row r="2879" spans="2:23" x14ac:dyDescent="0.25">
      <c r="B2879" t="s">
        <v>143</v>
      </c>
      <c r="C2879" t="s">
        <v>378</v>
      </c>
      <c r="D2879" t="s">
        <v>511</v>
      </c>
      <c r="E2879" t="s">
        <v>1809</v>
      </c>
      <c r="F2879" s="11" t="s">
        <v>951</v>
      </c>
      <c r="G2879" t="s">
        <v>952</v>
      </c>
      <c r="H2879" t="s">
        <v>918</v>
      </c>
      <c r="I2879" t="s">
        <v>351</v>
      </c>
      <c r="J2879" t="s">
        <v>865</v>
      </c>
      <c r="K2879">
        <v>200</v>
      </c>
      <c r="L2879">
        <v>125</v>
      </c>
      <c r="M2879">
        <v>1.7395833333333336E-2</v>
      </c>
      <c r="N2879">
        <v>210.956749664581</v>
      </c>
      <c r="O2879">
        <v>664.5137614434301</v>
      </c>
      <c r="P2879">
        <v>1.9050856873789499</v>
      </c>
      <c r="Q2879">
        <v>0.177203721355574</v>
      </c>
      <c r="R2879">
        <v>260.95347970089398</v>
      </c>
      <c r="S2879">
        <v>2.9832511371179602</v>
      </c>
      <c r="T2879">
        <v>0.74876934642452397</v>
      </c>
      <c r="U2879">
        <v>1.5669647773553799E-2</v>
      </c>
      <c r="V2879">
        <v>2.51079472294389E-2</v>
      </c>
      <c r="W2879" s="25">
        <v>4.0777595002992703E-2</v>
      </c>
    </row>
    <row r="2880" spans="2:23" x14ac:dyDescent="0.25">
      <c r="B2880" t="s">
        <v>143</v>
      </c>
      <c r="C2880" t="s">
        <v>378</v>
      </c>
      <c r="D2880" t="s">
        <v>511</v>
      </c>
      <c r="E2880" t="s">
        <v>1809</v>
      </c>
      <c r="F2880" s="11" t="s">
        <v>951</v>
      </c>
      <c r="G2880" t="s">
        <v>952</v>
      </c>
      <c r="H2880" t="s">
        <v>918</v>
      </c>
      <c r="I2880" t="s">
        <v>351</v>
      </c>
      <c r="J2880" t="s">
        <v>865</v>
      </c>
      <c r="K2880">
        <v>240</v>
      </c>
      <c r="L2880">
        <v>200</v>
      </c>
      <c r="M2880">
        <v>2.539351851851852E-2</v>
      </c>
      <c r="N2880">
        <v>312.50934856512401</v>
      </c>
      <c r="O2880">
        <v>984.40444798014062</v>
      </c>
      <c r="P2880">
        <v>2.8061339959164502</v>
      </c>
      <c r="Q2880">
        <v>0.26250782235449899</v>
      </c>
      <c r="R2880">
        <v>386.57404496215003</v>
      </c>
      <c r="S2880">
        <v>3.9476363632625899</v>
      </c>
      <c r="T2880">
        <v>0.91832616643568699</v>
      </c>
      <c r="U2880">
        <v>2.10042833569417E-2</v>
      </c>
      <c r="V2880">
        <v>3.8244666936540099E-2</v>
      </c>
      <c r="W2880" s="25">
        <v>5.9248950293481803E-2</v>
      </c>
    </row>
    <row r="2881" spans="2:23" x14ac:dyDescent="0.25">
      <c r="B2881" t="s">
        <v>143</v>
      </c>
      <c r="C2881" t="s">
        <v>378</v>
      </c>
      <c r="D2881" t="s">
        <v>511</v>
      </c>
      <c r="E2881" t="s">
        <v>1809</v>
      </c>
      <c r="F2881" s="11" t="s">
        <v>951</v>
      </c>
      <c r="G2881" t="s">
        <v>952</v>
      </c>
      <c r="H2881" t="s">
        <v>918</v>
      </c>
      <c r="I2881" t="s">
        <v>351</v>
      </c>
      <c r="J2881" t="s">
        <v>865</v>
      </c>
      <c r="K2881">
        <v>290</v>
      </c>
      <c r="L2881">
        <v>250</v>
      </c>
      <c r="M2881">
        <v>3.0474537037037036E-2</v>
      </c>
      <c r="N2881">
        <v>370.06454262936899</v>
      </c>
      <c r="O2881">
        <v>1165.7033092825122</v>
      </c>
      <c r="P2881">
        <v>3.3092728026329499</v>
      </c>
      <c r="Q2881">
        <v>0.31085428715750202</v>
      </c>
      <c r="R2881">
        <v>457.76994610713501</v>
      </c>
      <c r="S2881">
        <v>4.6657569016696598</v>
      </c>
      <c r="T2881">
        <v>1.0756096894473099</v>
      </c>
      <c r="U2881">
        <v>2.28443135499907E-2</v>
      </c>
      <c r="V2881">
        <v>4.6526517067033098E-2</v>
      </c>
      <c r="W2881" s="25">
        <v>6.9370830617023801E-2</v>
      </c>
    </row>
    <row r="2882" spans="2:23" x14ac:dyDescent="0.25">
      <c r="B2882" t="s">
        <v>143</v>
      </c>
      <c r="C2882" t="s">
        <v>378</v>
      </c>
      <c r="D2882" t="s">
        <v>511</v>
      </c>
      <c r="E2882" t="s">
        <v>1809</v>
      </c>
      <c r="F2882" s="11" t="s">
        <v>951</v>
      </c>
      <c r="G2882" t="s">
        <v>952</v>
      </c>
      <c r="H2882" t="s">
        <v>918</v>
      </c>
      <c r="I2882" t="s">
        <v>351</v>
      </c>
      <c r="J2882" t="s">
        <v>865</v>
      </c>
      <c r="K2882">
        <v>400</v>
      </c>
      <c r="L2882">
        <v>500</v>
      </c>
      <c r="M2882">
        <v>5.7280092592592591E-2</v>
      </c>
      <c r="N2882">
        <v>598.52320475642296</v>
      </c>
      <c r="O2882">
        <v>1885.3480949827322</v>
      </c>
      <c r="P2882">
        <v>4.6725713357252303</v>
      </c>
      <c r="Q2882">
        <v>0.50275944935525996</v>
      </c>
      <c r="R2882">
        <v>740.37314521515304</v>
      </c>
      <c r="S2882">
        <v>8.7292734697852801</v>
      </c>
      <c r="T2882">
        <v>1.69667218753466</v>
      </c>
      <c r="U2882">
        <v>2.8030169130799799E-2</v>
      </c>
      <c r="V2882">
        <v>0.10129328425746</v>
      </c>
      <c r="W2882" s="25">
        <v>0.12932345338825979</v>
      </c>
    </row>
    <row r="2883" spans="2:23" x14ac:dyDescent="0.25">
      <c r="B2883" t="s">
        <v>143</v>
      </c>
      <c r="C2883" t="s">
        <v>378</v>
      </c>
      <c r="D2883" t="s">
        <v>511</v>
      </c>
      <c r="E2883" t="s">
        <v>1809</v>
      </c>
      <c r="F2883" s="11" t="s">
        <v>951</v>
      </c>
      <c r="G2883" t="s">
        <v>952</v>
      </c>
      <c r="H2883" t="s">
        <v>918</v>
      </c>
      <c r="I2883" t="s">
        <v>351</v>
      </c>
      <c r="J2883" t="s">
        <v>865</v>
      </c>
      <c r="K2883">
        <v>400</v>
      </c>
      <c r="L2883">
        <v>750</v>
      </c>
      <c r="M2883">
        <v>8.0868055555555554E-2</v>
      </c>
      <c r="N2883">
        <v>840.409078500948</v>
      </c>
      <c r="O2883">
        <v>2647.2885972779859</v>
      </c>
      <c r="P2883">
        <v>6.4208428598585199</v>
      </c>
      <c r="Q2883">
        <v>0.70594360318554905</v>
      </c>
      <c r="R2883">
        <v>1039.58606499705</v>
      </c>
      <c r="S2883">
        <v>11.375207258549</v>
      </c>
      <c r="T2883">
        <v>1.98571607102214</v>
      </c>
      <c r="U2883">
        <v>3.5080519767580802E-2</v>
      </c>
      <c r="V2883">
        <v>0.14751927526779099</v>
      </c>
      <c r="W2883" s="25">
        <v>0.1825997950353718</v>
      </c>
    </row>
    <row r="2884" spans="2:23" x14ac:dyDescent="0.25">
      <c r="B2884" t="s">
        <v>143</v>
      </c>
      <c r="C2884" t="s">
        <v>378</v>
      </c>
      <c r="D2884" t="s">
        <v>511</v>
      </c>
      <c r="E2884" t="s">
        <v>1809</v>
      </c>
      <c r="F2884" s="11" t="s">
        <v>951</v>
      </c>
      <c r="G2884" t="s">
        <v>952</v>
      </c>
      <c r="H2884" t="s">
        <v>918</v>
      </c>
      <c r="I2884" t="s">
        <v>351</v>
      </c>
      <c r="J2884" t="s">
        <v>832</v>
      </c>
      <c r="K2884">
        <v>200</v>
      </c>
      <c r="L2884">
        <v>125</v>
      </c>
      <c r="M2884">
        <v>2.2847222222222224E-2</v>
      </c>
      <c r="N2884">
        <v>169.93199999999999</v>
      </c>
      <c r="O2884">
        <v>535.28579999999999</v>
      </c>
      <c r="P2884">
        <v>1.2609627999999999</v>
      </c>
      <c r="Q2884">
        <v>0.14274287999999999</v>
      </c>
      <c r="R2884">
        <v>210.20588000000001</v>
      </c>
      <c r="S2884">
        <v>5.22442764</v>
      </c>
      <c r="T2884">
        <v>1.645397</v>
      </c>
      <c r="U2884">
        <v>1.5178799999999999E-2</v>
      </c>
      <c r="V2884">
        <v>2.5995959999999999E-2</v>
      </c>
      <c r="W2884" s="25">
        <v>4.1174759999999998E-2</v>
      </c>
    </row>
    <row r="2885" spans="2:23" x14ac:dyDescent="0.25">
      <c r="B2885" t="s">
        <v>143</v>
      </c>
      <c r="C2885" t="s">
        <v>378</v>
      </c>
      <c r="D2885" t="s">
        <v>511</v>
      </c>
      <c r="E2885" t="s">
        <v>1809</v>
      </c>
      <c r="F2885" s="11" t="s">
        <v>951</v>
      </c>
      <c r="G2885" t="s">
        <v>952</v>
      </c>
      <c r="H2885" t="s">
        <v>918</v>
      </c>
      <c r="I2885" t="s">
        <v>351</v>
      </c>
      <c r="J2885" t="s">
        <v>864</v>
      </c>
      <c r="K2885">
        <v>200</v>
      </c>
      <c r="L2885">
        <v>125</v>
      </c>
      <c r="M2885">
        <v>1.9259259259259261E-2</v>
      </c>
      <c r="N2885">
        <v>155.05199999999999</v>
      </c>
      <c r="O2885">
        <v>488.41379999999998</v>
      </c>
      <c r="P2885">
        <v>1.2189888</v>
      </c>
      <c r="Q2885">
        <v>0.13024368</v>
      </c>
      <c r="R2885">
        <v>191.79931999999999</v>
      </c>
      <c r="S2885">
        <v>4.3524596400000002</v>
      </c>
      <c r="T2885">
        <v>1.3472017602564099</v>
      </c>
      <c r="U2885">
        <v>1.3858199999999999E-2</v>
      </c>
      <c r="V2885">
        <v>2.342296E-2</v>
      </c>
      <c r="W2885" s="25">
        <v>3.7281160000000001E-2</v>
      </c>
    </row>
    <row r="2886" spans="2:23" x14ac:dyDescent="0.25">
      <c r="B2886" t="s">
        <v>823</v>
      </c>
      <c r="C2886" t="s">
        <v>766</v>
      </c>
      <c r="D2886" t="s">
        <v>446</v>
      </c>
      <c r="E2886" t="s">
        <v>1815</v>
      </c>
      <c r="F2886" s="11" t="s">
        <v>951</v>
      </c>
      <c r="G2886" t="s">
        <v>952</v>
      </c>
      <c r="H2886" t="s">
        <v>919</v>
      </c>
      <c r="I2886" t="s">
        <v>855</v>
      </c>
      <c r="J2886" t="s">
        <v>865</v>
      </c>
      <c r="K2886">
        <v>160</v>
      </c>
      <c r="L2886">
        <v>125</v>
      </c>
      <c r="M2886">
        <v>1.6030092592592592E-2</v>
      </c>
      <c r="N2886">
        <v>954.51117446042599</v>
      </c>
      <c r="O2886">
        <v>3006.7101995503417</v>
      </c>
      <c r="P2886">
        <v>11.3191639969627</v>
      </c>
      <c r="Q2886">
        <v>0.80178938532842903</v>
      </c>
      <c r="R2886">
        <v>1180.7304145274099</v>
      </c>
      <c r="S2886">
        <v>3.8872044408058102</v>
      </c>
      <c r="T2886">
        <v>0.43770406147096602</v>
      </c>
      <c r="U2886">
        <v>5.4266176019603402E-2</v>
      </c>
      <c r="V2886">
        <v>5.95692902950343E-2</v>
      </c>
      <c r="W2886" s="25">
        <v>0.1138354663146377</v>
      </c>
    </row>
    <row r="2887" spans="2:23" x14ac:dyDescent="0.25">
      <c r="B2887" t="s">
        <v>823</v>
      </c>
      <c r="C2887" t="s">
        <v>766</v>
      </c>
      <c r="D2887" t="s">
        <v>446</v>
      </c>
      <c r="E2887" t="s">
        <v>1815</v>
      </c>
      <c r="F2887" s="11" t="s">
        <v>951</v>
      </c>
      <c r="G2887" t="s">
        <v>952</v>
      </c>
      <c r="H2887" t="s">
        <v>919</v>
      </c>
      <c r="I2887" t="s">
        <v>855</v>
      </c>
      <c r="J2887" t="s">
        <v>865</v>
      </c>
      <c r="K2887">
        <v>160</v>
      </c>
      <c r="L2887">
        <v>200</v>
      </c>
      <c r="M2887">
        <v>2.4189814814814817E-2</v>
      </c>
      <c r="N2887">
        <v>1493.2906670493801</v>
      </c>
      <c r="O2887">
        <v>4703.8656012055471</v>
      </c>
      <c r="P2887">
        <v>17.044988700104099</v>
      </c>
      <c r="Q2887">
        <v>1.2543641830705901</v>
      </c>
      <c r="R2887">
        <v>1847.20050005332</v>
      </c>
      <c r="S2887">
        <v>4.1120649378465597</v>
      </c>
      <c r="T2887">
        <v>0.43706453038311199</v>
      </c>
      <c r="U2887">
        <v>8.1698052062260704E-2</v>
      </c>
      <c r="V2887">
        <v>9.40313693132388E-2</v>
      </c>
      <c r="W2887" s="25">
        <v>0.17572942137549952</v>
      </c>
    </row>
    <row r="2888" spans="2:23" x14ac:dyDescent="0.25">
      <c r="B2888" t="s">
        <v>823</v>
      </c>
      <c r="C2888" t="s">
        <v>766</v>
      </c>
      <c r="D2888" t="s">
        <v>446</v>
      </c>
      <c r="E2888" t="s">
        <v>1815</v>
      </c>
      <c r="F2888" s="11" t="s">
        <v>951</v>
      </c>
      <c r="G2888" t="s">
        <v>952</v>
      </c>
      <c r="H2888" t="s">
        <v>919</v>
      </c>
      <c r="I2888" t="s">
        <v>855</v>
      </c>
      <c r="J2888" t="s">
        <v>865</v>
      </c>
      <c r="K2888">
        <v>280</v>
      </c>
      <c r="L2888">
        <v>250</v>
      </c>
      <c r="M2888">
        <v>2.8969907407407406E-2</v>
      </c>
      <c r="N2888">
        <v>1507.41838177981</v>
      </c>
      <c r="O2888">
        <v>4748.3679026064019</v>
      </c>
      <c r="P2888">
        <v>16.346265997745899</v>
      </c>
      <c r="Q2888">
        <v>1.26623152457254</v>
      </c>
      <c r="R2888">
        <v>1864.6760227145701</v>
      </c>
      <c r="S2888">
        <v>5.63486333004046</v>
      </c>
      <c r="T2888">
        <v>0.52329053320104302</v>
      </c>
      <c r="U2888">
        <v>7.80382286008105E-2</v>
      </c>
      <c r="V2888">
        <v>0.105775688261424</v>
      </c>
      <c r="W2888" s="25">
        <v>0.1838139168622345</v>
      </c>
    </row>
    <row r="2889" spans="2:23" x14ac:dyDescent="0.25">
      <c r="B2889" t="s">
        <v>823</v>
      </c>
      <c r="C2889" t="s">
        <v>766</v>
      </c>
      <c r="D2889" t="s">
        <v>446</v>
      </c>
      <c r="E2889" t="s">
        <v>1815</v>
      </c>
      <c r="F2889" s="11" t="s">
        <v>951</v>
      </c>
      <c r="G2889" t="s">
        <v>952</v>
      </c>
      <c r="H2889" t="s">
        <v>919</v>
      </c>
      <c r="I2889" t="s">
        <v>855</v>
      </c>
      <c r="J2889" t="s">
        <v>865</v>
      </c>
      <c r="K2889">
        <v>280</v>
      </c>
      <c r="L2889">
        <v>500</v>
      </c>
      <c r="M2889">
        <v>5.4004629629629632E-2</v>
      </c>
      <c r="N2889">
        <v>2863.78816873098</v>
      </c>
      <c r="O2889">
        <v>9020.9327315025876</v>
      </c>
      <c r="P2889">
        <v>28.992493826502201</v>
      </c>
      <c r="Q2889">
        <v>2.4055812416652498</v>
      </c>
      <c r="R2889">
        <v>3542.5054886803</v>
      </c>
      <c r="S2889">
        <v>6.69635438306398</v>
      </c>
      <c r="T2889">
        <v>0.54463292509562999</v>
      </c>
      <c r="U2889">
        <v>0.13476831220973501</v>
      </c>
      <c r="V2889">
        <v>0.211939236072093</v>
      </c>
      <c r="W2889" s="25">
        <v>0.34670754828182804</v>
      </c>
    </row>
    <row r="2890" spans="2:23" x14ac:dyDescent="0.25">
      <c r="B2890" t="s">
        <v>823</v>
      </c>
      <c r="C2890" t="s">
        <v>766</v>
      </c>
      <c r="D2890" t="s">
        <v>446</v>
      </c>
      <c r="E2890" t="s">
        <v>1815</v>
      </c>
      <c r="F2890" s="11" t="s">
        <v>951</v>
      </c>
      <c r="G2890" t="s">
        <v>952</v>
      </c>
      <c r="H2890" t="s">
        <v>919</v>
      </c>
      <c r="I2890" t="s">
        <v>855</v>
      </c>
      <c r="J2890" t="s">
        <v>865</v>
      </c>
      <c r="K2890">
        <v>280</v>
      </c>
      <c r="L2890">
        <v>750</v>
      </c>
      <c r="M2890">
        <v>7.9259259259259265E-2</v>
      </c>
      <c r="N2890">
        <v>4300.6940727605497</v>
      </c>
      <c r="O2890">
        <v>13547.186329195731</v>
      </c>
      <c r="P2890">
        <v>42.967837311479201</v>
      </c>
      <c r="Q2890">
        <v>3.6125824957307202</v>
      </c>
      <c r="R2890">
        <v>5319.9583968526003</v>
      </c>
      <c r="S2890">
        <v>7.7786056510486397</v>
      </c>
      <c r="T2890">
        <v>0.56970504212432405</v>
      </c>
      <c r="U2890">
        <v>0.196648219241813</v>
      </c>
      <c r="V2890">
        <v>0.321900274871043</v>
      </c>
      <c r="W2890" s="25">
        <v>0.51854849411285597</v>
      </c>
    </row>
    <row r="2891" spans="2:23" x14ac:dyDescent="0.25">
      <c r="B2891" t="s">
        <v>823</v>
      </c>
      <c r="C2891" t="s">
        <v>766</v>
      </c>
      <c r="D2891" t="s">
        <v>446</v>
      </c>
      <c r="E2891" t="s">
        <v>1815</v>
      </c>
      <c r="F2891" s="11" t="s">
        <v>951</v>
      </c>
      <c r="G2891" t="s">
        <v>952</v>
      </c>
      <c r="H2891" t="s">
        <v>919</v>
      </c>
      <c r="I2891" t="s">
        <v>855</v>
      </c>
      <c r="J2891" t="s">
        <v>865</v>
      </c>
      <c r="K2891">
        <v>280</v>
      </c>
      <c r="L2891">
        <v>1000</v>
      </c>
      <c r="M2891">
        <v>0.10429398148148149</v>
      </c>
      <c r="N2891">
        <v>5656.2560835652603</v>
      </c>
      <c r="O2891">
        <v>17817.206663230569</v>
      </c>
      <c r="P2891">
        <v>55.594577279548702</v>
      </c>
      <c r="Q2891">
        <v>4.7512550259949604</v>
      </c>
      <c r="R2891">
        <v>6996.7891425417702</v>
      </c>
      <c r="S2891">
        <v>8.8255840652676891</v>
      </c>
      <c r="T2891">
        <v>0.58959626635683005</v>
      </c>
      <c r="U2891">
        <v>0.25330625088903502</v>
      </c>
      <c r="V2891">
        <v>0.42803075906732102</v>
      </c>
      <c r="W2891" s="25">
        <v>0.68133700995635604</v>
      </c>
    </row>
    <row r="2892" spans="2:23" x14ac:dyDescent="0.25">
      <c r="B2892" t="s">
        <v>823</v>
      </c>
      <c r="C2892" t="s">
        <v>766</v>
      </c>
      <c r="D2892" t="s">
        <v>446</v>
      </c>
      <c r="E2892" t="s">
        <v>1815</v>
      </c>
      <c r="F2892" s="11" t="s">
        <v>951</v>
      </c>
      <c r="G2892" t="s">
        <v>952</v>
      </c>
      <c r="H2892" t="s">
        <v>919</v>
      </c>
      <c r="I2892" t="s">
        <v>855</v>
      </c>
      <c r="J2892" t="s">
        <v>865</v>
      </c>
      <c r="K2892">
        <v>280</v>
      </c>
      <c r="L2892">
        <v>1500</v>
      </c>
      <c r="M2892">
        <v>0.15464120370370371</v>
      </c>
      <c r="N2892">
        <v>8469.22634827414</v>
      </c>
      <c r="O2892">
        <v>26678.062997063542</v>
      </c>
      <c r="P2892">
        <v>82.529382158558704</v>
      </c>
      <c r="Q2892">
        <v>7.1141499238376404</v>
      </c>
      <c r="R2892">
        <v>10476.4325293325</v>
      </c>
      <c r="S2892">
        <v>10.947147556608799</v>
      </c>
      <c r="T2892">
        <v>0.63371777003528296</v>
      </c>
      <c r="U2892">
        <v>0.373124199445305</v>
      </c>
      <c r="V2892">
        <v>0.64512455379119704</v>
      </c>
      <c r="W2892" s="25">
        <v>1.0182487532365021</v>
      </c>
    </row>
    <row r="2893" spans="2:23" x14ac:dyDescent="0.25">
      <c r="B2893" t="s">
        <v>823</v>
      </c>
      <c r="C2893" t="s">
        <v>766</v>
      </c>
      <c r="D2893" t="s">
        <v>446</v>
      </c>
      <c r="E2893" t="s">
        <v>1815</v>
      </c>
      <c r="F2893" s="11" t="s">
        <v>951</v>
      </c>
      <c r="G2893" t="s">
        <v>952</v>
      </c>
      <c r="H2893" t="s">
        <v>919</v>
      </c>
      <c r="I2893" t="s">
        <v>855</v>
      </c>
      <c r="J2893" t="s">
        <v>832</v>
      </c>
      <c r="K2893">
        <v>160</v>
      </c>
      <c r="L2893">
        <v>125</v>
      </c>
      <c r="M2893">
        <v>2.2847222222222224E-2</v>
      </c>
      <c r="N2893">
        <v>603.09119999999996</v>
      </c>
      <c r="O2893">
        <v>1899.7372799999998</v>
      </c>
      <c r="P2893">
        <v>4.3435385999999996</v>
      </c>
      <c r="Q2893">
        <v>0.50659662000000005</v>
      </c>
      <c r="R2893">
        <v>746.02385000000004</v>
      </c>
      <c r="S2893">
        <v>11.21296772</v>
      </c>
      <c r="T2893">
        <v>1.348855884</v>
      </c>
      <c r="U2893">
        <v>5.40432E-2</v>
      </c>
      <c r="V2893">
        <v>3.8663207999999998E-2</v>
      </c>
      <c r="W2893" s="25">
        <v>9.270640799999999E-2</v>
      </c>
    </row>
    <row r="2894" spans="2:23" x14ac:dyDescent="0.25">
      <c r="B2894" t="s">
        <v>823</v>
      </c>
      <c r="C2894" t="s">
        <v>766</v>
      </c>
      <c r="D2894" t="s">
        <v>446</v>
      </c>
      <c r="E2894" t="s">
        <v>1815</v>
      </c>
      <c r="F2894" s="11" t="s">
        <v>951</v>
      </c>
      <c r="G2894" t="s">
        <v>952</v>
      </c>
      <c r="H2894" t="s">
        <v>919</v>
      </c>
      <c r="I2894" t="s">
        <v>855</v>
      </c>
      <c r="J2894" t="s">
        <v>864</v>
      </c>
      <c r="K2894">
        <v>160</v>
      </c>
      <c r="L2894">
        <v>125</v>
      </c>
      <c r="M2894">
        <v>1.9259259259259261E-2</v>
      </c>
      <c r="N2894">
        <v>546.91920000000005</v>
      </c>
      <c r="O2894">
        <v>1722.79548</v>
      </c>
      <c r="P2894">
        <v>4.1592944519230697</v>
      </c>
      <c r="Q2894">
        <v>0.45941214397435898</v>
      </c>
      <c r="R2894">
        <v>676.53908878205095</v>
      </c>
      <c r="S2894">
        <v>9.0879811110256394</v>
      </c>
      <c r="T2894">
        <v>1.0837240320769199</v>
      </c>
      <c r="U2894">
        <v>4.7954799999999999E-2</v>
      </c>
      <c r="V2894">
        <v>3.4273607999999997E-2</v>
      </c>
      <c r="W2894" s="25">
        <v>8.2228408000000003E-2</v>
      </c>
    </row>
    <row r="2895" spans="2:23" x14ac:dyDescent="0.25">
      <c r="B2895" t="s">
        <v>2035</v>
      </c>
      <c r="C2895" t="s">
        <v>768</v>
      </c>
      <c r="D2895" t="s">
        <v>446</v>
      </c>
      <c r="E2895" t="s">
        <v>1818</v>
      </c>
      <c r="F2895" s="11" t="s">
        <v>951</v>
      </c>
      <c r="G2895" t="s">
        <v>952</v>
      </c>
      <c r="H2895" t="s">
        <v>919</v>
      </c>
      <c r="I2895" t="s">
        <v>855</v>
      </c>
      <c r="J2895" t="s">
        <v>865</v>
      </c>
      <c r="K2895">
        <v>170</v>
      </c>
      <c r="L2895">
        <v>125</v>
      </c>
      <c r="M2895">
        <v>1.6006944444444445E-2</v>
      </c>
      <c r="N2895">
        <v>900.86117985839803</v>
      </c>
      <c r="O2895">
        <v>2837.7127165539537</v>
      </c>
      <c r="P2895">
        <v>10.471183405360399</v>
      </c>
      <c r="Q2895">
        <v>0.75672339673989597</v>
      </c>
      <c r="R2895">
        <v>1114.3653131650501</v>
      </c>
      <c r="S2895">
        <v>4.11162480096844</v>
      </c>
      <c r="T2895">
        <v>0.46126641724865203</v>
      </c>
      <c r="U2895">
        <v>5.1250167804856299E-2</v>
      </c>
      <c r="V2895">
        <v>5.6911536036382902E-2</v>
      </c>
      <c r="W2895" s="25">
        <v>0.1081617038412392</v>
      </c>
    </row>
    <row r="2896" spans="2:23" x14ac:dyDescent="0.25">
      <c r="B2896" t="s">
        <v>2035</v>
      </c>
      <c r="C2896" t="s">
        <v>768</v>
      </c>
      <c r="D2896" t="s">
        <v>446</v>
      </c>
      <c r="E2896" t="s">
        <v>1818</v>
      </c>
      <c r="F2896" s="11" t="s">
        <v>951</v>
      </c>
      <c r="G2896" t="s">
        <v>952</v>
      </c>
      <c r="H2896" t="s">
        <v>919</v>
      </c>
      <c r="I2896" t="s">
        <v>855</v>
      </c>
      <c r="J2896" t="s">
        <v>865</v>
      </c>
      <c r="K2896">
        <v>260</v>
      </c>
      <c r="L2896">
        <v>200</v>
      </c>
      <c r="M2896">
        <v>2.3576388888888893E-2</v>
      </c>
      <c r="N2896">
        <v>1208.74524321841</v>
      </c>
      <c r="O2896">
        <v>3807.5475161379914</v>
      </c>
      <c r="P2896">
        <v>13.3273885801191</v>
      </c>
      <c r="Q2896">
        <v>1.0153459565549801</v>
      </c>
      <c r="R2896">
        <v>1495.2177749401001</v>
      </c>
      <c r="S2896">
        <v>5.3309638278236804</v>
      </c>
      <c r="T2896">
        <v>0.52623567195916499</v>
      </c>
      <c r="U2896">
        <v>6.4965529918054293E-2</v>
      </c>
      <c r="V2896">
        <v>8.2545704431023006E-2</v>
      </c>
      <c r="W2896" s="25">
        <v>0.14751123434907731</v>
      </c>
    </row>
    <row r="2897" spans="2:23" x14ac:dyDescent="0.25">
      <c r="B2897" t="s">
        <v>2035</v>
      </c>
      <c r="C2897" t="s">
        <v>768</v>
      </c>
      <c r="D2897" t="s">
        <v>446</v>
      </c>
      <c r="E2897" t="s">
        <v>1818</v>
      </c>
      <c r="F2897" s="11" t="s">
        <v>951</v>
      </c>
      <c r="G2897" t="s">
        <v>952</v>
      </c>
      <c r="H2897" t="s">
        <v>919</v>
      </c>
      <c r="I2897" t="s">
        <v>855</v>
      </c>
      <c r="J2897" t="s">
        <v>865</v>
      </c>
      <c r="K2897">
        <v>300</v>
      </c>
      <c r="L2897">
        <v>250</v>
      </c>
      <c r="M2897">
        <v>2.8854166666666667E-2</v>
      </c>
      <c r="N2897">
        <v>1402.11700169199</v>
      </c>
      <c r="O2897">
        <v>4416.6685553297684</v>
      </c>
      <c r="P2897">
        <v>14.8155658306798</v>
      </c>
      <c r="Q2897">
        <v>1.17777838900335</v>
      </c>
      <c r="R2897">
        <v>1734.4189097987801</v>
      </c>
      <c r="S2897">
        <v>5.9352144959882898</v>
      </c>
      <c r="T2897">
        <v>0.53311067210451801</v>
      </c>
      <c r="U2897">
        <v>7.2732785240108899E-2</v>
      </c>
      <c r="V2897">
        <v>9.9869465586513897E-2</v>
      </c>
      <c r="W2897" s="25">
        <v>0.17260225082662278</v>
      </c>
    </row>
    <row r="2898" spans="2:23" x14ac:dyDescent="0.25">
      <c r="B2898" t="s">
        <v>2035</v>
      </c>
      <c r="C2898" t="s">
        <v>768</v>
      </c>
      <c r="D2898" t="s">
        <v>446</v>
      </c>
      <c r="E2898" t="s">
        <v>1818</v>
      </c>
      <c r="F2898" s="11" t="s">
        <v>951</v>
      </c>
      <c r="G2898" t="s">
        <v>952</v>
      </c>
      <c r="H2898" t="s">
        <v>919</v>
      </c>
      <c r="I2898" t="s">
        <v>855</v>
      </c>
      <c r="J2898" t="s">
        <v>865</v>
      </c>
      <c r="K2898">
        <v>300</v>
      </c>
      <c r="L2898">
        <v>500</v>
      </c>
      <c r="M2898">
        <v>5.4108796296296301E-2</v>
      </c>
      <c r="N2898">
        <v>2627.7876932794802</v>
      </c>
      <c r="O2898">
        <v>8277.5312338303629</v>
      </c>
      <c r="P2898">
        <v>25.458797161185299</v>
      </c>
      <c r="Q2898">
        <v>2.2073412628055502</v>
      </c>
      <c r="R2898">
        <v>3250.57313436001</v>
      </c>
      <c r="S2898">
        <v>7.2207467780062196</v>
      </c>
      <c r="T2898">
        <v>0.55720087699612697</v>
      </c>
      <c r="U2898">
        <v>0.122208498017694</v>
      </c>
      <c r="V2898">
        <v>0.199965477550023</v>
      </c>
      <c r="W2898" s="25">
        <v>0.32217397556771699</v>
      </c>
    </row>
    <row r="2899" spans="2:23" x14ac:dyDescent="0.25">
      <c r="B2899" t="s">
        <v>2035</v>
      </c>
      <c r="C2899" t="s">
        <v>768</v>
      </c>
      <c r="D2899" t="s">
        <v>446</v>
      </c>
      <c r="E2899" t="s">
        <v>1818</v>
      </c>
      <c r="F2899" s="11" t="s">
        <v>951</v>
      </c>
      <c r="G2899" t="s">
        <v>952</v>
      </c>
      <c r="H2899" t="s">
        <v>919</v>
      </c>
      <c r="I2899" t="s">
        <v>855</v>
      </c>
      <c r="J2899" t="s">
        <v>865</v>
      </c>
      <c r="K2899">
        <v>300</v>
      </c>
      <c r="L2899">
        <v>750</v>
      </c>
      <c r="M2899">
        <v>7.9525462962962964E-2</v>
      </c>
      <c r="N2899">
        <v>3935.8464093429602</v>
      </c>
      <c r="O2899">
        <v>12397.916189430325</v>
      </c>
      <c r="P2899">
        <v>37.463595532630102</v>
      </c>
      <c r="Q2899">
        <v>3.3061113324285101</v>
      </c>
      <c r="R2899">
        <v>4868.64171426756</v>
      </c>
      <c r="S2899">
        <v>8.5504710577620493</v>
      </c>
      <c r="T2899">
        <v>0.59402362348765803</v>
      </c>
      <c r="U2899">
        <v>0.17690387405592101</v>
      </c>
      <c r="V2899">
        <v>0.30391668710703501</v>
      </c>
      <c r="W2899" s="25">
        <v>0.48082056116295602</v>
      </c>
    </row>
    <row r="2900" spans="2:23" x14ac:dyDescent="0.25">
      <c r="B2900" t="s">
        <v>2035</v>
      </c>
      <c r="C2900" t="s">
        <v>768</v>
      </c>
      <c r="D2900" t="s">
        <v>446</v>
      </c>
      <c r="E2900" t="s">
        <v>1818</v>
      </c>
      <c r="F2900" s="11" t="s">
        <v>951</v>
      </c>
      <c r="G2900" t="s">
        <v>952</v>
      </c>
      <c r="H2900" t="s">
        <v>919</v>
      </c>
      <c r="I2900" t="s">
        <v>855</v>
      </c>
      <c r="J2900" t="s">
        <v>865</v>
      </c>
      <c r="K2900">
        <v>300</v>
      </c>
      <c r="L2900">
        <v>1000</v>
      </c>
      <c r="M2900">
        <v>0.10478009259259259</v>
      </c>
      <c r="N2900">
        <v>5160.7544199987196</v>
      </c>
      <c r="O2900">
        <v>16256.376422995967</v>
      </c>
      <c r="P2900">
        <v>48.0924051505026</v>
      </c>
      <c r="Q2900">
        <v>4.3350339051144902</v>
      </c>
      <c r="R2900">
        <v>6383.8529877613801</v>
      </c>
      <c r="S2900">
        <v>9.8032634573680308</v>
      </c>
      <c r="T2900">
        <v>0.61269204903094998</v>
      </c>
      <c r="U2900">
        <v>0.22629926174300199</v>
      </c>
      <c r="V2900">
        <v>0.403990778620749</v>
      </c>
      <c r="W2900" s="25">
        <v>0.63029004036375103</v>
      </c>
    </row>
    <row r="2901" spans="2:23" x14ac:dyDescent="0.25">
      <c r="B2901" t="s">
        <v>2035</v>
      </c>
      <c r="C2901" t="s">
        <v>768</v>
      </c>
      <c r="D2901" t="s">
        <v>446</v>
      </c>
      <c r="E2901" t="s">
        <v>1818</v>
      </c>
      <c r="F2901" s="11" t="s">
        <v>951</v>
      </c>
      <c r="G2901" t="s">
        <v>952</v>
      </c>
      <c r="H2901" t="s">
        <v>919</v>
      </c>
      <c r="I2901" t="s">
        <v>855</v>
      </c>
      <c r="J2901" t="s">
        <v>865</v>
      </c>
      <c r="K2901">
        <v>300</v>
      </c>
      <c r="L2901">
        <v>1500</v>
      </c>
      <c r="M2901">
        <v>0.1554513888888889</v>
      </c>
      <c r="N2901">
        <v>7698.0197094885298</v>
      </c>
      <c r="O2901">
        <v>24248.762084888869</v>
      </c>
      <c r="P2901">
        <v>70.789921934285104</v>
      </c>
      <c r="Q2901">
        <v>6.4663374062450902</v>
      </c>
      <c r="R2901">
        <v>9522.4510864254898</v>
      </c>
      <c r="S2901">
        <v>12.314229995316699</v>
      </c>
      <c r="T2901">
        <v>0.65353128352907397</v>
      </c>
      <c r="U2901">
        <v>0.33062550801324703</v>
      </c>
      <c r="V2901">
        <v>0.60822295375854996</v>
      </c>
      <c r="W2901" s="25">
        <v>0.93884846177179693</v>
      </c>
    </row>
    <row r="2902" spans="2:23" x14ac:dyDescent="0.25">
      <c r="B2902" t="s">
        <v>2035</v>
      </c>
      <c r="C2902" t="s">
        <v>768</v>
      </c>
      <c r="D2902" t="s">
        <v>446</v>
      </c>
      <c r="E2902" t="s">
        <v>1818</v>
      </c>
      <c r="F2902" s="11" t="s">
        <v>951</v>
      </c>
      <c r="G2902" t="s">
        <v>952</v>
      </c>
      <c r="H2902" t="s">
        <v>919</v>
      </c>
      <c r="I2902" t="s">
        <v>855</v>
      </c>
      <c r="J2902" t="s">
        <v>865</v>
      </c>
      <c r="K2902">
        <v>300</v>
      </c>
      <c r="L2902">
        <v>2000</v>
      </c>
      <c r="M2902">
        <v>0.20597222222222222</v>
      </c>
      <c r="N2902">
        <v>10147.588522776699</v>
      </c>
      <c r="O2902">
        <v>31964.903846746602</v>
      </c>
      <c r="P2902">
        <v>92.042544808624001</v>
      </c>
      <c r="Q2902">
        <v>8.5239747400360404</v>
      </c>
      <c r="R2902">
        <v>12552.5629194882</v>
      </c>
      <c r="S2902">
        <v>14.821676214266301</v>
      </c>
      <c r="T2902">
        <v>0.69070435102489203</v>
      </c>
      <c r="U2902">
        <v>0.42941164896071299</v>
      </c>
      <c r="V2902">
        <v>0.80835266494351798</v>
      </c>
      <c r="W2902" s="25">
        <v>1.2377643139042309</v>
      </c>
    </row>
    <row r="2903" spans="2:23" x14ac:dyDescent="0.25">
      <c r="B2903" t="s">
        <v>2035</v>
      </c>
      <c r="C2903" t="s">
        <v>768</v>
      </c>
      <c r="D2903" t="s">
        <v>446</v>
      </c>
      <c r="E2903" t="s">
        <v>1818</v>
      </c>
      <c r="F2903" s="11" t="s">
        <v>951</v>
      </c>
      <c r="G2903" t="s">
        <v>952</v>
      </c>
      <c r="H2903" t="s">
        <v>919</v>
      </c>
      <c r="I2903" t="s">
        <v>855</v>
      </c>
      <c r="J2903" t="s">
        <v>832</v>
      </c>
      <c r="K2903">
        <v>170</v>
      </c>
      <c r="L2903">
        <v>125</v>
      </c>
      <c r="M2903">
        <v>2.2847222222222224E-2</v>
      </c>
      <c r="N2903">
        <v>603.09119999999996</v>
      </c>
      <c r="O2903">
        <v>1899.7372799999998</v>
      </c>
      <c r="P2903">
        <v>4.3435385999999996</v>
      </c>
      <c r="Q2903">
        <v>0.50659662000000005</v>
      </c>
      <c r="R2903">
        <v>746.02385000000004</v>
      </c>
      <c r="S2903">
        <v>11.21296772</v>
      </c>
      <c r="T2903">
        <v>1.348855884</v>
      </c>
      <c r="U2903">
        <v>5.40432E-2</v>
      </c>
      <c r="V2903">
        <v>3.8663207999999998E-2</v>
      </c>
      <c r="W2903" s="25">
        <v>9.270640799999999E-2</v>
      </c>
    </row>
    <row r="2904" spans="2:23" x14ac:dyDescent="0.25">
      <c r="B2904" t="s">
        <v>2035</v>
      </c>
      <c r="C2904" t="s">
        <v>768</v>
      </c>
      <c r="D2904" t="s">
        <v>446</v>
      </c>
      <c r="E2904" t="s">
        <v>1818</v>
      </c>
      <c r="F2904" s="11" t="s">
        <v>951</v>
      </c>
      <c r="G2904" t="s">
        <v>952</v>
      </c>
      <c r="H2904" t="s">
        <v>919</v>
      </c>
      <c r="I2904" t="s">
        <v>855</v>
      </c>
      <c r="J2904" t="s">
        <v>864</v>
      </c>
      <c r="K2904">
        <v>170</v>
      </c>
      <c r="L2904">
        <v>125</v>
      </c>
      <c r="M2904">
        <v>1.9259259259259261E-2</v>
      </c>
      <c r="N2904">
        <v>546.91920000000005</v>
      </c>
      <c r="O2904">
        <v>1722.79548</v>
      </c>
      <c r="P2904">
        <v>4.1592944519230697</v>
      </c>
      <c r="Q2904">
        <v>0.45941214397435898</v>
      </c>
      <c r="R2904">
        <v>676.53908878205095</v>
      </c>
      <c r="S2904">
        <v>9.0879811110256394</v>
      </c>
      <c r="T2904">
        <v>1.0837240320769199</v>
      </c>
      <c r="U2904">
        <v>4.7954799999999999E-2</v>
      </c>
      <c r="V2904">
        <v>3.4273607999999997E-2</v>
      </c>
      <c r="W2904" s="25">
        <v>8.2228408000000003E-2</v>
      </c>
    </row>
    <row r="2905" spans="2:23" x14ac:dyDescent="0.25">
      <c r="B2905" t="s">
        <v>824</v>
      </c>
      <c r="C2905" t="s">
        <v>770</v>
      </c>
      <c r="D2905" t="s">
        <v>446</v>
      </c>
      <c r="E2905" t="s">
        <v>1821</v>
      </c>
      <c r="F2905" s="11" t="s">
        <v>951</v>
      </c>
      <c r="G2905" t="s">
        <v>952</v>
      </c>
      <c r="H2905" t="s">
        <v>919</v>
      </c>
      <c r="I2905" t="s">
        <v>855</v>
      </c>
      <c r="J2905" t="s">
        <v>865</v>
      </c>
      <c r="K2905">
        <v>200</v>
      </c>
      <c r="L2905">
        <v>125</v>
      </c>
      <c r="M2905">
        <v>1.5960648148148151E-2</v>
      </c>
      <c r="N2905">
        <v>866.54818588741</v>
      </c>
      <c r="O2905">
        <v>2729.6267855453416</v>
      </c>
      <c r="P2905">
        <v>10.172229930237799</v>
      </c>
      <c r="Q2905">
        <v>0.72790050848166099</v>
      </c>
      <c r="R2905">
        <v>1071.9201717267499</v>
      </c>
      <c r="S2905">
        <v>4.46745135678119</v>
      </c>
      <c r="T2905">
        <v>0.49031335292634398</v>
      </c>
      <c r="U2905">
        <v>4.9616319235227302E-2</v>
      </c>
      <c r="V2905">
        <v>5.5641684401677702E-2</v>
      </c>
      <c r="W2905" s="25">
        <v>0.105258003636905</v>
      </c>
    </row>
    <row r="2906" spans="2:23" x14ac:dyDescent="0.25">
      <c r="B2906" t="s">
        <v>824</v>
      </c>
      <c r="C2906" t="s">
        <v>770</v>
      </c>
      <c r="D2906" t="s">
        <v>446</v>
      </c>
      <c r="E2906" t="s">
        <v>1821</v>
      </c>
      <c r="F2906" s="11" t="s">
        <v>951</v>
      </c>
      <c r="G2906" t="s">
        <v>952</v>
      </c>
      <c r="H2906" t="s">
        <v>919</v>
      </c>
      <c r="I2906" t="s">
        <v>855</v>
      </c>
      <c r="J2906" t="s">
        <v>865</v>
      </c>
      <c r="K2906">
        <v>220</v>
      </c>
      <c r="L2906">
        <v>200</v>
      </c>
      <c r="M2906">
        <v>2.3564814814814813E-2</v>
      </c>
      <c r="N2906">
        <v>1285.1225327199199</v>
      </c>
      <c r="O2906">
        <v>4048.1359780677476</v>
      </c>
      <c r="P2906">
        <v>14.2809728607435</v>
      </c>
      <c r="Q2906">
        <v>1.07950301502363</v>
      </c>
      <c r="R2906">
        <v>1589.69651667112</v>
      </c>
      <c r="S2906">
        <v>4.8900322949890498</v>
      </c>
      <c r="T2906">
        <v>0.50204946462951505</v>
      </c>
      <c r="U2906">
        <v>6.8950519344897404E-2</v>
      </c>
      <c r="V2906">
        <v>8.5745262049229207E-2</v>
      </c>
      <c r="W2906" s="25">
        <v>0.1546957813941266</v>
      </c>
    </row>
    <row r="2907" spans="2:23" x14ac:dyDescent="0.25">
      <c r="B2907" t="s">
        <v>824</v>
      </c>
      <c r="C2907" t="s">
        <v>770</v>
      </c>
      <c r="D2907" t="s">
        <v>446</v>
      </c>
      <c r="E2907" t="s">
        <v>1821</v>
      </c>
      <c r="F2907" s="11" t="s">
        <v>951</v>
      </c>
      <c r="G2907" t="s">
        <v>952</v>
      </c>
      <c r="H2907" t="s">
        <v>919</v>
      </c>
      <c r="I2907" t="s">
        <v>855</v>
      </c>
      <c r="J2907" t="s">
        <v>865</v>
      </c>
      <c r="K2907">
        <v>280</v>
      </c>
      <c r="L2907">
        <v>250</v>
      </c>
      <c r="M2907">
        <v>2.8703703703703703E-2</v>
      </c>
      <c r="N2907">
        <v>1437.1433407612899</v>
      </c>
      <c r="O2907">
        <v>4527.001523398063</v>
      </c>
      <c r="P2907">
        <v>15.2827777156701</v>
      </c>
      <c r="Q2907">
        <v>1.2072002986574</v>
      </c>
      <c r="R2907">
        <v>1777.7462035450501</v>
      </c>
      <c r="S2907">
        <v>5.7177125478072304</v>
      </c>
      <c r="T2907">
        <v>0.52465264705919001</v>
      </c>
      <c r="U2907">
        <v>7.4447932711379505E-2</v>
      </c>
      <c r="V2907">
        <v>0.101305515275254</v>
      </c>
      <c r="W2907" s="25">
        <v>0.1757534479866335</v>
      </c>
    </row>
    <row r="2908" spans="2:23" x14ac:dyDescent="0.25">
      <c r="B2908" t="s">
        <v>824</v>
      </c>
      <c r="C2908" t="s">
        <v>770</v>
      </c>
      <c r="D2908" t="s">
        <v>446</v>
      </c>
      <c r="E2908" t="s">
        <v>1821</v>
      </c>
      <c r="F2908" s="11" t="s">
        <v>951</v>
      </c>
      <c r="G2908" t="s">
        <v>952</v>
      </c>
      <c r="H2908" t="s">
        <v>919</v>
      </c>
      <c r="I2908" t="s">
        <v>855</v>
      </c>
      <c r="J2908" t="s">
        <v>865</v>
      </c>
      <c r="K2908">
        <v>300</v>
      </c>
      <c r="L2908">
        <v>500</v>
      </c>
      <c r="M2908">
        <v>5.4108796296296301E-2</v>
      </c>
      <c r="N2908">
        <v>2627.7876932794802</v>
      </c>
      <c r="O2908">
        <v>8277.5312338303629</v>
      </c>
      <c r="P2908">
        <v>25.458797161185299</v>
      </c>
      <c r="Q2908">
        <v>2.2073412628055502</v>
      </c>
      <c r="R2908">
        <v>3250.57313436001</v>
      </c>
      <c r="S2908">
        <v>7.2207467780062196</v>
      </c>
      <c r="T2908">
        <v>0.55720087699612697</v>
      </c>
      <c r="U2908">
        <v>0.122208498017694</v>
      </c>
      <c r="V2908">
        <v>0.199965477550023</v>
      </c>
      <c r="W2908" s="25">
        <v>0.32217397556771699</v>
      </c>
    </row>
    <row r="2909" spans="2:23" x14ac:dyDescent="0.25">
      <c r="B2909" t="s">
        <v>824</v>
      </c>
      <c r="C2909" t="s">
        <v>770</v>
      </c>
      <c r="D2909" t="s">
        <v>446</v>
      </c>
      <c r="E2909" t="s">
        <v>1821</v>
      </c>
      <c r="F2909" s="11" t="s">
        <v>951</v>
      </c>
      <c r="G2909" t="s">
        <v>952</v>
      </c>
      <c r="H2909" t="s">
        <v>919</v>
      </c>
      <c r="I2909" t="s">
        <v>855</v>
      </c>
      <c r="J2909" t="s">
        <v>865</v>
      </c>
      <c r="K2909">
        <v>300</v>
      </c>
      <c r="L2909">
        <v>750</v>
      </c>
      <c r="M2909">
        <v>7.9525462962962964E-2</v>
      </c>
      <c r="N2909">
        <v>3935.8464093429602</v>
      </c>
      <c r="O2909">
        <v>12397.916189430325</v>
      </c>
      <c r="P2909">
        <v>37.463595532630102</v>
      </c>
      <c r="Q2909">
        <v>3.3061113324285101</v>
      </c>
      <c r="R2909">
        <v>4868.64171426756</v>
      </c>
      <c r="S2909">
        <v>8.5504710577620493</v>
      </c>
      <c r="T2909">
        <v>0.59402362348765803</v>
      </c>
      <c r="U2909">
        <v>0.17690387405592101</v>
      </c>
      <c r="V2909">
        <v>0.30391668710703501</v>
      </c>
      <c r="W2909" s="25">
        <v>0.48082056116295602</v>
      </c>
    </row>
    <row r="2910" spans="2:23" x14ac:dyDescent="0.25">
      <c r="B2910" t="s">
        <v>824</v>
      </c>
      <c r="C2910" t="s">
        <v>770</v>
      </c>
      <c r="D2910" t="s">
        <v>446</v>
      </c>
      <c r="E2910" t="s">
        <v>1821</v>
      </c>
      <c r="F2910" s="11" t="s">
        <v>951</v>
      </c>
      <c r="G2910" t="s">
        <v>952</v>
      </c>
      <c r="H2910" t="s">
        <v>919</v>
      </c>
      <c r="I2910" t="s">
        <v>855</v>
      </c>
      <c r="J2910" t="s">
        <v>865</v>
      </c>
      <c r="K2910">
        <v>280</v>
      </c>
      <c r="L2910">
        <v>1000</v>
      </c>
      <c r="M2910">
        <v>0.10398148148148149</v>
      </c>
      <c r="N2910">
        <v>5375.0760978680701</v>
      </c>
      <c r="O2910">
        <v>16931.489708284422</v>
      </c>
      <c r="P2910">
        <v>51.371945308593503</v>
      </c>
      <c r="Q2910">
        <v>4.5150639141960296</v>
      </c>
      <c r="R2910">
        <v>6648.9690134665598</v>
      </c>
      <c r="S2910">
        <v>9.3045927946616391</v>
      </c>
      <c r="T2910">
        <v>0.60470108675684597</v>
      </c>
      <c r="U2910">
        <v>0.240802189422997</v>
      </c>
      <c r="V2910">
        <v>0.40819244207989902</v>
      </c>
      <c r="W2910" s="25">
        <v>0.64899463150289605</v>
      </c>
    </row>
    <row r="2911" spans="2:23" x14ac:dyDescent="0.25">
      <c r="B2911" t="s">
        <v>824</v>
      </c>
      <c r="C2911" t="s">
        <v>770</v>
      </c>
      <c r="D2911" t="s">
        <v>446</v>
      </c>
      <c r="E2911" t="s">
        <v>1821</v>
      </c>
      <c r="F2911" s="11" t="s">
        <v>951</v>
      </c>
      <c r="G2911" t="s">
        <v>952</v>
      </c>
      <c r="H2911" t="s">
        <v>919</v>
      </c>
      <c r="I2911" t="s">
        <v>855</v>
      </c>
      <c r="J2911" t="s">
        <v>865</v>
      </c>
      <c r="K2911">
        <v>280</v>
      </c>
      <c r="L2911">
        <v>1500</v>
      </c>
      <c r="M2911">
        <v>0.15422453703703703</v>
      </c>
      <c r="N2911">
        <v>8029.2207672623799</v>
      </c>
      <c r="O2911">
        <v>25292.045416876495</v>
      </c>
      <c r="P2911">
        <v>75.905001638817595</v>
      </c>
      <c r="Q2911">
        <v>6.7445450915561702</v>
      </c>
      <c r="R2911">
        <v>9932.1455365252496</v>
      </c>
      <c r="S2911">
        <v>11.632508695412699</v>
      </c>
      <c r="T2911">
        <v>0.64576222908129799</v>
      </c>
      <c r="U2911">
        <v>0.35351473325234001</v>
      </c>
      <c r="V2911">
        <v>0.61414307277401803</v>
      </c>
      <c r="W2911" s="25">
        <v>0.96765780602635809</v>
      </c>
    </row>
    <row r="2912" spans="2:23" x14ac:dyDescent="0.25">
      <c r="B2912" t="s">
        <v>824</v>
      </c>
      <c r="C2912" t="s">
        <v>770</v>
      </c>
      <c r="D2912" t="s">
        <v>446</v>
      </c>
      <c r="E2912" t="s">
        <v>1821</v>
      </c>
      <c r="F2912" s="11" t="s">
        <v>951</v>
      </c>
      <c r="G2912" t="s">
        <v>952</v>
      </c>
      <c r="H2912" t="s">
        <v>919</v>
      </c>
      <c r="I2912" t="s">
        <v>855</v>
      </c>
      <c r="J2912" t="s">
        <v>832</v>
      </c>
      <c r="K2912">
        <v>200</v>
      </c>
      <c r="L2912">
        <v>125</v>
      </c>
      <c r="M2912">
        <v>2.2847222222222224E-2</v>
      </c>
      <c r="N2912">
        <v>603.09119999999996</v>
      </c>
      <c r="O2912">
        <v>1899.7372799999998</v>
      </c>
      <c r="P2912">
        <v>4.3435385999999996</v>
      </c>
      <c r="Q2912">
        <v>0.50659662000000005</v>
      </c>
      <c r="R2912">
        <v>746.02385000000004</v>
      </c>
      <c r="S2912">
        <v>11.21296772</v>
      </c>
      <c r="T2912">
        <v>1.348855884</v>
      </c>
      <c r="U2912">
        <v>5.40432E-2</v>
      </c>
      <c r="V2912">
        <v>3.8663207999999998E-2</v>
      </c>
      <c r="W2912" s="25">
        <v>9.270640799999999E-2</v>
      </c>
    </row>
    <row r="2913" spans="2:23" x14ac:dyDescent="0.25">
      <c r="B2913" t="s">
        <v>824</v>
      </c>
      <c r="C2913" t="s">
        <v>770</v>
      </c>
      <c r="D2913" t="s">
        <v>446</v>
      </c>
      <c r="E2913" t="s">
        <v>1821</v>
      </c>
      <c r="F2913" s="11" t="s">
        <v>951</v>
      </c>
      <c r="G2913" t="s">
        <v>952</v>
      </c>
      <c r="H2913" t="s">
        <v>919</v>
      </c>
      <c r="I2913" t="s">
        <v>855</v>
      </c>
      <c r="J2913" t="s">
        <v>864</v>
      </c>
      <c r="K2913">
        <v>200</v>
      </c>
      <c r="L2913">
        <v>125</v>
      </c>
      <c r="M2913">
        <v>1.9259259259259261E-2</v>
      </c>
      <c r="N2913">
        <v>546.91920000000005</v>
      </c>
      <c r="O2913">
        <v>1722.79548</v>
      </c>
      <c r="P2913">
        <v>4.1592944519230697</v>
      </c>
      <c r="Q2913">
        <v>0.45941214397435898</v>
      </c>
      <c r="R2913">
        <v>676.53908878205095</v>
      </c>
      <c r="S2913">
        <v>9.0879811110256394</v>
      </c>
      <c r="T2913">
        <v>1.0837240320769199</v>
      </c>
      <c r="U2913">
        <v>4.7954799999999999E-2</v>
      </c>
      <c r="V2913">
        <v>3.4273607999999997E-2</v>
      </c>
      <c r="W2913" s="25">
        <v>8.2228408000000003E-2</v>
      </c>
    </row>
    <row r="2914" spans="2:23" x14ac:dyDescent="0.25">
      <c r="B2914" t="s">
        <v>2062</v>
      </c>
      <c r="C2914" t="s">
        <v>773</v>
      </c>
      <c r="D2914" t="s">
        <v>681</v>
      </c>
      <c r="E2914" t="s">
        <v>1826</v>
      </c>
      <c r="F2914" s="11" t="s">
        <v>951</v>
      </c>
      <c r="G2914" t="s">
        <v>1907</v>
      </c>
      <c r="H2914" t="s">
        <v>918</v>
      </c>
      <c r="I2914" t="s">
        <v>179</v>
      </c>
      <c r="J2914" t="s">
        <v>865</v>
      </c>
      <c r="K2914">
        <v>120</v>
      </c>
      <c r="L2914">
        <v>125</v>
      </c>
      <c r="M2914">
        <v>2.7777777777777776E-2</v>
      </c>
      <c r="N2914">
        <v>260.654822711002</v>
      </c>
      <c r="O2914">
        <v>821.06269153965627</v>
      </c>
      <c r="P2914">
        <v>1.5000030166851199</v>
      </c>
      <c r="Q2914">
        <v>0.21895002408584899</v>
      </c>
      <c r="R2914">
        <v>322.43002441609599</v>
      </c>
      <c r="S2914">
        <v>3.0554737434077399</v>
      </c>
      <c r="T2914">
        <v>0.282934212329223</v>
      </c>
      <c r="U2914">
        <v>0</v>
      </c>
      <c r="V2914">
        <v>0</v>
      </c>
      <c r="W2914" s="25">
        <v>0</v>
      </c>
    </row>
    <row r="2915" spans="2:23" x14ac:dyDescent="0.25">
      <c r="B2915" t="s">
        <v>2062</v>
      </c>
      <c r="C2915" t="s">
        <v>773</v>
      </c>
      <c r="D2915" t="s">
        <v>681</v>
      </c>
      <c r="E2915" t="s">
        <v>1826</v>
      </c>
      <c r="F2915" s="11" t="s">
        <v>951</v>
      </c>
      <c r="G2915" t="s">
        <v>1907</v>
      </c>
      <c r="H2915" t="s">
        <v>918</v>
      </c>
      <c r="I2915" t="s">
        <v>179</v>
      </c>
      <c r="J2915" t="s">
        <v>865</v>
      </c>
      <c r="K2915">
        <v>120</v>
      </c>
      <c r="L2915">
        <v>200</v>
      </c>
      <c r="M2915">
        <v>4.2743055555555555E-2</v>
      </c>
      <c r="N2915">
        <v>408.41866946967201</v>
      </c>
      <c r="O2915">
        <v>1286.5188088294667</v>
      </c>
      <c r="P2915">
        <v>2.39497867310277</v>
      </c>
      <c r="Q2915">
        <v>0.34307164775356302</v>
      </c>
      <c r="R2915">
        <v>505.21382669159902</v>
      </c>
      <c r="S2915">
        <v>4.2832472048726604</v>
      </c>
      <c r="T2915">
        <v>0.33144555173800899</v>
      </c>
      <c r="U2915">
        <v>0</v>
      </c>
      <c r="V2915">
        <v>0</v>
      </c>
      <c r="W2915" s="25">
        <v>0</v>
      </c>
    </row>
    <row r="2916" spans="2:23" x14ac:dyDescent="0.25">
      <c r="B2916" t="s">
        <v>2062</v>
      </c>
      <c r="C2916" t="s">
        <v>773</v>
      </c>
      <c r="D2916" t="s">
        <v>681</v>
      </c>
      <c r="E2916" t="s">
        <v>1826</v>
      </c>
      <c r="F2916" s="11" t="s">
        <v>951</v>
      </c>
      <c r="G2916" t="s">
        <v>1907</v>
      </c>
      <c r="H2916" t="s">
        <v>918</v>
      </c>
      <c r="I2916" t="s">
        <v>179</v>
      </c>
      <c r="J2916" t="s">
        <v>865</v>
      </c>
      <c r="K2916">
        <v>120</v>
      </c>
      <c r="L2916">
        <v>250</v>
      </c>
      <c r="M2916">
        <v>5.2731481481481483E-2</v>
      </c>
      <c r="N2916">
        <v>510.80080563196901</v>
      </c>
      <c r="O2916">
        <v>1609.0225377407023</v>
      </c>
      <c r="P2916">
        <v>3.0142126243312899</v>
      </c>
      <c r="Q2916">
        <v>0.42907265856891602</v>
      </c>
      <c r="R2916">
        <v>631.86052389925396</v>
      </c>
      <c r="S2916">
        <v>5.1429350417767896</v>
      </c>
      <c r="T2916">
        <v>0.367065932848051</v>
      </c>
      <c r="U2916">
        <v>0</v>
      </c>
      <c r="V2916">
        <v>0</v>
      </c>
      <c r="W2916" s="25">
        <v>0</v>
      </c>
    </row>
    <row r="2917" spans="2:23" x14ac:dyDescent="0.25">
      <c r="B2917" t="s">
        <v>2062</v>
      </c>
      <c r="C2917" t="s">
        <v>773</v>
      </c>
      <c r="D2917" t="s">
        <v>681</v>
      </c>
      <c r="E2917" t="s">
        <v>1826</v>
      </c>
      <c r="F2917" s="11" t="s">
        <v>951</v>
      </c>
      <c r="G2917" t="s">
        <v>1907</v>
      </c>
      <c r="H2917" t="s">
        <v>918</v>
      </c>
      <c r="I2917" t="s">
        <v>179</v>
      </c>
      <c r="J2917" t="s">
        <v>865</v>
      </c>
      <c r="K2917">
        <v>120</v>
      </c>
      <c r="L2917">
        <v>500</v>
      </c>
      <c r="M2917">
        <v>0.10258101851851852</v>
      </c>
      <c r="N2917">
        <v>1020.79844537441</v>
      </c>
      <c r="O2917">
        <v>3215.5151029293916</v>
      </c>
      <c r="P2917">
        <v>6.1004616555956703</v>
      </c>
      <c r="Q2917">
        <v>0.857470691728208</v>
      </c>
      <c r="R2917">
        <v>1262.7275341775101</v>
      </c>
      <c r="S2917">
        <v>9.41159635102672</v>
      </c>
      <c r="T2917">
        <v>0.54148065292904701</v>
      </c>
      <c r="U2917">
        <v>0</v>
      </c>
      <c r="V2917">
        <v>0</v>
      </c>
      <c r="W2917" s="25">
        <v>0</v>
      </c>
    </row>
    <row r="2918" spans="2:23" x14ac:dyDescent="0.25">
      <c r="B2918" t="s">
        <v>2062</v>
      </c>
      <c r="C2918" t="s">
        <v>773</v>
      </c>
      <c r="D2918" t="s">
        <v>681</v>
      </c>
      <c r="E2918" t="s">
        <v>1826</v>
      </c>
      <c r="F2918" s="11" t="s">
        <v>951</v>
      </c>
      <c r="G2918" t="s">
        <v>1907</v>
      </c>
      <c r="H2918" t="s">
        <v>918</v>
      </c>
      <c r="I2918" t="s">
        <v>179</v>
      </c>
      <c r="J2918" t="s">
        <v>865</v>
      </c>
      <c r="K2918">
        <v>120</v>
      </c>
      <c r="L2918">
        <v>750</v>
      </c>
      <c r="M2918">
        <v>0.15230324074074075</v>
      </c>
      <c r="N2918">
        <v>1533.52998355247</v>
      </c>
      <c r="O2918">
        <v>4830.6194481902803</v>
      </c>
      <c r="P2918">
        <v>9.2111714518377994</v>
      </c>
      <c r="Q2918">
        <v>1.2881645012024601</v>
      </c>
      <c r="R2918">
        <v>1896.9760966552501</v>
      </c>
      <c r="S2918">
        <v>13.6402577546414</v>
      </c>
      <c r="T2918">
        <v>0.706338706324383</v>
      </c>
      <c r="U2918">
        <v>0</v>
      </c>
      <c r="V2918">
        <v>0</v>
      </c>
      <c r="W2918" s="25">
        <v>0</v>
      </c>
    </row>
    <row r="2919" spans="2:23" x14ac:dyDescent="0.25">
      <c r="B2919" t="s">
        <v>2062</v>
      </c>
      <c r="C2919" t="s">
        <v>773</v>
      </c>
      <c r="D2919" t="s">
        <v>681</v>
      </c>
      <c r="E2919" t="s">
        <v>1826</v>
      </c>
      <c r="F2919" s="11" t="s">
        <v>951</v>
      </c>
      <c r="G2919" t="s">
        <v>1907</v>
      </c>
      <c r="H2919" t="s">
        <v>918</v>
      </c>
      <c r="I2919" t="s">
        <v>179</v>
      </c>
      <c r="J2919" t="s">
        <v>865</v>
      </c>
      <c r="K2919">
        <v>120</v>
      </c>
      <c r="L2919">
        <v>1000</v>
      </c>
      <c r="M2919">
        <v>0.20216435185185186</v>
      </c>
      <c r="N2919">
        <v>2043.6357583681499</v>
      </c>
      <c r="O2919">
        <v>6437.4526388596723</v>
      </c>
      <c r="P2919">
        <v>12.298572475507401</v>
      </c>
      <c r="Q2919">
        <v>1.71665410295271</v>
      </c>
      <c r="R2919">
        <v>2527.9779635355799</v>
      </c>
      <c r="S2919">
        <v>17.9034622890001</v>
      </c>
      <c r="T2919">
        <v>0.879398368393839</v>
      </c>
      <c r="U2919">
        <v>0</v>
      </c>
      <c r="V2919">
        <v>0</v>
      </c>
      <c r="W2919" s="25">
        <v>0</v>
      </c>
    </row>
    <row r="2920" spans="2:23" x14ac:dyDescent="0.25">
      <c r="B2920" t="s">
        <v>2062</v>
      </c>
      <c r="C2920" t="s">
        <v>773</v>
      </c>
      <c r="D2920" t="s">
        <v>681</v>
      </c>
      <c r="E2920" t="s">
        <v>1826</v>
      </c>
      <c r="F2920" s="11" t="s">
        <v>951</v>
      </c>
      <c r="G2920" t="s">
        <v>1907</v>
      </c>
      <c r="H2920" t="s">
        <v>918</v>
      </c>
      <c r="I2920" t="s">
        <v>179</v>
      </c>
      <c r="J2920" t="s">
        <v>832</v>
      </c>
      <c r="K2920">
        <v>120</v>
      </c>
      <c r="L2920">
        <v>125</v>
      </c>
      <c r="M2920">
        <v>2.2847222222222224E-2</v>
      </c>
      <c r="N2920">
        <v>109.86803</v>
      </c>
      <c r="O2920">
        <v>346.0842945</v>
      </c>
      <c r="P2920">
        <v>0.44761919999999999</v>
      </c>
      <c r="Q2920">
        <v>9.2289139999999895E-2</v>
      </c>
      <c r="R2920">
        <v>135.90673999999899</v>
      </c>
      <c r="S2920">
        <v>9.4790569999999992</v>
      </c>
      <c r="T2920">
        <v>2.9093926232</v>
      </c>
      <c r="U2920">
        <v>0</v>
      </c>
      <c r="V2920">
        <v>0</v>
      </c>
      <c r="W2920" s="25">
        <v>0</v>
      </c>
    </row>
    <row r="2921" spans="2:23" x14ac:dyDescent="0.25">
      <c r="B2921" t="s">
        <v>2062</v>
      </c>
      <c r="C2921" t="s">
        <v>773</v>
      </c>
      <c r="D2921" t="s">
        <v>681</v>
      </c>
      <c r="E2921" t="s">
        <v>1826</v>
      </c>
      <c r="F2921" s="11" t="s">
        <v>951</v>
      </c>
      <c r="G2921" t="s">
        <v>1907</v>
      </c>
      <c r="H2921" t="s">
        <v>918</v>
      </c>
      <c r="I2921" t="s">
        <v>179</v>
      </c>
      <c r="J2921" t="s">
        <v>864</v>
      </c>
      <c r="K2921">
        <v>120</v>
      </c>
      <c r="L2921">
        <v>125</v>
      </c>
      <c r="M2921">
        <v>1.9259259259259261E-2</v>
      </c>
      <c r="N2921">
        <v>98.9091266025641</v>
      </c>
      <c r="O2921">
        <v>311.56374879807692</v>
      </c>
      <c r="P2921">
        <v>0.42610519999999902</v>
      </c>
      <c r="Q2921">
        <v>8.3083662179487094E-2</v>
      </c>
      <c r="R2921">
        <v>122.350579102564</v>
      </c>
      <c r="S2921">
        <v>7.7001567756410196</v>
      </c>
      <c r="T2921">
        <v>2.3429178988410202</v>
      </c>
      <c r="U2921">
        <v>0</v>
      </c>
      <c r="V2921">
        <v>0</v>
      </c>
      <c r="W2921" s="25">
        <v>0</v>
      </c>
    </row>
    <row r="2922" spans="2:23" x14ac:dyDescent="0.25">
      <c r="B2922" t="s">
        <v>2036</v>
      </c>
      <c r="C2922" t="s">
        <v>393</v>
      </c>
      <c r="D2922" t="s">
        <v>394</v>
      </c>
      <c r="E2922" t="s">
        <v>1828</v>
      </c>
      <c r="F2922" s="11" t="s">
        <v>951</v>
      </c>
      <c r="G2922" t="s">
        <v>952</v>
      </c>
      <c r="H2922" t="s">
        <v>918</v>
      </c>
      <c r="I2922" t="s">
        <v>365</v>
      </c>
      <c r="J2922" t="s">
        <v>865</v>
      </c>
      <c r="K2922">
        <v>180</v>
      </c>
      <c r="L2922">
        <v>125</v>
      </c>
      <c r="M2922">
        <v>1.8657407407407407E-2</v>
      </c>
      <c r="N2922">
        <v>197.166514640885</v>
      </c>
      <c r="O2922">
        <v>621.07452111878774</v>
      </c>
      <c r="P2922">
        <v>1.25690136091741</v>
      </c>
      <c r="Q2922">
        <v>0.16561987752881899</v>
      </c>
      <c r="R2922">
        <v>243.89498903149101</v>
      </c>
      <c r="S2922">
        <v>5.5546968523038798</v>
      </c>
      <c r="T2922">
        <v>1.10165711722666</v>
      </c>
      <c r="U2922">
        <v>1.18231689302353E-2</v>
      </c>
      <c r="V2922">
        <v>4.9261371365488402E-2</v>
      </c>
      <c r="W2922" s="25">
        <v>6.1084540295723702E-2</v>
      </c>
    </row>
    <row r="2923" spans="2:23" x14ac:dyDescent="0.25">
      <c r="B2923" t="s">
        <v>2036</v>
      </c>
      <c r="C2923" t="s">
        <v>393</v>
      </c>
      <c r="D2923" t="s">
        <v>394</v>
      </c>
      <c r="E2923" t="s">
        <v>1828</v>
      </c>
      <c r="F2923" s="11" t="s">
        <v>951</v>
      </c>
      <c r="G2923" t="s">
        <v>952</v>
      </c>
      <c r="H2923" t="s">
        <v>918</v>
      </c>
      <c r="I2923" t="s">
        <v>365</v>
      </c>
      <c r="J2923" t="s">
        <v>865</v>
      </c>
      <c r="K2923">
        <v>220</v>
      </c>
      <c r="L2923">
        <v>200</v>
      </c>
      <c r="M2923">
        <v>2.836805555555556E-2</v>
      </c>
      <c r="N2923">
        <v>292.959358245479</v>
      </c>
      <c r="O2923">
        <v>922.82197847325881</v>
      </c>
      <c r="P2923">
        <v>1.8418492356847</v>
      </c>
      <c r="Q2923">
        <v>0.24608584506268799</v>
      </c>
      <c r="R2923">
        <v>362.39076947688199</v>
      </c>
      <c r="S2923">
        <v>7.7108297413833098</v>
      </c>
      <c r="T2923">
        <v>1.3897958387968401</v>
      </c>
      <c r="U2923">
        <v>1.60251371270713E-2</v>
      </c>
      <c r="V2923">
        <v>7.1482129416089502E-2</v>
      </c>
      <c r="W2923" s="25">
        <v>8.7507266543160794E-2</v>
      </c>
    </row>
    <row r="2924" spans="2:23" x14ac:dyDescent="0.25">
      <c r="B2924" t="s">
        <v>2036</v>
      </c>
      <c r="C2924" t="s">
        <v>393</v>
      </c>
      <c r="D2924" t="s">
        <v>394</v>
      </c>
      <c r="E2924" t="s">
        <v>1828</v>
      </c>
      <c r="F2924" s="11" t="s">
        <v>951</v>
      </c>
      <c r="G2924" t="s">
        <v>952</v>
      </c>
      <c r="H2924" t="s">
        <v>918</v>
      </c>
      <c r="I2924" t="s">
        <v>365</v>
      </c>
      <c r="J2924" t="s">
        <v>865</v>
      </c>
      <c r="K2924">
        <v>260</v>
      </c>
      <c r="L2924">
        <v>250</v>
      </c>
      <c r="M2924">
        <v>3.3900462962962966E-2</v>
      </c>
      <c r="N2924">
        <v>350.35974067854198</v>
      </c>
      <c r="O2924">
        <v>1103.6331831374073</v>
      </c>
      <c r="P2924">
        <v>2.2277356833463799</v>
      </c>
      <c r="Q2924">
        <v>0.29430223980188303</v>
      </c>
      <c r="R2924">
        <v>433.39505493020101</v>
      </c>
      <c r="S2924">
        <v>7.9451664202812902</v>
      </c>
      <c r="T2924">
        <v>1.35855163045203</v>
      </c>
      <c r="U2924">
        <v>1.7701351595814398E-2</v>
      </c>
      <c r="V2924">
        <v>7.4959345299059704E-2</v>
      </c>
      <c r="W2924" s="25">
        <v>9.2660696894874106E-2</v>
      </c>
    </row>
    <row r="2925" spans="2:23" x14ac:dyDescent="0.25">
      <c r="B2925" t="s">
        <v>2036</v>
      </c>
      <c r="C2925" t="s">
        <v>393</v>
      </c>
      <c r="D2925" t="s">
        <v>394</v>
      </c>
      <c r="E2925" t="s">
        <v>1828</v>
      </c>
      <c r="F2925" s="11" t="s">
        <v>951</v>
      </c>
      <c r="G2925" t="s">
        <v>952</v>
      </c>
      <c r="H2925" t="s">
        <v>918</v>
      </c>
      <c r="I2925" t="s">
        <v>365</v>
      </c>
      <c r="J2925" t="s">
        <v>865</v>
      </c>
      <c r="K2925">
        <v>280</v>
      </c>
      <c r="L2925">
        <v>500</v>
      </c>
      <c r="M2925">
        <v>6.4270833333333333E-2</v>
      </c>
      <c r="N2925">
        <v>647.86096356758799</v>
      </c>
      <c r="O2925">
        <v>2040.7620352379022</v>
      </c>
      <c r="P2925">
        <v>3.9011124339244199</v>
      </c>
      <c r="Q2925">
        <v>0.54420324929850505</v>
      </c>
      <c r="R2925">
        <v>801.40397153260403</v>
      </c>
      <c r="S2925">
        <v>14.8213726790789</v>
      </c>
      <c r="T2925">
        <v>2.1779352533285401</v>
      </c>
      <c r="U2925">
        <v>2.8635411396063602E-2</v>
      </c>
      <c r="V2925">
        <v>0.148325226192737</v>
      </c>
      <c r="W2925" s="25">
        <v>0.1769606375888006</v>
      </c>
    </row>
    <row r="2926" spans="2:23" x14ac:dyDescent="0.25">
      <c r="B2926" t="s">
        <v>2036</v>
      </c>
      <c r="C2926" t="s">
        <v>393</v>
      </c>
      <c r="D2926" t="s">
        <v>394</v>
      </c>
      <c r="E2926" t="s">
        <v>1828</v>
      </c>
      <c r="F2926" s="11" t="s">
        <v>951</v>
      </c>
      <c r="G2926" t="s">
        <v>952</v>
      </c>
      <c r="H2926" t="s">
        <v>918</v>
      </c>
      <c r="I2926" t="s">
        <v>365</v>
      </c>
      <c r="J2926" t="s">
        <v>865</v>
      </c>
      <c r="K2926">
        <v>280</v>
      </c>
      <c r="L2926">
        <v>750</v>
      </c>
      <c r="M2926">
        <v>9.5115740740740737E-2</v>
      </c>
      <c r="N2926">
        <v>928.05478083110995</v>
      </c>
      <c r="O2926">
        <v>2923.3725596179961</v>
      </c>
      <c r="P2926">
        <v>5.4275912789078902</v>
      </c>
      <c r="Q2926">
        <v>0.77956607183608995</v>
      </c>
      <c r="R2926">
        <v>1148.00371224536</v>
      </c>
      <c r="S2926">
        <v>21.906090633588899</v>
      </c>
      <c r="T2926">
        <v>3.0229121238274099</v>
      </c>
      <c r="U2926">
        <v>3.9029360963324898E-2</v>
      </c>
      <c r="V2926">
        <v>0.22333178244455701</v>
      </c>
      <c r="W2926" s="25">
        <v>0.26236114340788191</v>
      </c>
    </row>
    <row r="2927" spans="2:23" x14ac:dyDescent="0.25">
      <c r="B2927" t="s">
        <v>2036</v>
      </c>
      <c r="C2927" t="s">
        <v>393</v>
      </c>
      <c r="D2927" t="s">
        <v>394</v>
      </c>
      <c r="E2927" t="s">
        <v>1828</v>
      </c>
      <c r="F2927" s="11" t="s">
        <v>951</v>
      </c>
      <c r="G2927" t="s">
        <v>952</v>
      </c>
      <c r="H2927" t="s">
        <v>918</v>
      </c>
      <c r="I2927" t="s">
        <v>365</v>
      </c>
      <c r="J2927" t="s">
        <v>865</v>
      </c>
      <c r="K2927">
        <v>320</v>
      </c>
      <c r="L2927">
        <v>1000</v>
      </c>
      <c r="M2927">
        <v>0.11950231481481481</v>
      </c>
      <c r="N2927">
        <v>1199.5048817431</v>
      </c>
      <c r="O2927">
        <v>3778.4403774907651</v>
      </c>
      <c r="P2927">
        <v>7.0765636688297198</v>
      </c>
      <c r="Q2927">
        <v>1.0075840846712401</v>
      </c>
      <c r="R2927">
        <v>1483.7873400036101</v>
      </c>
      <c r="S2927">
        <v>23.675940794757199</v>
      </c>
      <c r="T2927">
        <v>2.9819084163166698</v>
      </c>
      <c r="U2927">
        <v>4.4428424267575602E-2</v>
      </c>
      <c r="V2927">
        <v>0.25206926397908702</v>
      </c>
      <c r="W2927" s="25">
        <v>0.29649768824666262</v>
      </c>
    </row>
    <row r="2928" spans="2:23" x14ac:dyDescent="0.25">
      <c r="B2928" t="s">
        <v>2036</v>
      </c>
      <c r="C2928" t="s">
        <v>393</v>
      </c>
      <c r="D2928" t="s">
        <v>394</v>
      </c>
      <c r="E2928" t="s">
        <v>1828</v>
      </c>
      <c r="F2928" s="11" t="s">
        <v>951</v>
      </c>
      <c r="G2928" t="s">
        <v>952</v>
      </c>
      <c r="H2928" t="s">
        <v>918</v>
      </c>
      <c r="I2928" t="s">
        <v>365</v>
      </c>
      <c r="J2928" t="s">
        <v>832</v>
      </c>
      <c r="K2928">
        <v>180</v>
      </c>
      <c r="L2928">
        <v>125</v>
      </c>
      <c r="M2928">
        <v>2.2847222222222224E-2</v>
      </c>
      <c r="N2928">
        <v>161.75880000000001</v>
      </c>
      <c r="O2928">
        <v>509.54022000000003</v>
      </c>
      <c r="P2928">
        <v>0.81870781999999898</v>
      </c>
      <c r="Q2928">
        <v>0.13587738999999999</v>
      </c>
      <c r="R2928">
        <v>200.09563999999901</v>
      </c>
      <c r="S2928">
        <v>8.9551304799999993</v>
      </c>
      <c r="T2928">
        <v>3.411594</v>
      </c>
      <c r="U2928">
        <v>1.17696E-2</v>
      </c>
      <c r="V2928">
        <v>3.6919319999999999E-2</v>
      </c>
      <c r="W2928" s="25">
        <v>4.8688919999999997E-2</v>
      </c>
    </row>
    <row r="2929" spans="2:23" x14ac:dyDescent="0.25">
      <c r="B2929" t="s">
        <v>2036</v>
      </c>
      <c r="C2929" t="s">
        <v>393</v>
      </c>
      <c r="D2929" t="s">
        <v>394</v>
      </c>
      <c r="E2929" t="s">
        <v>1828</v>
      </c>
      <c r="F2929" s="11" t="s">
        <v>951</v>
      </c>
      <c r="G2929" t="s">
        <v>952</v>
      </c>
      <c r="H2929" t="s">
        <v>918</v>
      </c>
      <c r="I2929" t="s">
        <v>365</v>
      </c>
      <c r="J2929" t="s">
        <v>864</v>
      </c>
      <c r="K2929">
        <v>180</v>
      </c>
      <c r="L2929">
        <v>125</v>
      </c>
      <c r="M2929">
        <v>1.9259259259259261E-2</v>
      </c>
      <c r="N2929">
        <v>145.57679999999999</v>
      </c>
      <c r="O2929">
        <v>458.56691999999998</v>
      </c>
      <c r="P2929">
        <v>0.77614916794871702</v>
      </c>
      <c r="Q2929">
        <v>0.12228451</v>
      </c>
      <c r="R2929">
        <v>180.07850480769201</v>
      </c>
      <c r="S2929">
        <v>7.3854764799999897</v>
      </c>
      <c r="T2929">
        <v>2.7643140000000002</v>
      </c>
      <c r="U2929">
        <v>1.0604000000000001E-2</v>
      </c>
      <c r="V2929">
        <v>3.2132920000000002E-2</v>
      </c>
      <c r="W2929" s="25">
        <v>4.2736920000000005E-2</v>
      </c>
    </row>
    <row r="2930" spans="2:23" x14ac:dyDescent="0.25">
      <c r="B2930" t="s">
        <v>145</v>
      </c>
      <c r="C2930" t="s">
        <v>381</v>
      </c>
      <c r="D2930" t="s">
        <v>382</v>
      </c>
      <c r="E2930" t="s">
        <v>1702</v>
      </c>
      <c r="F2930" s="11" t="s">
        <v>951</v>
      </c>
      <c r="G2930" t="s">
        <v>1907</v>
      </c>
      <c r="H2930" t="s">
        <v>918</v>
      </c>
      <c r="I2930" t="s">
        <v>179</v>
      </c>
      <c r="J2930" t="s">
        <v>865</v>
      </c>
      <c r="K2930">
        <v>180</v>
      </c>
      <c r="L2930">
        <v>125</v>
      </c>
      <c r="M2930">
        <v>1.8668981481481481E-2</v>
      </c>
      <c r="N2930">
        <v>353.16840139161502</v>
      </c>
      <c r="O2930">
        <v>1112.4804643835873</v>
      </c>
      <c r="P2930">
        <v>3.5094513420553399</v>
      </c>
      <c r="Q2930">
        <v>0.29666145280270201</v>
      </c>
      <c r="R2930">
        <v>436.86930788724402</v>
      </c>
      <c r="S2930">
        <v>1.99359612916108</v>
      </c>
      <c r="T2930">
        <v>4.0129676299601201E-2</v>
      </c>
      <c r="U2930">
        <v>0</v>
      </c>
      <c r="V2930">
        <v>0</v>
      </c>
      <c r="W2930" s="25">
        <v>0</v>
      </c>
    </row>
    <row r="2931" spans="2:23" x14ac:dyDescent="0.25">
      <c r="B2931" t="s">
        <v>145</v>
      </c>
      <c r="C2931" t="s">
        <v>381</v>
      </c>
      <c r="D2931" t="s">
        <v>382</v>
      </c>
      <c r="E2931" t="s">
        <v>1702</v>
      </c>
      <c r="F2931" s="11" t="s">
        <v>951</v>
      </c>
      <c r="G2931" t="s">
        <v>1907</v>
      </c>
      <c r="H2931" t="s">
        <v>918</v>
      </c>
      <c r="I2931" t="s">
        <v>179</v>
      </c>
      <c r="J2931" t="s">
        <v>865</v>
      </c>
      <c r="K2931">
        <v>260</v>
      </c>
      <c r="L2931">
        <v>200</v>
      </c>
      <c r="M2931">
        <v>2.6990740740740742E-2</v>
      </c>
      <c r="N2931">
        <v>482.83775852514901</v>
      </c>
      <c r="O2931">
        <v>1520.9389393542194</v>
      </c>
      <c r="P2931">
        <v>4.6791891510454997</v>
      </c>
      <c r="Q2931">
        <v>0.40558373013648602</v>
      </c>
      <c r="R2931">
        <v>597.27022498070903</v>
      </c>
      <c r="S2931">
        <v>2.79887274589665</v>
      </c>
      <c r="T2931">
        <v>5.5380404320588598E-2</v>
      </c>
      <c r="U2931">
        <v>0</v>
      </c>
      <c r="V2931">
        <v>0</v>
      </c>
      <c r="W2931" s="25">
        <v>0</v>
      </c>
    </row>
    <row r="2932" spans="2:23" x14ac:dyDescent="0.25">
      <c r="B2932" t="s">
        <v>145</v>
      </c>
      <c r="C2932" t="s">
        <v>381</v>
      </c>
      <c r="D2932" t="s">
        <v>382</v>
      </c>
      <c r="E2932" t="s">
        <v>1702</v>
      </c>
      <c r="F2932" s="11" t="s">
        <v>951</v>
      </c>
      <c r="G2932" t="s">
        <v>1907</v>
      </c>
      <c r="H2932" t="s">
        <v>918</v>
      </c>
      <c r="I2932" t="s">
        <v>179</v>
      </c>
      <c r="J2932" t="s">
        <v>865</v>
      </c>
      <c r="K2932">
        <v>300</v>
      </c>
      <c r="L2932">
        <v>250</v>
      </c>
      <c r="M2932">
        <v>3.3101851851851848E-2</v>
      </c>
      <c r="N2932">
        <v>562.26233031716197</v>
      </c>
      <c r="O2932">
        <v>1771.1263404990602</v>
      </c>
      <c r="P2932">
        <v>5.2054725155791903</v>
      </c>
      <c r="Q2932">
        <v>0.47230042932451699</v>
      </c>
      <c r="R2932">
        <v>695.51851029154</v>
      </c>
      <c r="S2932">
        <v>3.4271353325731102</v>
      </c>
      <c r="T2932">
        <v>6.5015254645764395E-2</v>
      </c>
      <c r="U2932">
        <v>0</v>
      </c>
      <c r="V2932">
        <v>0</v>
      </c>
      <c r="W2932" s="25">
        <v>0</v>
      </c>
    </row>
    <row r="2933" spans="2:23" x14ac:dyDescent="0.25">
      <c r="B2933" t="s">
        <v>145</v>
      </c>
      <c r="C2933" t="s">
        <v>381</v>
      </c>
      <c r="D2933" t="s">
        <v>382</v>
      </c>
      <c r="E2933" t="s">
        <v>1702</v>
      </c>
      <c r="F2933" s="11" t="s">
        <v>951</v>
      </c>
      <c r="G2933" t="s">
        <v>1907</v>
      </c>
      <c r="H2933" t="s">
        <v>918</v>
      </c>
      <c r="I2933" t="s">
        <v>179</v>
      </c>
      <c r="J2933" t="s">
        <v>865</v>
      </c>
      <c r="K2933">
        <v>300</v>
      </c>
      <c r="L2933">
        <v>500</v>
      </c>
      <c r="M2933">
        <v>6.1620370370370374E-2</v>
      </c>
      <c r="N2933">
        <v>1146.1917844423399</v>
      </c>
      <c r="O2933">
        <v>3610.5041209933706</v>
      </c>
      <c r="P2933">
        <v>10.846517510643601</v>
      </c>
      <c r="Q2933">
        <v>0.96280103808083795</v>
      </c>
      <c r="R2933">
        <v>1417.83870922652</v>
      </c>
      <c r="S2933">
        <v>5.1673072621191896</v>
      </c>
      <c r="T2933">
        <v>7.0322695775306601E-2</v>
      </c>
      <c r="U2933">
        <v>0</v>
      </c>
      <c r="V2933">
        <v>0</v>
      </c>
      <c r="W2933" s="25">
        <v>0</v>
      </c>
    </row>
    <row r="2934" spans="2:23" x14ac:dyDescent="0.25">
      <c r="B2934" t="s">
        <v>145</v>
      </c>
      <c r="C2934" t="s">
        <v>381</v>
      </c>
      <c r="D2934" t="s">
        <v>382</v>
      </c>
      <c r="E2934" t="s">
        <v>1702</v>
      </c>
      <c r="F2934" s="11" t="s">
        <v>951</v>
      </c>
      <c r="G2934" t="s">
        <v>1907</v>
      </c>
      <c r="H2934" t="s">
        <v>918</v>
      </c>
      <c r="I2934" t="s">
        <v>179</v>
      </c>
      <c r="J2934" t="s">
        <v>865</v>
      </c>
      <c r="K2934">
        <v>300</v>
      </c>
      <c r="L2934">
        <v>750</v>
      </c>
      <c r="M2934">
        <v>9.0324074074074071E-2</v>
      </c>
      <c r="N2934">
        <v>1743.7299453770199</v>
      </c>
      <c r="O2934">
        <v>5492.7493279376122</v>
      </c>
      <c r="P2934">
        <v>16.672692422491501</v>
      </c>
      <c r="Q2934">
        <v>1.46473269386973</v>
      </c>
      <c r="R2934">
        <v>2156.9933225549498</v>
      </c>
      <c r="S2934">
        <v>6.9137525203112</v>
      </c>
      <c r="T2934">
        <v>7.5414818836294903E-2</v>
      </c>
      <c r="U2934">
        <v>0</v>
      </c>
      <c r="V2934">
        <v>0</v>
      </c>
      <c r="W2934" s="25">
        <v>0</v>
      </c>
    </row>
    <row r="2935" spans="2:23" x14ac:dyDescent="0.25">
      <c r="B2935" t="s">
        <v>145</v>
      </c>
      <c r="C2935" t="s">
        <v>381</v>
      </c>
      <c r="D2935" t="s">
        <v>382</v>
      </c>
      <c r="E2935" t="s">
        <v>1702</v>
      </c>
      <c r="F2935" s="11" t="s">
        <v>951</v>
      </c>
      <c r="G2935" t="s">
        <v>1907</v>
      </c>
      <c r="H2935" t="s">
        <v>918</v>
      </c>
      <c r="I2935" t="s">
        <v>179</v>
      </c>
      <c r="J2935" t="s">
        <v>865</v>
      </c>
      <c r="K2935">
        <v>280</v>
      </c>
      <c r="L2935">
        <v>1000</v>
      </c>
      <c r="M2935">
        <v>0.11788194444444444</v>
      </c>
      <c r="N2935">
        <v>2439.0092256543298</v>
      </c>
      <c r="O2935">
        <v>7682.8790608111385</v>
      </c>
      <c r="P2935">
        <v>24.2481017026068</v>
      </c>
      <c r="Q2935">
        <v>2.0487680719753101</v>
      </c>
      <c r="R2935">
        <v>3017.0548049683498</v>
      </c>
      <c r="S2935">
        <v>8.2431389042420307</v>
      </c>
      <c r="T2935">
        <v>7.4414332564394295E-2</v>
      </c>
      <c r="U2935">
        <v>0</v>
      </c>
      <c r="V2935">
        <v>0</v>
      </c>
      <c r="W2935" s="25">
        <v>0</v>
      </c>
    </row>
    <row r="2936" spans="2:23" x14ac:dyDescent="0.25">
      <c r="B2936" t="s">
        <v>145</v>
      </c>
      <c r="C2936" t="s">
        <v>381</v>
      </c>
      <c r="D2936" t="s">
        <v>382</v>
      </c>
      <c r="E2936" t="s">
        <v>1702</v>
      </c>
      <c r="F2936" s="11" t="s">
        <v>951</v>
      </c>
      <c r="G2936" t="s">
        <v>1907</v>
      </c>
      <c r="H2936" t="s">
        <v>918</v>
      </c>
      <c r="I2936" t="s">
        <v>179</v>
      </c>
      <c r="J2936" t="s">
        <v>865</v>
      </c>
      <c r="K2936">
        <v>280</v>
      </c>
      <c r="L2936">
        <v>1500</v>
      </c>
      <c r="M2936">
        <v>0.17443287037037036</v>
      </c>
      <c r="N2936">
        <v>3666.2088396620002</v>
      </c>
      <c r="O2936">
        <v>11548.5578449353</v>
      </c>
      <c r="P2936">
        <v>36.580247184660301</v>
      </c>
      <c r="Q2936">
        <v>3.0796151445908202</v>
      </c>
      <c r="R2936">
        <v>4535.1003504676901</v>
      </c>
      <c r="S2936">
        <v>11.5302462794013</v>
      </c>
      <c r="T2936">
        <v>8.3060622324256095E-2</v>
      </c>
      <c r="U2936">
        <v>0</v>
      </c>
      <c r="V2936">
        <v>0</v>
      </c>
      <c r="W2936" s="25">
        <v>0</v>
      </c>
    </row>
    <row r="2937" spans="2:23" x14ac:dyDescent="0.25">
      <c r="B2937" t="s">
        <v>145</v>
      </c>
      <c r="C2937" t="s">
        <v>381</v>
      </c>
      <c r="D2937" t="s">
        <v>382</v>
      </c>
      <c r="E2937" t="s">
        <v>1702</v>
      </c>
      <c r="F2937" s="11" t="s">
        <v>951</v>
      </c>
      <c r="G2937" t="s">
        <v>1907</v>
      </c>
      <c r="H2937" t="s">
        <v>918</v>
      </c>
      <c r="I2937" t="s">
        <v>179</v>
      </c>
      <c r="J2937" t="s">
        <v>832</v>
      </c>
      <c r="K2937">
        <v>180</v>
      </c>
      <c r="L2937">
        <v>125</v>
      </c>
      <c r="M2937">
        <v>2.2847222222222224E-2</v>
      </c>
      <c r="N2937">
        <v>242.09752</v>
      </c>
      <c r="O2937">
        <v>762.60718799999995</v>
      </c>
      <c r="P2937">
        <v>1.60574079999999</v>
      </c>
      <c r="Q2937">
        <v>0.20336190999999901</v>
      </c>
      <c r="R2937">
        <v>299.47465</v>
      </c>
      <c r="S2937">
        <v>4.13945805</v>
      </c>
      <c r="T2937">
        <v>0.16924684800000001</v>
      </c>
      <c r="U2937">
        <v>0</v>
      </c>
      <c r="V2937">
        <v>0</v>
      </c>
      <c r="W2937" s="25">
        <v>0</v>
      </c>
    </row>
    <row r="2938" spans="2:23" x14ac:dyDescent="0.25">
      <c r="B2938" t="s">
        <v>145</v>
      </c>
      <c r="C2938" t="s">
        <v>381</v>
      </c>
      <c r="D2938" t="s">
        <v>382</v>
      </c>
      <c r="E2938" t="s">
        <v>1702</v>
      </c>
      <c r="F2938" s="11" t="s">
        <v>951</v>
      </c>
      <c r="G2938" t="s">
        <v>1907</v>
      </c>
      <c r="H2938" t="s">
        <v>918</v>
      </c>
      <c r="I2938" t="s">
        <v>179</v>
      </c>
      <c r="J2938" t="s">
        <v>864</v>
      </c>
      <c r="K2938">
        <v>180</v>
      </c>
      <c r="L2938">
        <v>125</v>
      </c>
      <c r="M2938">
        <v>1.9259259259259261E-2</v>
      </c>
      <c r="N2938">
        <v>218.718528205128</v>
      </c>
      <c r="O2938">
        <v>688.96336384615313</v>
      </c>
      <c r="P2938">
        <v>1.5443608</v>
      </c>
      <c r="Q2938">
        <v>0.18372355705128199</v>
      </c>
      <c r="R2938">
        <v>270.55483346153801</v>
      </c>
      <c r="S2938">
        <v>3.38881729358974</v>
      </c>
      <c r="T2938">
        <v>0.13601484799999999</v>
      </c>
      <c r="U2938">
        <v>0</v>
      </c>
      <c r="V2938">
        <v>0</v>
      </c>
      <c r="W2938" s="25">
        <v>0</v>
      </c>
    </row>
    <row r="2939" spans="2:23" x14ac:dyDescent="0.25">
      <c r="B2939" t="s">
        <v>148</v>
      </c>
      <c r="C2939" t="s">
        <v>386</v>
      </c>
      <c r="D2939" t="s">
        <v>509</v>
      </c>
      <c r="E2939" t="s">
        <v>1830</v>
      </c>
      <c r="F2939" s="11" t="s">
        <v>951</v>
      </c>
      <c r="G2939" t="s">
        <v>952</v>
      </c>
      <c r="H2939" t="s">
        <v>918</v>
      </c>
      <c r="I2939" t="s">
        <v>329</v>
      </c>
      <c r="J2939" t="s">
        <v>865</v>
      </c>
      <c r="K2939">
        <v>190</v>
      </c>
      <c r="L2939">
        <v>125</v>
      </c>
      <c r="M2939">
        <v>1.5810185185185184E-2</v>
      </c>
      <c r="N2939">
        <v>310.90821545466201</v>
      </c>
      <c r="O2939">
        <v>979.36087868218533</v>
      </c>
      <c r="P2939">
        <v>3.8365073981907498</v>
      </c>
      <c r="Q2939">
        <v>0.261162968643948</v>
      </c>
      <c r="R2939">
        <v>384.59351760357401</v>
      </c>
      <c r="S2939">
        <v>1.2810861325263601</v>
      </c>
      <c r="T2939">
        <v>8.1774016159014196E-2</v>
      </c>
      <c r="U2939">
        <v>2.29957581786038E-2</v>
      </c>
      <c r="V2939">
        <v>2.4231915714953201E-2</v>
      </c>
      <c r="W2939" s="25">
        <v>4.7227673893557004E-2</v>
      </c>
    </row>
    <row r="2940" spans="2:23" x14ac:dyDescent="0.25">
      <c r="B2940" t="s">
        <v>148</v>
      </c>
      <c r="C2940" t="s">
        <v>386</v>
      </c>
      <c r="D2940" t="s">
        <v>509</v>
      </c>
      <c r="E2940" t="s">
        <v>1830</v>
      </c>
      <c r="F2940" s="11" t="s">
        <v>951</v>
      </c>
      <c r="G2940" t="s">
        <v>952</v>
      </c>
      <c r="H2940" t="s">
        <v>918</v>
      </c>
      <c r="I2940" t="s">
        <v>329</v>
      </c>
      <c r="J2940" t="s">
        <v>865</v>
      </c>
      <c r="K2940">
        <v>240</v>
      </c>
      <c r="L2940">
        <v>200</v>
      </c>
      <c r="M2940">
        <v>2.3159722222222224E-2</v>
      </c>
      <c r="N2940">
        <v>433.14204666957301</v>
      </c>
      <c r="O2940">
        <v>1364.397447009155</v>
      </c>
      <c r="P2940">
        <v>5.3083767218137003</v>
      </c>
      <c r="Q2940">
        <v>0.363839247742137</v>
      </c>
      <c r="R2940">
        <v>535.79667987087601</v>
      </c>
      <c r="S2940">
        <v>1.7988346174121399</v>
      </c>
      <c r="T2940">
        <v>0.113412624761007</v>
      </c>
      <c r="U2940">
        <v>2.9958096074369799E-2</v>
      </c>
      <c r="V2940">
        <v>3.5363107375122202E-2</v>
      </c>
      <c r="W2940" s="25">
        <v>6.5321203449491994E-2</v>
      </c>
    </row>
    <row r="2941" spans="2:23" x14ac:dyDescent="0.25">
      <c r="B2941" t="s">
        <v>148</v>
      </c>
      <c r="C2941" t="s">
        <v>386</v>
      </c>
      <c r="D2941" t="s">
        <v>509</v>
      </c>
      <c r="E2941" t="s">
        <v>1830</v>
      </c>
      <c r="F2941" s="11" t="s">
        <v>951</v>
      </c>
      <c r="G2941" t="s">
        <v>952</v>
      </c>
      <c r="H2941" t="s">
        <v>918</v>
      </c>
      <c r="I2941" t="s">
        <v>329</v>
      </c>
      <c r="J2941" t="s">
        <v>865</v>
      </c>
      <c r="K2941">
        <v>250</v>
      </c>
      <c r="L2941">
        <v>250</v>
      </c>
      <c r="M2941">
        <v>2.78125E-2</v>
      </c>
      <c r="N2941">
        <v>508.786571235672</v>
      </c>
      <c r="O2941">
        <v>1602.6776993923668</v>
      </c>
      <c r="P2941">
        <v>6.1683850640330196</v>
      </c>
      <c r="Q2941">
        <v>0.42738071586068499</v>
      </c>
      <c r="R2941">
        <v>629.36892428603596</v>
      </c>
      <c r="S2941">
        <v>2.1461891340121801</v>
      </c>
      <c r="T2941">
        <v>0.13449926037920801</v>
      </c>
      <c r="U2941">
        <v>3.4052859320252697E-2</v>
      </c>
      <c r="V2941">
        <v>4.2546858920544002E-2</v>
      </c>
      <c r="W2941" s="25">
        <v>7.6599718240796699E-2</v>
      </c>
    </row>
    <row r="2942" spans="2:23" x14ac:dyDescent="0.25">
      <c r="B2942" t="s">
        <v>148</v>
      </c>
      <c r="C2942" t="s">
        <v>386</v>
      </c>
      <c r="D2942" t="s">
        <v>509</v>
      </c>
      <c r="E2942" t="s">
        <v>1830</v>
      </c>
      <c r="F2942" s="11" t="s">
        <v>951</v>
      </c>
      <c r="G2942" t="s">
        <v>952</v>
      </c>
      <c r="H2942" t="s">
        <v>918</v>
      </c>
      <c r="I2942" t="s">
        <v>329</v>
      </c>
      <c r="J2942" t="s">
        <v>865</v>
      </c>
      <c r="K2942">
        <v>280</v>
      </c>
      <c r="L2942">
        <v>500</v>
      </c>
      <c r="M2942">
        <v>5.1168981481481489E-2</v>
      </c>
      <c r="N2942">
        <v>875.39243854630297</v>
      </c>
      <c r="O2942">
        <v>2757.4861814208543</v>
      </c>
      <c r="P2942">
        <v>10.2351334011628</v>
      </c>
      <c r="Q2942">
        <v>0.73532968031367596</v>
      </c>
      <c r="R2942">
        <v>1082.86053889305</v>
      </c>
      <c r="S2942">
        <v>3.8906753072605</v>
      </c>
      <c r="T2942">
        <v>0.23964064628652701</v>
      </c>
      <c r="U2942">
        <v>5.1950636332456397E-2</v>
      </c>
      <c r="V2942">
        <v>7.9009540555895097E-2</v>
      </c>
      <c r="W2942" s="25">
        <v>0.13096017688835149</v>
      </c>
    </row>
    <row r="2943" spans="2:23" x14ac:dyDescent="0.25">
      <c r="B2943" t="s">
        <v>148</v>
      </c>
      <c r="C2943" t="s">
        <v>386</v>
      </c>
      <c r="D2943" t="s">
        <v>509</v>
      </c>
      <c r="E2943" t="s">
        <v>1830</v>
      </c>
      <c r="F2943" s="11" t="s">
        <v>951</v>
      </c>
      <c r="G2943" t="s">
        <v>952</v>
      </c>
      <c r="H2943" t="s">
        <v>918</v>
      </c>
      <c r="I2943" t="s">
        <v>329</v>
      </c>
      <c r="J2943" t="s">
        <v>865</v>
      </c>
      <c r="K2943">
        <v>330</v>
      </c>
      <c r="L2943">
        <v>750</v>
      </c>
      <c r="M2943">
        <v>7.5729166666666667E-2</v>
      </c>
      <c r="N2943">
        <v>1159.7989081496701</v>
      </c>
      <c r="O2943">
        <v>3653.3665606714608</v>
      </c>
      <c r="P2943">
        <v>12.6653664846464</v>
      </c>
      <c r="Q2943">
        <v>0.97423109883248105</v>
      </c>
      <c r="R2943">
        <v>1434.6712057173299</v>
      </c>
      <c r="S2943">
        <v>6.4455432087983899</v>
      </c>
      <c r="T2943">
        <v>0.41288007261203502</v>
      </c>
      <c r="U2943">
        <v>6.0445963964094303E-2</v>
      </c>
      <c r="V2943">
        <v>0.117480019572259</v>
      </c>
      <c r="W2943" s="25">
        <v>0.1779259835363533</v>
      </c>
    </row>
    <row r="2944" spans="2:23" x14ac:dyDescent="0.25">
      <c r="B2944" t="s">
        <v>148</v>
      </c>
      <c r="C2944" t="s">
        <v>386</v>
      </c>
      <c r="D2944" t="s">
        <v>509</v>
      </c>
      <c r="E2944" t="s">
        <v>1830</v>
      </c>
      <c r="F2944" s="11" t="s">
        <v>951</v>
      </c>
      <c r="G2944" t="s">
        <v>952</v>
      </c>
      <c r="H2944" t="s">
        <v>918</v>
      </c>
      <c r="I2944" t="s">
        <v>329</v>
      </c>
      <c r="J2944" t="s">
        <v>865</v>
      </c>
      <c r="K2944">
        <v>400</v>
      </c>
      <c r="L2944">
        <v>1000</v>
      </c>
      <c r="M2944">
        <v>9.9907407407407403E-2</v>
      </c>
      <c r="N2944">
        <v>1457.5917666560399</v>
      </c>
      <c r="O2944">
        <v>4591.414064966526</v>
      </c>
      <c r="P2944">
        <v>15.384339124943001</v>
      </c>
      <c r="Q2944">
        <v>1.2243770919892401</v>
      </c>
      <c r="R2944">
        <v>1803.04108223817</v>
      </c>
      <c r="S2944">
        <v>8.8318299978653592</v>
      </c>
      <c r="T2944">
        <v>0.57206979368958</v>
      </c>
      <c r="U2944">
        <v>7.0808512667449197E-2</v>
      </c>
      <c r="V2944">
        <v>0.15512771948197299</v>
      </c>
      <c r="W2944" s="25">
        <v>0.22593623214942218</v>
      </c>
    </row>
    <row r="2945" spans="2:23" x14ac:dyDescent="0.25">
      <c r="B2945" t="s">
        <v>148</v>
      </c>
      <c r="C2945" t="s">
        <v>386</v>
      </c>
      <c r="D2945" t="s">
        <v>509</v>
      </c>
      <c r="E2945" t="s">
        <v>1830</v>
      </c>
      <c r="F2945" s="11" t="s">
        <v>951</v>
      </c>
      <c r="G2945" t="s">
        <v>952</v>
      </c>
      <c r="H2945" t="s">
        <v>918</v>
      </c>
      <c r="I2945" t="s">
        <v>329</v>
      </c>
      <c r="J2945" t="s">
        <v>865</v>
      </c>
      <c r="K2945">
        <v>400</v>
      </c>
      <c r="L2945">
        <v>1500</v>
      </c>
      <c r="M2945">
        <v>0.14822916666666666</v>
      </c>
      <c r="N2945">
        <v>2022.6848380070801</v>
      </c>
      <c r="O2945">
        <v>6371.4572397223019</v>
      </c>
      <c r="P2945">
        <v>20.433078539257401</v>
      </c>
      <c r="Q2945">
        <v>1.6990553319500801</v>
      </c>
      <c r="R2945">
        <v>2502.06129456796</v>
      </c>
      <c r="S2945">
        <v>13.488634029975101</v>
      </c>
      <c r="T2945">
        <v>0.88013892517639103</v>
      </c>
      <c r="U2945">
        <v>8.9346807362960204E-2</v>
      </c>
      <c r="V2945">
        <v>0.230821191740604</v>
      </c>
      <c r="W2945" s="25">
        <v>0.32016799910356419</v>
      </c>
    </row>
    <row r="2946" spans="2:23" x14ac:dyDescent="0.25">
      <c r="B2946" t="s">
        <v>148</v>
      </c>
      <c r="C2946" t="s">
        <v>386</v>
      </c>
      <c r="D2946" t="s">
        <v>509</v>
      </c>
      <c r="E2946" t="s">
        <v>1830</v>
      </c>
      <c r="F2946" s="11" t="s">
        <v>951</v>
      </c>
      <c r="G2946" t="s">
        <v>952</v>
      </c>
      <c r="H2946" t="s">
        <v>918</v>
      </c>
      <c r="I2946" t="s">
        <v>329</v>
      </c>
      <c r="J2946" t="s">
        <v>865</v>
      </c>
      <c r="K2946">
        <v>400</v>
      </c>
      <c r="L2946">
        <v>2000</v>
      </c>
      <c r="M2946">
        <v>0.19672453703703704</v>
      </c>
      <c r="N2946">
        <v>2554.1533286219001</v>
      </c>
      <c r="O2946">
        <v>8045.5829851589851</v>
      </c>
      <c r="P2946">
        <v>25.003112066465</v>
      </c>
      <c r="Q2946">
        <v>2.14548839979201</v>
      </c>
      <c r="R2946">
        <v>3159.4880299342999</v>
      </c>
      <c r="S2946">
        <v>17.997608400786699</v>
      </c>
      <c r="T2946">
        <v>1.1704781063877701</v>
      </c>
      <c r="U2946">
        <v>0.10464189153699099</v>
      </c>
      <c r="V2946">
        <v>0.30654715224074602</v>
      </c>
      <c r="W2946" s="25">
        <v>0.41118904377773702</v>
      </c>
    </row>
    <row r="2947" spans="2:23" x14ac:dyDescent="0.25">
      <c r="B2947" t="s">
        <v>148</v>
      </c>
      <c r="C2947" t="s">
        <v>386</v>
      </c>
      <c r="D2947" t="s">
        <v>509</v>
      </c>
      <c r="E2947" t="s">
        <v>1830</v>
      </c>
      <c r="F2947" s="11" t="s">
        <v>951</v>
      </c>
      <c r="G2947" t="s">
        <v>952</v>
      </c>
      <c r="H2947" t="s">
        <v>918</v>
      </c>
      <c r="I2947" t="s">
        <v>329</v>
      </c>
      <c r="J2947" t="s">
        <v>832</v>
      </c>
      <c r="K2947">
        <v>190</v>
      </c>
      <c r="L2947">
        <v>125</v>
      </c>
      <c r="M2947">
        <v>2.2847222222222224E-2</v>
      </c>
      <c r="N2947">
        <v>183.684</v>
      </c>
      <c r="O2947">
        <v>578.6046</v>
      </c>
      <c r="P2947">
        <v>1.68950269999999</v>
      </c>
      <c r="Q2947">
        <v>0.154294559999999</v>
      </c>
      <c r="R2947">
        <v>227.21710999999999</v>
      </c>
      <c r="S2947">
        <v>4.5080830799999996</v>
      </c>
      <c r="T2947">
        <v>0.78676379999999901</v>
      </c>
      <c r="U2947">
        <v>1.6428000000000002E-2</v>
      </c>
      <c r="V2947">
        <v>1.6655664000000001E-2</v>
      </c>
      <c r="W2947" s="25">
        <v>3.3083663999999999E-2</v>
      </c>
    </row>
    <row r="2948" spans="2:23" x14ac:dyDescent="0.25">
      <c r="B2948" t="s">
        <v>148</v>
      </c>
      <c r="C2948" t="s">
        <v>386</v>
      </c>
      <c r="D2948" t="s">
        <v>509</v>
      </c>
      <c r="E2948" t="s">
        <v>1830</v>
      </c>
      <c r="F2948" s="11" t="s">
        <v>951</v>
      </c>
      <c r="G2948" t="s">
        <v>952</v>
      </c>
      <c r="H2948" t="s">
        <v>918</v>
      </c>
      <c r="I2948" t="s">
        <v>329</v>
      </c>
      <c r="J2948" t="s">
        <v>864</v>
      </c>
      <c r="K2948">
        <v>190</v>
      </c>
      <c r="L2948">
        <v>125</v>
      </c>
      <c r="M2948">
        <v>1.9259259259259261E-2</v>
      </c>
      <c r="N2948">
        <v>167.56399999999999</v>
      </c>
      <c r="O2948">
        <v>527.82659999999998</v>
      </c>
      <c r="P2948">
        <v>1.6295362999999901</v>
      </c>
      <c r="Q2948">
        <v>0.14075376000000001</v>
      </c>
      <c r="R2948">
        <v>207.276669999999</v>
      </c>
      <c r="S2948">
        <v>3.7391590799999999</v>
      </c>
      <c r="T2948">
        <v>0.64103900000000003</v>
      </c>
      <c r="U2948">
        <v>1.49958E-2</v>
      </c>
      <c r="V2948">
        <v>1.4969263999999999E-2</v>
      </c>
      <c r="W2948" s="25">
        <v>2.9965064E-2</v>
      </c>
    </row>
    <row r="2949" spans="2:23" x14ac:dyDescent="0.25">
      <c r="B2949" t="s">
        <v>150</v>
      </c>
      <c r="C2949" t="s">
        <v>392</v>
      </c>
      <c r="D2949" t="s">
        <v>382</v>
      </c>
      <c r="E2949" t="s">
        <v>867</v>
      </c>
      <c r="F2949" s="11" t="s">
        <v>951</v>
      </c>
      <c r="G2949" t="s">
        <v>1907</v>
      </c>
      <c r="H2949" t="s">
        <v>918</v>
      </c>
      <c r="I2949" t="s">
        <v>179</v>
      </c>
      <c r="J2949" t="s">
        <v>865</v>
      </c>
      <c r="K2949">
        <v>120</v>
      </c>
      <c r="L2949">
        <v>125</v>
      </c>
      <c r="M2949">
        <v>2.0833333333333332E-2</v>
      </c>
      <c r="N2949">
        <v>255.63198446464301</v>
      </c>
      <c r="O2949">
        <v>805.24075106362545</v>
      </c>
      <c r="P2949">
        <v>3.6339625408202099</v>
      </c>
      <c r="Q2949">
        <v>0.214730884018387</v>
      </c>
      <c r="R2949">
        <v>316.21682651565197</v>
      </c>
      <c r="S2949">
        <v>0.71965705545220604</v>
      </c>
      <c r="T2949">
        <v>0.314771367933108</v>
      </c>
      <c r="U2949">
        <v>0</v>
      </c>
      <c r="V2949">
        <v>0</v>
      </c>
      <c r="W2949" s="25">
        <v>0</v>
      </c>
    </row>
    <row r="2950" spans="2:23" x14ac:dyDescent="0.25">
      <c r="B2950" t="s">
        <v>150</v>
      </c>
      <c r="C2950" t="s">
        <v>392</v>
      </c>
      <c r="D2950" t="s">
        <v>382</v>
      </c>
      <c r="E2950" t="s">
        <v>867</v>
      </c>
      <c r="F2950" s="11" t="s">
        <v>951</v>
      </c>
      <c r="G2950" t="s">
        <v>1907</v>
      </c>
      <c r="H2950" t="s">
        <v>918</v>
      </c>
      <c r="I2950" t="s">
        <v>179</v>
      </c>
      <c r="J2950" t="s">
        <v>865</v>
      </c>
      <c r="K2950">
        <v>140</v>
      </c>
      <c r="L2950">
        <v>200</v>
      </c>
      <c r="M2950">
        <v>3.2002314814814817E-2</v>
      </c>
      <c r="N2950">
        <v>383.36008313667298</v>
      </c>
      <c r="O2950">
        <v>1207.5842618805198</v>
      </c>
      <c r="P2950">
        <v>5.3004513778960396</v>
      </c>
      <c r="Q2950">
        <v>0.32202248713528597</v>
      </c>
      <c r="R2950">
        <v>474.21645717562097</v>
      </c>
      <c r="S2950">
        <v>1.0460244146644</v>
      </c>
      <c r="T2950">
        <v>0.47788452278110799</v>
      </c>
      <c r="U2950">
        <v>0</v>
      </c>
      <c r="V2950">
        <v>0</v>
      </c>
      <c r="W2950" s="25">
        <v>0</v>
      </c>
    </row>
    <row r="2951" spans="2:23" x14ac:dyDescent="0.25">
      <c r="B2951" t="s">
        <v>150</v>
      </c>
      <c r="C2951" t="s">
        <v>392</v>
      </c>
      <c r="D2951" t="s">
        <v>382</v>
      </c>
      <c r="E2951" t="s">
        <v>867</v>
      </c>
      <c r="F2951" s="11" t="s">
        <v>951</v>
      </c>
      <c r="G2951" t="s">
        <v>1907</v>
      </c>
      <c r="H2951" t="s">
        <v>918</v>
      </c>
      <c r="I2951" t="s">
        <v>179</v>
      </c>
      <c r="J2951" t="s">
        <v>865</v>
      </c>
      <c r="K2951">
        <v>160</v>
      </c>
      <c r="L2951">
        <v>250</v>
      </c>
      <c r="M2951">
        <v>3.9699074074074074E-2</v>
      </c>
      <c r="N2951">
        <v>455.32184059077701</v>
      </c>
      <c r="O2951">
        <v>1434.2637978609475</v>
      </c>
      <c r="P2951">
        <v>5.9745394705100203</v>
      </c>
      <c r="Q2951">
        <v>0.38247031095685202</v>
      </c>
      <c r="R2951">
        <v>563.23310562738095</v>
      </c>
      <c r="S2951">
        <v>1.26721801045132</v>
      </c>
      <c r="T2951">
        <v>0.57652192892096599</v>
      </c>
      <c r="U2951">
        <v>0</v>
      </c>
      <c r="V2951">
        <v>0</v>
      </c>
      <c r="W2951" s="25">
        <v>0</v>
      </c>
    </row>
    <row r="2952" spans="2:23" x14ac:dyDescent="0.25">
      <c r="B2952" t="s">
        <v>150</v>
      </c>
      <c r="C2952" t="s">
        <v>392</v>
      </c>
      <c r="D2952" t="s">
        <v>382</v>
      </c>
      <c r="E2952" t="s">
        <v>867</v>
      </c>
      <c r="F2952" s="11" t="s">
        <v>951</v>
      </c>
      <c r="G2952" t="s">
        <v>1907</v>
      </c>
      <c r="H2952" t="s">
        <v>918</v>
      </c>
      <c r="I2952" t="s">
        <v>179</v>
      </c>
      <c r="J2952" t="s">
        <v>865</v>
      </c>
      <c r="K2952">
        <v>200</v>
      </c>
      <c r="L2952">
        <v>500</v>
      </c>
      <c r="M2952">
        <v>7.7407407407407411E-2</v>
      </c>
      <c r="N2952">
        <v>832.35150216549403</v>
      </c>
      <c r="O2952">
        <v>2621.9072318213061</v>
      </c>
      <c r="P2952">
        <v>10.056629220506199</v>
      </c>
      <c r="Q2952">
        <v>0.69917527494368203</v>
      </c>
      <c r="R2952">
        <v>1029.6188402545999</v>
      </c>
      <c r="S2952">
        <v>2.3530388651703098</v>
      </c>
      <c r="T2952">
        <v>1.10631901780271</v>
      </c>
      <c r="U2952">
        <v>0</v>
      </c>
      <c r="V2952">
        <v>0</v>
      </c>
      <c r="W2952" s="25">
        <v>0</v>
      </c>
    </row>
    <row r="2953" spans="2:23" x14ac:dyDescent="0.25">
      <c r="B2953" t="s">
        <v>150</v>
      </c>
      <c r="C2953" t="s">
        <v>392</v>
      </c>
      <c r="D2953" t="s">
        <v>382</v>
      </c>
      <c r="E2953" t="s">
        <v>867</v>
      </c>
      <c r="F2953" s="11" t="s">
        <v>951</v>
      </c>
      <c r="G2953" t="s">
        <v>1907</v>
      </c>
      <c r="H2953" t="s">
        <v>918</v>
      </c>
      <c r="I2953" t="s">
        <v>179</v>
      </c>
      <c r="J2953" t="s">
        <v>865</v>
      </c>
      <c r="K2953">
        <v>240</v>
      </c>
      <c r="L2953">
        <v>750</v>
      </c>
      <c r="M2953">
        <v>0.11688657407407409</v>
      </c>
      <c r="N2953">
        <v>1145.60975352078</v>
      </c>
      <c r="O2953">
        <v>3608.6707235904569</v>
      </c>
      <c r="P2953">
        <v>12.4677776559263</v>
      </c>
      <c r="Q2953">
        <v>0.96231216661201002</v>
      </c>
      <c r="R2953">
        <v>1417.1194402225899</v>
      </c>
      <c r="S2953">
        <v>3.3852686467815598</v>
      </c>
      <c r="T2953">
        <v>1.77825627658312</v>
      </c>
      <c r="U2953">
        <v>0</v>
      </c>
      <c r="V2953">
        <v>0</v>
      </c>
      <c r="W2953" s="25">
        <v>0</v>
      </c>
    </row>
    <row r="2954" spans="2:23" x14ac:dyDescent="0.25">
      <c r="B2954" t="s">
        <v>150</v>
      </c>
      <c r="C2954" t="s">
        <v>392</v>
      </c>
      <c r="D2954" t="s">
        <v>382</v>
      </c>
      <c r="E2954" t="s">
        <v>867</v>
      </c>
      <c r="F2954" s="11" t="s">
        <v>951</v>
      </c>
      <c r="G2954" t="s">
        <v>1907</v>
      </c>
      <c r="H2954" t="s">
        <v>918</v>
      </c>
      <c r="I2954" t="s">
        <v>179</v>
      </c>
      <c r="J2954" t="s">
        <v>832</v>
      </c>
      <c r="K2954">
        <v>120</v>
      </c>
      <c r="L2954">
        <v>125</v>
      </c>
      <c r="M2954">
        <v>2.2847222222222224E-2</v>
      </c>
      <c r="N2954">
        <v>114.02696</v>
      </c>
      <c r="O2954">
        <v>359.18492400000002</v>
      </c>
      <c r="P2954">
        <v>0.73177845999999902</v>
      </c>
      <c r="Q2954">
        <v>9.5782645999999999E-2</v>
      </c>
      <c r="R2954">
        <v>141.05135399999901</v>
      </c>
      <c r="S2954">
        <v>1.4102911</v>
      </c>
      <c r="T2954">
        <v>0.72735677999999904</v>
      </c>
      <c r="U2954">
        <v>0</v>
      </c>
      <c r="V2954">
        <v>0</v>
      </c>
      <c r="W2954" s="25">
        <v>0</v>
      </c>
    </row>
    <row r="2955" spans="2:23" x14ac:dyDescent="0.25">
      <c r="B2955" t="s">
        <v>150</v>
      </c>
      <c r="C2955" t="s">
        <v>392</v>
      </c>
      <c r="D2955" t="s">
        <v>382</v>
      </c>
      <c r="E2955" t="s">
        <v>867</v>
      </c>
      <c r="F2955" s="11" t="s">
        <v>951</v>
      </c>
      <c r="G2955" t="s">
        <v>1907</v>
      </c>
      <c r="H2955" t="s">
        <v>918</v>
      </c>
      <c r="I2955" t="s">
        <v>179</v>
      </c>
      <c r="J2955" t="s">
        <v>864</v>
      </c>
      <c r="K2955">
        <v>120</v>
      </c>
      <c r="L2955">
        <v>125</v>
      </c>
      <c r="M2955">
        <v>1.9259259259259261E-2</v>
      </c>
      <c r="N2955">
        <v>102.337464102564</v>
      </c>
      <c r="O2955">
        <v>322.36301192307661</v>
      </c>
      <c r="P2955">
        <v>0.70759846000000004</v>
      </c>
      <c r="Q2955">
        <v>8.5963469525641004E-2</v>
      </c>
      <c r="R2955">
        <v>126.591447717948</v>
      </c>
      <c r="S2955">
        <v>1.1586634839743499</v>
      </c>
      <c r="T2955">
        <v>0.59934722807692298</v>
      </c>
      <c r="U2955">
        <v>0</v>
      </c>
      <c r="V2955">
        <v>0</v>
      </c>
      <c r="W2955" s="25">
        <v>0</v>
      </c>
    </row>
    <row r="2956" spans="2:23" x14ac:dyDescent="0.25">
      <c r="B2956" t="s">
        <v>944</v>
      </c>
      <c r="C2956" t="s">
        <v>779</v>
      </c>
      <c r="D2956" t="s">
        <v>772</v>
      </c>
      <c r="E2956" t="s">
        <v>1843</v>
      </c>
      <c r="F2956" s="11" t="s">
        <v>951</v>
      </c>
      <c r="G2956" t="s">
        <v>952</v>
      </c>
      <c r="H2956" t="s">
        <v>921</v>
      </c>
      <c r="I2956" t="s">
        <v>351</v>
      </c>
      <c r="J2956" t="s">
        <v>865</v>
      </c>
      <c r="K2956">
        <v>200</v>
      </c>
      <c r="L2956">
        <v>125</v>
      </c>
      <c r="M2956">
        <v>2.210648148148148E-2</v>
      </c>
      <c r="N2956">
        <v>105.74668436533</v>
      </c>
      <c r="O2956">
        <v>333.10205575078948</v>
      </c>
      <c r="P2956">
        <v>0.72362470390684097</v>
      </c>
      <c r="Q2956">
        <v>8.8827222808199005E-2</v>
      </c>
      <c r="R2956">
        <v>130.80865069414401</v>
      </c>
      <c r="S2956">
        <v>2.2587239167003301</v>
      </c>
      <c r="T2956">
        <v>0.53465598978250495</v>
      </c>
      <c r="U2956">
        <v>7.1263283319129801E-3</v>
      </c>
      <c r="V2956">
        <v>1.88129743306556E-2</v>
      </c>
      <c r="W2956" s="25">
        <v>2.5939302662568581E-2</v>
      </c>
    </row>
    <row r="2957" spans="2:23" x14ac:dyDescent="0.25">
      <c r="B2957" t="s">
        <v>944</v>
      </c>
      <c r="C2957" t="s">
        <v>779</v>
      </c>
      <c r="D2957" t="s">
        <v>772</v>
      </c>
      <c r="E2957" t="s">
        <v>1843</v>
      </c>
      <c r="F2957" s="11" t="s">
        <v>951</v>
      </c>
      <c r="G2957" t="s">
        <v>952</v>
      </c>
      <c r="H2957" t="s">
        <v>921</v>
      </c>
      <c r="I2957" t="s">
        <v>351</v>
      </c>
      <c r="J2957" t="s">
        <v>865</v>
      </c>
      <c r="K2957">
        <v>240</v>
      </c>
      <c r="L2957">
        <v>200</v>
      </c>
      <c r="M2957">
        <v>3.2974537037037038E-2</v>
      </c>
      <c r="N2957">
        <v>154.55286440124601</v>
      </c>
      <c r="O2957">
        <v>486.84152286392492</v>
      </c>
      <c r="P2957">
        <v>1.02396239322544</v>
      </c>
      <c r="Q2957">
        <v>0.12982441627477201</v>
      </c>
      <c r="R2957">
        <v>191.18190204262899</v>
      </c>
      <c r="S2957">
        <v>3.34386357690423</v>
      </c>
      <c r="T2957">
        <v>0.72818990583054399</v>
      </c>
      <c r="U2957">
        <v>9.3148972118947508E-3</v>
      </c>
      <c r="V2957">
        <v>3.1555428684116101E-2</v>
      </c>
      <c r="W2957" s="25">
        <v>4.0870325896010848E-2</v>
      </c>
    </row>
    <row r="2958" spans="2:23" x14ac:dyDescent="0.25">
      <c r="B2958" t="s">
        <v>944</v>
      </c>
      <c r="C2958" t="s">
        <v>779</v>
      </c>
      <c r="D2958" t="s">
        <v>772</v>
      </c>
      <c r="E2958" t="s">
        <v>1843</v>
      </c>
      <c r="F2958" s="11" t="s">
        <v>951</v>
      </c>
      <c r="G2958" t="s">
        <v>952</v>
      </c>
      <c r="H2958" t="s">
        <v>921</v>
      </c>
      <c r="I2958" t="s">
        <v>351</v>
      </c>
      <c r="J2958" t="s">
        <v>865</v>
      </c>
      <c r="K2958">
        <v>280</v>
      </c>
      <c r="L2958">
        <v>250</v>
      </c>
      <c r="M2958">
        <v>4.08912037037037E-2</v>
      </c>
      <c r="N2958">
        <v>183.329319211724</v>
      </c>
      <c r="O2958">
        <v>577.48735551693062</v>
      </c>
      <c r="P2958">
        <v>1.15618347596027</v>
      </c>
      <c r="Q2958">
        <v>0.153996627348405</v>
      </c>
      <c r="R2958">
        <v>226.77838149266799</v>
      </c>
      <c r="S2958">
        <v>4.4150434262670997</v>
      </c>
      <c r="T2958">
        <v>0.93895887757304797</v>
      </c>
      <c r="U2958">
        <v>1.0077679361439201E-2</v>
      </c>
      <c r="V2958">
        <v>4.3345639293262399E-2</v>
      </c>
      <c r="W2958" s="25">
        <v>5.3423318654701596E-2</v>
      </c>
    </row>
    <row r="2959" spans="2:23" x14ac:dyDescent="0.25">
      <c r="B2959" t="s">
        <v>944</v>
      </c>
      <c r="C2959" t="s">
        <v>779</v>
      </c>
      <c r="D2959" t="s">
        <v>772</v>
      </c>
      <c r="E2959" t="s">
        <v>1843</v>
      </c>
      <c r="F2959" s="11" t="s">
        <v>951</v>
      </c>
      <c r="G2959" t="s">
        <v>952</v>
      </c>
      <c r="H2959" t="s">
        <v>921</v>
      </c>
      <c r="I2959" t="s">
        <v>351</v>
      </c>
      <c r="J2959" t="s">
        <v>865</v>
      </c>
      <c r="K2959">
        <v>280</v>
      </c>
      <c r="L2959">
        <v>500</v>
      </c>
      <c r="M2959">
        <v>7.6030092592592594E-2</v>
      </c>
      <c r="N2959">
        <v>356.01249900459499</v>
      </c>
      <c r="O2959">
        <v>1121.4393718644742</v>
      </c>
      <c r="P2959">
        <v>2.2242854335059099</v>
      </c>
      <c r="Q2959">
        <v>0.29905054529298503</v>
      </c>
      <c r="R2959">
        <v>440.38754032446002</v>
      </c>
      <c r="S2959">
        <v>8.1370027064076993</v>
      </c>
      <c r="T2959">
        <v>1.53159372846706</v>
      </c>
      <c r="U2959">
        <v>1.7619403103038601E-2</v>
      </c>
      <c r="V2959">
        <v>9.2814865826380905E-2</v>
      </c>
      <c r="W2959" s="25">
        <v>0.1104342689294195</v>
      </c>
    </row>
    <row r="2960" spans="2:23" x14ac:dyDescent="0.25">
      <c r="B2960" t="s">
        <v>944</v>
      </c>
      <c r="C2960" t="s">
        <v>779</v>
      </c>
      <c r="D2960" t="s">
        <v>772</v>
      </c>
      <c r="E2960" t="s">
        <v>1843</v>
      </c>
      <c r="F2960" s="11" t="s">
        <v>951</v>
      </c>
      <c r="G2960" t="s">
        <v>952</v>
      </c>
      <c r="H2960" t="s">
        <v>921</v>
      </c>
      <c r="I2960" t="s">
        <v>351</v>
      </c>
      <c r="J2960" t="s">
        <v>865</v>
      </c>
      <c r="K2960">
        <v>280</v>
      </c>
      <c r="L2960">
        <v>750</v>
      </c>
      <c r="M2960">
        <v>0.11148148148148147</v>
      </c>
      <c r="N2960">
        <v>533.19501627415798</v>
      </c>
      <c r="O2960">
        <v>1679.5643012635976</v>
      </c>
      <c r="P2960">
        <v>3.3354383451887899</v>
      </c>
      <c r="Q2960">
        <v>0.44788383998714998</v>
      </c>
      <c r="R2960">
        <v>659.56227402824595</v>
      </c>
      <c r="S2960">
        <v>11.853713148245699</v>
      </c>
      <c r="T2960">
        <v>2.1163254900574899</v>
      </c>
      <c r="U2960">
        <v>2.5550156356954502E-2</v>
      </c>
      <c r="V2960">
        <v>0.14263287676226699</v>
      </c>
      <c r="W2960" s="25">
        <v>0.1681830331192215</v>
      </c>
    </row>
    <row r="2961" spans="2:23" x14ac:dyDescent="0.25">
      <c r="B2961" t="s">
        <v>944</v>
      </c>
      <c r="C2961" t="s">
        <v>779</v>
      </c>
      <c r="D2961" t="s">
        <v>772</v>
      </c>
      <c r="E2961" t="s">
        <v>1843</v>
      </c>
      <c r="F2961" s="11" t="s">
        <v>951</v>
      </c>
      <c r="G2961" t="s">
        <v>952</v>
      </c>
      <c r="H2961" t="s">
        <v>921</v>
      </c>
      <c r="I2961" t="s">
        <v>351</v>
      </c>
      <c r="J2961" t="s">
        <v>865</v>
      </c>
      <c r="K2961">
        <v>280</v>
      </c>
      <c r="L2961">
        <v>1000</v>
      </c>
      <c r="M2961">
        <v>0.14662037037037037</v>
      </c>
      <c r="N2961">
        <v>705.82116652054106</v>
      </c>
      <c r="O2961">
        <v>2223.3366745397043</v>
      </c>
      <c r="P2961">
        <v>4.4030402289964501</v>
      </c>
      <c r="Q2961">
        <v>0.59288981899989202</v>
      </c>
      <c r="R2961">
        <v>873.100754851543</v>
      </c>
      <c r="S2961">
        <v>15.571105615476</v>
      </c>
      <c r="T2961">
        <v>2.7065744709228499</v>
      </c>
      <c r="U2961">
        <v>3.3076840260685303E-2</v>
      </c>
      <c r="V2961">
        <v>0.192151143869392</v>
      </c>
      <c r="W2961" s="25">
        <v>0.2252279841300773</v>
      </c>
    </row>
    <row r="2962" spans="2:23" x14ac:dyDescent="0.25">
      <c r="B2962" t="s">
        <v>944</v>
      </c>
      <c r="C2962" t="s">
        <v>779</v>
      </c>
      <c r="D2962" t="s">
        <v>772</v>
      </c>
      <c r="E2962" t="s">
        <v>1843</v>
      </c>
      <c r="F2962" s="11" t="s">
        <v>951</v>
      </c>
      <c r="G2962" t="s">
        <v>952</v>
      </c>
      <c r="H2962" t="s">
        <v>921</v>
      </c>
      <c r="I2962" t="s">
        <v>351</v>
      </c>
      <c r="J2962" t="s">
        <v>832</v>
      </c>
      <c r="K2962">
        <v>200</v>
      </c>
      <c r="L2962">
        <v>125</v>
      </c>
      <c r="M2962">
        <v>2.2847222222222224E-2</v>
      </c>
      <c r="N2962">
        <v>84.965999999999994</v>
      </c>
      <c r="O2962">
        <v>267.6429</v>
      </c>
      <c r="P2962">
        <v>0.63048139999999997</v>
      </c>
      <c r="Q2962">
        <v>7.1371439999999994E-2</v>
      </c>
      <c r="R2962">
        <v>105.10294</v>
      </c>
      <c r="S2962">
        <v>2.61221382</v>
      </c>
      <c r="T2962">
        <v>0.82269839999999905</v>
      </c>
      <c r="U2962">
        <v>7.5893999999999996E-3</v>
      </c>
      <c r="V2962">
        <v>1.2997979999999999E-2</v>
      </c>
      <c r="W2962" s="25">
        <v>2.0587379999999999E-2</v>
      </c>
    </row>
    <row r="2963" spans="2:23" x14ac:dyDescent="0.25">
      <c r="B2963" t="s">
        <v>944</v>
      </c>
      <c r="C2963" t="s">
        <v>779</v>
      </c>
      <c r="D2963" t="s">
        <v>772</v>
      </c>
      <c r="E2963" t="s">
        <v>1843</v>
      </c>
      <c r="F2963" s="11" t="s">
        <v>951</v>
      </c>
      <c r="G2963" t="s">
        <v>952</v>
      </c>
      <c r="H2963" t="s">
        <v>921</v>
      </c>
      <c r="I2963" t="s">
        <v>351</v>
      </c>
      <c r="J2963" t="s">
        <v>864</v>
      </c>
      <c r="K2963">
        <v>200</v>
      </c>
      <c r="L2963">
        <v>125</v>
      </c>
      <c r="M2963">
        <v>1.9259259259259261E-2</v>
      </c>
      <c r="N2963">
        <v>77.525999999999996</v>
      </c>
      <c r="O2963">
        <v>244.20689999999999</v>
      </c>
      <c r="P2963">
        <v>0.60949439999999999</v>
      </c>
      <c r="Q2963">
        <v>6.512184E-2</v>
      </c>
      <c r="R2963">
        <v>95.899659999999997</v>
      </c>
      <c r="S2963">
        <v>2.1762298200000001</v>
      </c>
      <c r="T2963">
        <v>0.673600799999999</v>
      </c>
      <c r="U2963">
        <v>6.9290999999999997E-3</v>
      </c>
      <c r="V2963">
        <v>1.171148E-2</v>
      </c>
      <c r="W2963" s="25">
        <v>1.864058E-2</v>
      </c>
    </row>
    <row r="2964" spans="2:23" x14ac:dyDescent="0.25">
      <c r="B2964" t="s">
        <v>149</v>
      </c>
      <c r="C2964" t="s">
        <v>390</v>
      </c>
      <c r="D2964" t="s">
        <v>391</v>
      </c>
      <c r="E2964" t="s">
        <v>858</v>
      </c>
      <c r="F2964" s="11" t="s">
        <v>951</v>
      </c>
      <c r="G2964" t="s">
        <v>1907</v>
      </c>
      <c r="H2964" t="s">
        <v>918</v>
      </c>
      <c r="I2964" t="s">
        <v>179</v>
      </c>
      <c r="J2964" t="s">
        <v>865</v>
      </c>
      <c r="K2964">
        <v>120</v>
      </c>
      <c r="L2964">
        <v>125</v>
      </c>
      <c r="M2964">
        <v>2.8009259259259262E-2</v>
      </c>
      <c r="N2964">
        <v>268.24392827605402</v>
      </c>
      <c r="O2964">
        <v>844.96837406957013</v>
      </c>
      <c r="P2964">
        <v>1.5470181599889199</v>
      </c>
      <c r="Q2964">
        <v>0.22532487715826099</v>
      </c>
      <c r="R2964">
        <v>331.81776845754803</v>
      </c>
      <c r="S2964">
        <v>3.1539129555595902</v>
      </c>
      <c r="T2964">
        <v>0.29790829735937402</v>
      </c>
      <c r="U2964">
        <v>0</v>
      </c>
      <c r="V2964">
        <v>0</v>
      </c>
      <c r="W2964" s="25">
        <v>0</v>
      </c>
    </row>
    <row r="2965" spans="2:23" x14ac:dyDescent="0.25">
      <c r="B2965" t="s">
        <v>149</v>
      </c>
      <c r="C2965" t="s">
        <v>390</v>
      </c>
      <c r="D2965" t="s">
        <v>391</v>
      </c>
      <c r="E2965" t="s">
        <v>858</v>
      </c>
      <c r="F2965" s="11" t="s">
        <v>951</v>
      </c>
      <c r="G2965" t="s">
        <v>1907</v>
      </c>
      <c r="H2965" t="s">
        <v>918</v>
      </c>
      <c r="I2965" t="s">
        <v>179</v>
      </c>
      <c r="J2965" t="s">
        <v>865</v>
      </c>
      <c r="K2965">
        <v>120</v>
      </c>
      <c r="L2965">
        <v>200</v>
      </c>
      <c r="M2965">
        <v>4.297453703703704E-2</v>
      </c>
      <c r="N2965">
        <v>415.98939045488601</v>
      </c>
      <c r="O2965">
        <v>1310.3665799328908</v>
      </c>
      <c r="P2965">
        <v>2.4418381148186299</v>
      </c>
      <c r="Q2965">
        <v>0.34943105738070401</v>
      </c>
      <c r="R2965">
        <v>514.57889443301895</v>
      </c>
      <c r="S2965">
        <v>4.3775960394634801</v>
      </c>
      <c r="T2965">
        <v>0.34521691871920401</v>
      </c>
      <c r="U2965">
        <v>0</v>
      </c>
      <c r="V2965">
        <v>0</v>
      </c>
      <c r="W2965" s="25">
        <v>0</v>
      </c>
    </row>
    <row r="2966" spans="2:23" x14ac:dyDescent="0.25">
      <c r="B2966" t="s">
        <v>149</v>
      </c>
      <c r="C2966" t="s">
        <v>390</v>
      </c>
      <c r="D2966" t="s">
        <v>391</v>
      </c>
      <c r="E2966" t="s">
        <v>858</v>
      </c>
      <c r="F2966" s="11" t="s">
        <v>951</v>
      </c>
      <c r="G2966" t="s">
        <v>1907</v>
      </c>
      <c r="H2966" t="s">
        <v>918</v>
      </c>
      <c r="I2966" t="s">
        <v>179</v>
      </c>
      <c r="J2966" t="s">
        <v>865</v>
      </c>
      <c r="K2966">
        <v>120</v>
      </c>
      <c r="L2966">
        <v>250</v>
      </c>
      <c r="M2966">
        <v>5.2962962962962962E-2</v>
      </c>
      <c r="N2966">
        <v>501.529497241505</v>
      </c>
      <c r="O2966">
        <v>1579.8179163107407</v>
      </c>
      <c r="P2966">
        <v>2.9618733037119598</v>
      </c>
      <c r="Q2966">
        <v>0.42128475302548501</v>
      </c>
      <c r="R2966">
        <v>620.39200293995998</v>
      </c>
      <c r="S2966">
        <v>5.0654418213641703</v>
      </c>
      <c r="T2966">
        <v>0.36818612681368701</v>
      </c>
      <c r="U2966">
        <v>0</v>
      </c>
      <c r="V2966">
        <v>0</v>
      </c>
      <c r="W2966" s="25">
        <v>0</v>
      </c>
    </row>
    <row r="2967" spans="2:23" x14ac:dyDescent="0.25">
      <c r="B2967" t="s">
        <v>149</v>
      </c>
      <c r="C2967" t="s">
        <v>390</v>
      </c>
      <c r="D2967" t="s">
        <v>391</v>
      </c>
      <c r="E2967" t="s">
        <v>858</v>
      </c>
      <c r="F2967" s="11" t="s">
        <v>951</v>
      </c>
      <c r="G2967" t="s">
        <v>1907</v>
      </c>
      <c r="H2967" t="s">
        <v>918</v>
      </c>
      <c r="I2967" t="s">
        <v>179</v>
      </c>
      <c r="J2967" t="s">
        <v>865</v>
      </c>
      <c r="K2967">
        <v>120</v>
      </c>
      <c r="L2967">
        <v>500</v>
      </c>
      <c r="M2967">
        <v>0.10280092592592593</v>
      </c>
      <c r="N2967">
        <v>1028.1369135203299</v>
      </c>
      <c r="O2967">
        <v>3238.6312775890392</v>
      </c>
      <c r="P2967">
        <v>6.1467720206560497</v>
      </c>
      <c r="Q2967">
        <v>0.86363500456160203</v>
      </c>
      <c r="R2967">
        <v>1271.8051106411999</v>
      </c>
      <c r="S2967">
        <v>9.4962531655754603</v>
      </c>
      <c r="T2967">
        <v>0.55362765357000798</v>
      </c>
      <c r="U2967">
        <v>0</v>
      </c>
      <c r="V2967">
        <v>0</v>
      </c>
      <c r="W2967" s="25">
        <v>0</v>
      </c>
    </row>
    <row r="2968" spans="2:23" x14ac:dyDescent="0.25">
      <c r="B2968" t="s">
        <v>149</v>
      </c>
      <c r="C2968" t="s">
        <v>390</v>
      </c>
      <c r="D2968" t="s">
        <v>391</v>
      </c>
      <c r="E2968" t="s">
        <v>858</v>
      </c>
      <c r="F2968" s="11" t="s">
        <v>951</v>
      </c>
      <c r="G2968" t="s">
        <v>1907</v>
      </c>
      <c r="H2968" t="s">
        <v>918</v>
      </c>
      <c r="I2968" t="s">
        <v>179</v>
      </c>
      <c r="J2968" t="s">
        <v>832</v>
      </c>
      <c r="K2968">
        <v>120</v>
      </c>
      <c r="L2968">
        <v>125</v>
      </c>
      <c r="M2968">
        <v>2.2847222222222224E-2</v>
      </c>
      <c r="N2968">
        <v>109.86803</v>
      </c>
      <c r="O2968">
        <v>346.0842945</v>
      </c>
      <c r="P2968">
        <v>0.44761919999999999</v>
      </c>
      <c r="Q2968">
        <v>9.2289139999999895E-2</v>
      </c>
      <c r="R2968">
        <v>135.90673999999899</v>
      </c>
      <c r="S2968">
        <v>12.527880999999899</v>
      </c>
      <c r="T2968">
        <v>2.9093926232</v>
      </c>
      <c r="U2968">
        <v>0</v>
      </c>
      <c r="V2968">
        <v>0</v>
      </c>
      <c r="W2968" s="25">
        <v>0</v>
      </c>
    </row>
    <row r="2969" spans="2:23" x14ac:dyDescent="0.25">
      <c r="B2969" t="s">
        <v>149</v>
      </c>
      <c r="C2969" t="s">
        <v>390</v>
      </c>
      <c r="D2969" t="s">
        <v>391</v>
      </c>
      <c r="E2969" t="s">
        <v>858</v>
      </c>
      <c r="F2969" s="11" t="s">
        <v>951</v>
      </c>
      <c r="G2969" t="s">
        <v>1907</v>
      </c>
      <c r="H2969" t="s">
        <v>918</v>
      </c>
      <c r="I2969" t="s">
        <v>179</v>
      </c>
      <c r="J2969" t="s">
        <v>864</v>
      </c>
      <c r="K2969">
        <v>120</v>
      </c>
      <c r="L2969">
        <v>125</v>
      </c>
      <c r="M2969">
        <v>1.9259259259259261E-2</v>
      </c>
      <c r="N2969">
        <v>98.9091266025641</v>
      </c>
      <c r="O2969">
        <v>311.56374879807692</v>
      </c>
      <c r="P2969">
        <v>0.42610519999999902</v>
      </c>
      <c r="Q2969">
        <v>8.3083662179487094E-2</v>
      </c>
      <c r="R2969">
        <v>122.350579102564</v>
      </c>
      <c r="S2969">
        <v>10.1431247243589</v>
      </c>
      <c r="T2969">
        <v>2.3429178988410202</v>
      </c>
      <c r="U2969">
        <v>0</v>
      </c>
      <c r="V2969">
        <v>0</v>
      </c>
      <c r="W2969" s="25">
        <v>0</v>
      </c>
    </row>
    <row r="2970" spans="2:23" x14ac:dyDescent="0.25">
      <c r="B2970" t="s">
        <v>52</v>
      </c>
      <c r="C2970" t="s">
        <v>246</v>
      </c>
      <c r="D2970" t="s">
        <v>503</v>
      </c>
      <c r="E2970" t="s">
        <v>1845</v>
      </c>
      <c r="F2970" s="11" t="s">
        <v>951</v>
      </c>
      <c r="G2970" t="s">
        <v>1907</v>
      </c>
      <c r="H2970" t="s">
        <v>918</v>
      </c>
      <c r="I2970" t="s">
        <v>179</v>
      </c>
      <c r="J2970" t="s">
        <v>865</v>
      </c>
      <c r="K2970">
        <v>140</v>
      </c>
      <c r="L2970">
        <v>125</v>
      </c>
      <c r="M2970">
        <v>1.8854166666666665E-2</v>
      </c>
      <c r="N2970">
        <v>159.905931250587</v>
      </c>
      <c r="O2970">
        <v>503.70368343934905</v>
      </c>
      <c r="P2970">
        <v>0.86321690465791001</v>
      </c>
      <c r="Q2970">
        <v>0.13432098881655399</v>
      </c>
      <c r="R2970">
        <v>197.80361209828101</v>
      </c>
      <c r="S2970">
        <v>2.6270921356847499</v>
      </c>
      <c r="T2970">
        <v>0.33268712763870201</v>
      </c>
      <c r="U2970">
        <v>0</v>
      </c>
      <c r="V2970">
        <v>0</v>
      </c>
      <c r="W2970" s="25">
        <v>0</v>
      </c>
    </row>
    <row r="2971" spans="2:23" x14ac:dyDescent="0.25">
      <c r="B2971" t="s">
        <v>52</v>
      </c>
      <c r="C2971" t="s">
        <v>246</v>
      </c>
      <c r="D2971" t="s">
        <v>503</v>
      </c>
      <c r="E2971" t="s">
        <v>1845</v>
      </c>
      <c r="F2971" s="11" t="s">
        <v>951</v>
      </c>
      <c r="G2971" t="s">
        <v>1907</v>
      </c>
      <c r="H2971" t="s">
        <v>918</v>
      </c>
      <c r="I2971" t="s">
        <v>179</v>
      </c>
      <c r="J2971" t="s">
        <v>865</v>
      </c>
      <c r="K2971">
        <v>220</v>
      </c>
      <c r="L2971">
        <v>200</v>
      </c>
      <c r="M2971">
        <v>2.8761574074074075E-2</v>
      </c>
      <c r="N2971">
        <v>219.04008293848</v>
      </c>
      <c r="O2971">
        <v>689.97626125621196</v>
      </c>
      <c r="P2971">
        <v>1.1541905772984</v>
      </c>
      <c r="Q2971">
        <v>0.183993647350298</v>
      </c>
      <c r="R2971">
        <v>270.952563467961</v>
      </c>
      <c r="S2971">
        <v>3.97090322692803</v>
      </c>
      <c r="T2971">
        <v>0.54047195732292297</v>
      </c>
      <c r="U2971">
        <v>0</v>
      </c>
      <c r="V2971">
        <v>0</v>
      </c>
      <c r="W2971" s="25">
        <v>0</v>
      </c>
    </row>
    <row r="2972" spans="2:23" x14ac:dyDescent="0.25">
      <c r="B2972" t="s">
        <v>52</v>
      </c>
      <c r="C2972" t="s">
        <v>246</v>
      </c>
      <c r="D2972" t="s">
        <v>503</v>
      </c>
      <c r="E2972" t="s">
        <v>1845</v>
      </c>
      <c r="F2972" s="11" t="s">
        <v>951</v>
      </c>
      <c r="G2972" t="s">
        <v>1907</v>
      </c>
      <c r="H2972" t="s">
        <v>918</v>
      </c>
      <c r="I2972" t="s">
        <v>179</v>
      </c>
      <c r="J2972" t="s">
        <v>865</v>
      </c>
      <c r="K2972">
        <v>260</v>
      </c>
      <c r="L2972">
        <v>250</v>
      </c>
      <c r="M2972">
        <v>3.3877314814814811E-2</v>
      </c>
      <c r="N2972">
        <v>257.337291023624</v>
      </c>
      <c r="O2972">
        <v>810.61246672441564</v>
      </c>
      <c r="P2972">
        <v>1.3330466180221401</v>
      </c>
      <c r="Q2972">
        <v>0.21616331879425399</v>
      </c>
      <c r="R2972">
        <v>318.32624181462199</v>
      </c>
      <c r="S2972">
        <v>4.8336981589294696</v>
      </c>
      <c r="T2972">
        <v>0.65416163759496204</v>
      </c>
      <c r="U2972">
        <v>0</v>
      </c>
      <c r="V2972">
        <v>0</v>
      </c>
      <c r="W2972" s="25">
        <v>0</v>
      </c>
    </row>
    <row r="2973" spans="2:23" x14ac:dyDescent="0.25">
      <c r="B2973" t="s">
        <v>52</v>
      </c>
      <c r="C2973" t="s">
        <v>246</v>
      </c>
      <c r="D2973" t="s">
        <v>503</v>
      </c>
      <c r="E2973" t="s">
        <v>1845</v>
      </c>
      <c r="F2973" s="11" t="s">
        <v>951</v>
      </c>
      <c r="G2973" t="s">
        <v>1907</v>
      </c>
      <c r="H2973" t="s">
        <v>918</v>
      </c>
      <c r="I2973" t="s">
        <v>179</v>
      </c>
      <c r="J2973" t="s">
        <v>865</v>
      </c>
      <c r="K2973">
        <v>320</v>
      </c>
      <c r="L2973">
        <v>500</v>
      </c>
      <c r="M2973">
        <v>6.2824074074074074E-2</v>
      </c>
      <c r="N2973">
        <v>429.75719130226099</v>
      </c>
      <c r="O2973">
        <v>1353.7351526021221</v>
      </c>
      <c r="P2973">
        <v>2.0875821169310802</v>
      </c>
      <c r="Q2973">
        <v>0.36099604510542099</v>
      </c>
      <c r="R2973">
        <v>531.60962851617501</v>
      </c>
      <c r="S2973">
        <v>8.6915307495563496</v>
      </c>
      <c r="T2973">
        <v>1.0558526584677299</v>
      </c>
      <c r="U2973">
        <v>0</v>
      </c>
      <c r="V2973">
        <v>0</v>
      </c>
      <c r="W2973" s="25">
        <v>0</v>
      </c>
    </row>
    <row r="2974" spans="2:23" x14ac:dyDescent="0.25">
      <c r="B2974" t="s">
        <v>52</v>
      </c>
      <c r="C2974" t="s">
        <v>246</v>
      </c>
      <c r="D2974" t="s">
        <v>503</v>
      </c>
      <c r="E2974" t="s">
        <v>1845</v>
      </c>
      <c r="F2974" s="11" t="s">
        <v>951</v>
      </c>
      <c r="G2974" t="s">
        <v>1907</v>
      </c>
      <c r="H2974" t="s">
        <v>918</v>
      </c>
      <c r="I2974" t="s">
        <v>179</v>
      </c>
      <c r="J2974" t="s">
        <v>865</v>
      </c>
      <c r="K2974">
        <v>340</v>
      </c>
      <c r="L2974">
        <v>750</v>
      </c>
      <c r="M2974">
        <v>9.1967592592592587E-2</v>
      </c>
      <c r="N2974">
        <v>608.25828688169997</v>
      </c>
      <c r="O2974">
        <v>1916.0136036773549</v>
      </c>
      <c r="P2974">
        <v>2.8855238001694601</v>
      </c>
      <c r="Q2974">
        <v>0.51093697781891501</v>
      </c>
      <c r="R2974">
        <v>752.41550136377998</v>
      </c>
      <c r="S2974">
        <v>12.372851372954599</v>
      </c>
      <c r="T2974">
        <v>1.3865819181166299</v>
      </c>
      <c r="U2974">
        <v>0</v>
      </c>
      <c r="V2974">
        <v>0</v>
      </c>
      <c r="W2974" s="25">
        <v>0</v>
      </c>
    </row>
    <row r="2975" spans="2:23" x14ac:dyDescent="0.25">
      <c r="B2975" t="s">
        <v>52</v>
      </c>
      <c r="C2975" t="s">
        <v>246</v>
      </c>
      <c r="D2975" t="s">
        <v>503</v>
      </c>
      <c r="E2975" t="s">
        <v>1845</v>
      </c>
      <c r="F2975" s="11" t="s">
        <v>951</v>
      </c>
      <c r="G2975" t="s">
        <v>1907</v>
      </c>
      <c r="H2975" t="s">
        <v>918</v>
      </c>
      <c r="I2975" t="s">
        <v>179</v>
      </c>
      <c r="J2975" t="s">
        <v>865</v>
      </c>
      <c r="K2975">
        <v>400</v>
      </c>
      <c r="L2975">
        <v>1000</v>
      </c>
      <c r="M2975">
        <v>0.12266203703703704</v>
      </c>
      <c r="N2975">
        <v>751.61486152024099</v>
      </c>
      <c r="O2975">
        <v>2367.5868137887592</v>
      </c>
      <c r="P2975">
        <v>3.48854509541439</v>
      </c>
      <c r="Q2975">
        <v>0.63135645080806302</v>
      </c>
      <c r="R2975">
        <v>929.74764829602202</v>
      </c>
      <c r="S2975">
        <v>14.8232754268198</v>
      </c>
      <c r="T2975">
        <v>1.63106400342717</v>
      </c>
      <c r="U2975">
        <v>0</v>
      </c>
      <c r="V2975">
        <v>0</v>
      </c>
      <c r="W2975" s="25">
        <v>0</v>
      </c>
    </row>
    <row r="2976" spans="2:23" x14ac:dyDescent="0.25">
      <c r="B2976" t="s">
        <v>52</v>
      </c>
      <c r="C2976" t="s">
        <v>246</v>
      </c>
      <c r="D2976" t="s">
        <v>503</v>
      </c>
      <c r="E2976" t="s">
        <v>1845</v>
      </c>
      <c r="F2976" s="11" t="s">
        <v>951</v>
      </c>
      <c r="G2976" t="s">
        <v>1907</v>
      </c>
      <c r="H2976" t="s">
        <v>918</v>
      </c>
      <c r="I2976" t="s">
        <v>179</v>
      </c>
      <c r="J2976" t="s">
        <v>865</v>
      </c>
      <c r="K2976">
        <v>400</v>
      </c>
      <c r="L2976">
        <v>1500</v>
      </c>
      <c r="M2976">
        <v>0.18038194444444444</v>
      </c>
      <c r="N2976">
        <v>1105.37727487805</v>
      </c>
      <c r="O2976">
        <v>3481.9384158658572</v>
      </c>
      <c r="P2976">
        <v>5.1341557206004298</v>
      </c>
      <c r="Q2976">
        <v>0.92851693494339704</v>
      </c>
      <c r="R2976">
        <v>1367.3513636038899</v>
      </c>
      <c r="S2976">
        <v>20.043495369856501</v>
      </c>
      <c r="T2976">
        <v>1.87128761786302</v>
      </c>
      <c r="U2976">
        <v>0</v>
      </c>
      <c r="V2976">
        <v>0</v>
      </c>
      <c r="W2976" s="25">
        <v>0</v>
      </c>
    </row>
    <row r="2977" spans="2:23" x14ac:dyDescent="0.25">
      <c r="B2977" t="s">
        <v>52</v>
      </c>
      <c r="C2977" t="s">
        <v>246</v>
      </c>
      <c r="D2977" t="s">
        <v>503</v>
      </c>
      <c r="E2977" t="s">
        <v>1845</v>
      </c>
      <c r="F2977" s="11" t="s">
        <v>951</v>
      </c>
      <c r="G2977" t="s">
        <v>1907</v>
      </c>
      <c r="H2977" t="s">
        <v>918</v>
      </c>
      <c r="I2977" t="s">
        <v>179</v>
      </c>
      <c r="J2977" t="s">
        <v>832</v>
      </c>
      <c r="K2977">
        <v>140</v>
      </c>
      <c r="L2977">
        <v>125</v>
      </c>
      <c r="M2977">
        <v>2.2847222222222224E-2</v>
      </c>
      <c r="N2977">
        <v>100.82699</v>
      </c>
      <c r="O2977">
        <v>317.60501849999997</v>
      </c>
      <c r="P2977">
        <v>0.38242199999999998</v>
      </c>
      <c r="Q2977">
        <v>8.469467E-2</v>
      </c>
      <c r="R2977">
        <v>124.722985999999</v>
      </c>
      <c r="S2977">
        <v>9.8392429999999997</v>
      </c>
      <c r="T2977">
        <v>3.2152511000000001</v>
      </c>
      <c r="U2977">
        <v>0</v>
      </c>
      <c r="V2977">
        <v>0</v>
      </c>
      <c r="W2977" s="25">
        <v>0</v>
      </c>
    </row>
    <row r="2978" spans="2:23" x14ac:dyDescent="0.25">
      <c r="B2978" t="s">
        <v>52</v>
      </c>
      <c r="C2978" t="s">
        <v>246</v>
      </c>
      <c r="D2978" t="s">
        <v>503</v>
      </c>
      <c r="E2978" t="s">
        <v>1845</v>
      </c>
      <c r="F2978" s="11" t="s">
        <v>951</v>
      </c>
      <c r="G2978" t="s">
        <v>1907</v>
      </c>
      <c r="H2978" t="s">
        <v>918</v>
      </c>
      <c r="I2978" t="s">
        <v>179</v>
      </c>
      <c r="J2978" t="s">
        <v>864</v>
      </c>
      <c r="K2978">
        <v>140</v>
      </c>
      <c r="L2978">
        <v>125</v>
      </c>
      <c r="M2978">
        <v>1.9259259259259261E-2</v>
      </c>
      <c r="N2978">
        <v>90.679857371794796</v>
      </c>
      <c r="O2978">
        <v>285.64155072115358</v>
      </c>
      <c r="P2978">
        <v>0.36382199999999998</v>
      </c>
      <c r="Q2978">
        <v>7.6171078910256401E-2</v>
      </c>
      <c r="R2978">
        <v>112.17098266666601</v>
      </c>
      <c r="S2978">
        <v>8.0027507371794808</v>
      </c>
      <c r="T2978">
        <v>2.5914617275640999</v>
      </c>
      <c r="U2978">
        <v>0</v>
      </c>
      <c r="V2978">
        <v>0</v>
      </c>
      <c r="W2978" s="25">
        <v>0</v>
      </c>
    </row>
    <row r="2979" spans="2:23" x14ac:dyDescent="0.25">
      <c r="B2979" t="s">
        <v>825</v>
      </c>
      <c r="C2979" t="s">
        <v>781</v>
      </c>
      <c r="D2979" t="s">
        <v>775</v>
      </c>
      <c r="E2979" t="s">
        <v>1847</v>
      </c>
      <c r="F2979" s="11" t="s">
        <v>951</v>
      </c>
      <c r="G2979" t="s">
        <v>952</v>
      </c>
      <c r="H2979" t="s">
        <v>918</v>
      </c>
      <c r="I2979" t="s">
        <v>2037</v>
      </c>
      <c r="J2979" t="s">
        <v>865</v>
      </c>
      <c r="K2979">
        <v>180</v>
      </c>
      <c r="L2979">
        <v>125</v>
      </c>
      <c r="M2979">
        <v>1.6273148148148148E-2</v>
      </c>
      <c r="N2979">
        <v>751.51415970824496</v>
      </c>
      <c r="O2979">
        <v>2367.2696030809716</v>
      </c>
      <c r="P2979">
        <v>8.8228115560527094</v>
      </c>
      <c r="Q2979">
        <v>0.63127186354568299</v>
      </c>
      <c r="R2979">
        <v>929.62295996555997</v>
      </c>
      <c r="S2979">
        <v>4.2376652346523596</v>
      </c>
      <c r="T2979">
        <v>0.15832401964321399</v>
      </c>
      <c r="U2979">
        <v>6.7880866964887002E-2</v>
      </c>
      <c r="V2979">
        <v>4.8305809250962103E-2</v>
      </c>
      <c r="W2979" s="25">
        <v>0.11618667621584911</v>
      </c>
    </row>
    <row r="2980" spans="2:23" x14ac:dyDescent="0.25">
      <c r="B2980" t="s">
        <v>825</v>
      </c>
      <c r="C2980" t="s">
        <v>781</v>
      </c>
      <c r="D2980" t="s">
        <v>775</v>
      </c>
      <c r="E2980" t="s">
        <v>1847</v>
      </c>
      <c r="F2980" s="11" t="s">
        <v>951</v>
      </c>
      <c r="G2980" t="s">
        <v>952</v>
      </c>
      <c r="H2980" t="s">
        <v>918</v>
      </c>
      <c r="I2980" t="s">
        <v>2037</v>
      </c>
      <c r="J2980" t="s">
        <v>865</v>
      </c>
      <c r="K2980">
        <v>240</v>
      </c>
      <c r="L2980">
        <v>200</v>
      </c>
      <c r="M2980">
        <v>2.3773148148148151E-2</v>
      </c>
      <c r="N2980">
        <v>1087.1538810822401</v>
      </c>
      <c r="O2980">
        <v>3424.5347254090561</v>
      </c>
      <c r="P2980">
        <v>12.558343695316299</v>
      </c>
      <c r="Q2980">
        <v>0.91320930265796596</v>
      </c>
      <c r="R2980">
        <v>1344.8093283671601</v>
      </c>
      <c r="S2980">
        <v>5.5710712802944302</v>
      </c>
      <c r="T2980">
        <v>0.21590641407656699</v>
      </c>
      <c r="U2980">
        <v>7.9147334665587196E-2</v>
      </c>
      <c r="V2980">
        <v>7.5385522025471094E-2</v>
      </c>
      <c r="W2980" s="25">
        <v>0.15453285669105829</v>
      </c>
    </row>
    <row r="2981" spans="2:23" x14ac:dyDescent="0.25">
      <c r="B2981" t="s">
        <v>825</v>
      </c>
      <c r="C2981" t="s">
        <v>781</v>
      </c>
      <c r="D2981" t="s">
        <v>775</v>
      </c>
      <c r="E2981" t="s">
        <v>1847</v>
      </c>
      <c r="F2981" s="11" t="s">
        <v>951</v>
      </c>
      <c r="G2981" t="s">
        <v>952</v>
      </c>
      <c r="H2981" t="s">
        <v>918</v>
      </c>
      <c r="I2981" t="s">
        <v>2037</v>
      </c>
      <c r="J2981" t="s">
        <v>865</v>
      </c>
      <c r="K2981">
        <v>300</v>
      </c>
      <c r="L2981">
        <v>250</v>
      </c>
      <c r="M2981">
        <v>2.7870370370370368E-2</v>
      </c>
      <c r="N2981">
        <v>1318.91143666221</v>
      </c>
      <c r="O2981">
        <v>4154.5710254859614</v>
      </c>
      <c r="P2981">
        <v>15.3997135515663</v>
      </c>
      <c r="Q2981">
        <v>1.1078855633171201</v>
      </c>
      <c r="R2981">
        <v>1631.4933985335799</v>
      </c>
      <c r="S2981">
        <v>6.67105733445048</v>
      </c>
      <c r="T2981">
        <v>0.27048947720986799</v>
      </c>
      <c r="U2981">
        <v>8.2869431768245905E-2</v>
      </c>
      <c r="V2981">
        <v>9.7534491057478703E-2</v>
      </c>
      <c r="W2981" s="25">
        <v>0.18040392282572459</v>
      </c>
    </row>
    <row r="2982" spans="2:23" x14ac:dyDescent="0.25">
      <c r="B2982" t="s">
        <v>825</v>
      </c>
      <c r="C2982" t="s">
        <v>781</v>
      </c>
      <c r="D2982" t="s">
        <v>775</v>
      </c>
      <c r="E2982" t="s">
        <v>1847</v>
      </c>
      <c r="F2982" s="11" t="s">
        <v>951</v>
      </c>
      <c r="G2982" t="s">
        <v>952</v>
      </c>
      <c r="H2982" t="s">
        <v>918</v>
      </c>
      <c r="I2982" t="s">
        <v>2037</v>
      </c>
      <c r="J2982" t="s">
        <v>865</v>
      </c>
      <c r="K2982">
        <v>340</v>
      </c>
      <c r="L2982">
        <v>500</v>
      </c>
      <c r="M2982">
        <v>5.0659722222222224E-2</v>
      </c>
      <c r="N2982">
        <v>2393.2665411266898</v>
      </c>
      <c r="O2982">
        <v>7538.7896045490725</v>
      </c>
      <c r="P2982">
        <v>25.709697132229</v>
      </c>
      <c r="Q2982">
        <v>2.0103445511480098</v>
      </c>
      <c r="R2982">
        <v>2960.4704333128898</v>
      </c>
      <c r="S2982">
        <v>8.7132727437434703</v>
      </c>
      <c r="T2982">
        <v>0.35870002690096697</v>
      </c>
      <c r="U2982">
        <v>0.109336226388922</v>
      </c>
      <c r="V2982">
        <v>0.19699429996398399</v>
      </c>
      <c r="W2982" s="25">
        <v>0.30633052635290597</v>
      </c>
    </row>
    <row r="2983" spans="2:23" x14ac:dyDescent="0.25">
      <c r="B2983" t="s">
        <v>825</v>
      </c>
      <c r="C2983" t="s">
        <v>781</v>
      </c>
      <c r="D2983" t="s">
        <v>775</v>
      </c>
      <c r="E2983" t="s">
        <v>1847</v>
      </c>
      <c r="F2983" s="11" t="s">
        <v>951</v>
      </c>
      <c r="G2983" t="s">
        <v>952</v>
      </c>
      <c r="H2983" t="s">
        <v>918</v>
      </c>
      <c r="I2983" t="s">
        <v>2037</v>
      </c>
      <c r="J2983" t="s">
        <v>865</v>
      </c>
      <c r="K2983">
        <v>360</v>
      </c>
      <c r="L2983">
        <v>750</v>
      </c>
      <c r="M2983">
        <v>7.4270833333333341E-2</v>
      </c>
      <c r="N2983">
        <v>3449.9532874391398</v>
      </c>
      <c r="O2983">
        <v>10867.35285543329</v>
      </c>
      <c r="P2983">
        <v>35.459346811408302</v>
      </c>
      <c r="Q2983">
        <v>2.89796090109063</v>
      </c>
      <c r="R2983">
        <v>4267.5912709880504</v>
      </c>
      <c r="S2983">
        <v>10.6914433440139</v>
      </c>
      <c r="T2983">
        <v>0.43782020037251201</v>
      </c>
      <c r="U2983">
        <v>0.12873855236510001</v>
      </c>
      <c r="V2983">
        <v>0.29925422565326099</v>
      </c>
      <c r="W2983" s="25">
        <v>0.427992778018361</v>
      </c>
    </row>
    <row r="2984" spans="2:23" x14ac:dyDescent="0.25">
      <c r="B2984" t="s">
        <v>825</v>
      </c>
      <c r="C2984" t="s">
        <v>781</v>
      </c>
      <c r="D2984" t="s">
        <v>775</v>
      </c>
      <c r="E2984" t="s">
        <v>1847</v>
      </c>
      <c r="F2984" s="11" t="s">
        <v>951</v>
      </c>
      <c r="G2984" t="s">
        <v>952</v>
      </c>
      <c r="H2984" t="s">
        <v>918</v>
      </c>
      <c r="I2984" t="s">
        <v>2037</v>
      </c>
      <c r="J2984" t="s">
        <v>865</v>
      </c>
      <c r="K2984">
        <v>360</v>
      </c>
      <c r="L2984">
        <v>1000</v>
      </c>
      <c r="M2984">
        <v>9.7546296296296298E-2</v>
      </c>
      <c r="N2984">
        <v>4511.3352674508596</v>
      </c>
      <c r="O2984">
        <v>14210.706092470207</v>
      </c>
      <c r="P2984">
        <v>45.146132654366497</v>
      </c>
      <c r="Q2984">
        <v>3.7895212132889502</v>
      </c>
      <c r="R2984">
        <v>5580.5221336119803</v>
      </c>
      <c r="S2984">
        <v>12.3481787332979</v>
      </c>
      <c r="T2984">
        <v>0.504612824482218</v>
      </c>
      <c r="U2984">
        <v>0.15177955410726399</v>
      </c>
      <c r="V2984">
        <v>0.39893363291383099</v>
      </c>
      <c r="W2984" s="25">
        <v>0.55071318702109495</v>
      </c>
    </row>
    <row r="2985" spans="2:23" x14ac:dyDescent="0.25">
      <c r="B2985" t="s">
        <v>825</v>
      </c>
      <c r="C2985" t="s">
        <v>781</v>
      </c>
      <c r="D2985" t="s">
        <v>775</v>
      </c>
      <c r="E2985" t="s">
        <v>1847</v>
      </c>
      <c r="F2985" s="11" t="s">
        <v>951</v>
      </c>
      <c r="G2985" t="s">
        <v>952</v>
      </c>
      <c r="H2985" t="s">
        <v>918</v>
      </c>
      <c r="I2985" t="s">
        <v>2037</v>
      </c>
      <c r="J2985" t="s">
        <v>865</v>
      </c>
      <c r="K2985">
        <v>360</v>
      </c>
      <c r="L2985">
        <v>1500</v>
      </c>
      <c r="M2985">
        <v>0.14418981481481483</v>
      </c>
      <c r="N2985">
        <v>6683.8251069120797</v>
      </c>
      <c r="O2985">
        <v>21054.049086773051</v>
      </c>
      <c r="P2985">
        <v>65.410792282727996</v>
      </c>
      <c r="Q2985">
        <v>5.6144134337164404</v>
      </c>
      <c r="R2985">
        <v>8267.8915464791298</v>
      </c>
      <c r="S2985">
        <v>15.636179729906299</v>
      </c>
      <c r="T2985">
        <v>0.64037100672636904</v>
      </c>
      <c r="U2985">
        <v>0.20388686088524499</v>
      </c>
      <c r="V2985">
        <v>0.601211238481549</v>
      </c>
      <c r="W2985" s="25">
        <v>0.805098099366794</v>
      </c>
    </row>
    <row r="2986" spans="2:23" x14ac:dyDescent="0.25">
      <c r="B2986" t="s">
        <v>825</v>
      </c>
      <c r="C2986" t="s">
        <v>781</v>
      </c>
      <c r="D2986" t="s">
        <v>775</v>
      </c>
      <c r="E2986" t="s">
        <v>1847</v>
      </c>
      <c r="F2986" s="11" t="s">
        <v>951</v>
      </c>
      <c r="G2986" t="s">
        <v>952</v>
      </c>
      <c r="H2986" t="s">
        <v>918</v>
      </c>
      <c r="I2986" t="s">
        <v>2037</v>
      </c>
      <c r="J2986" t="s">
        <v>865</v>
      </c>
      <c r="K2986">
        <v>380</v>
      </c>
      <c r="L2986">
        <v>2000</v>
      </c>
      <c r="M2986">
        <v>0.19099537037037037</v>
      </c>
      <c r="N2986">
        <v>8783.46026399109</v>
      </c>
      <c r="O2986">
        <v>27667.899831571933</v>
      </c>
      <c r="P2986">
        <v>85.149210387665207</v>
      </c>
      <c r="Q2986">
        <v>7.37810650569791</v>
      </c>
      <c r="R2986">
        <v>10865.140953042301</v>
      </c>
      <c r="S2986">
        <v>18.517046688944401</v>
      </c>
      <c r="T2986">
        <v>0.79672511147325098</v>
      </c>
      <c r="U2986">
        <v>0.24832098517651299</v>
      </c>
      <c r="V2986">
        <v>0.82689397676910104</v>
      </c>
      <c r="W2986" s="25">
        <v>1.0752149619456139</v>
      </c>
    </row>
    <row r="2987" spans="2:23" x14ac:dyDescent="0.25">
      <c r="B2987" t="s">
        <v>825</v>
      </c>
      <c r="C2987" t="s">
        <v>781</v>
      </c>
      <c r="D2987" t="s">
        <v>775</v>
      </c>
      <c r="E2987" t="s">
        <v>1847</v>
      </c>
      <c r="F2987" s="11" t="s">
        <v>951</v>
      </c>
      <c r="G2987" t="s">
        <v>952</v>
      </c>
      <c r="H2987" t="s">
        <v>918</v>
      </c>
      <c r="I2987" t="s">
        <v>2037</v>
      </c>
      <c r="J2987" t="s">
        <v>865</v>
      </c>
      <c r="K2987">
        <v>380</v>
      </c>
      <c r="L2987">
        <v>2500</v>
      </c>
      <c r="M2987">
        <v>0.23756944444444442</v>
      </c>
      <c r="N2987">
        <v>10866.256608554901</v>
      </c>
      <c r="O2987">
        <v>34228.708316947937</v>
      </c>
      <c r="P2987">
        <v>104.026987593277</v>
      </c>
      <c r="Q2987">
        <v>9.1276556912781803</v>
      </c>
      <c r="R2987">
        <v>13441.558413618</v>
      </c>
      <c r="S2987">
        <v>21.685601792081499</v>
      </c>
      <c r="T2987">
        <v>0.93362936852176104</v>
      </c>
      <c r="U2987">
        <v>0.29019782098619101</v>
      </c>
      <c r="V2987">
        <v>1.03180708311624</v>
      </c>
      <c r="W2987" s="25">
        <v>1.3220049041024311</v>
      </c>
    </row>
    <row r="2988" spans="2:23" x14ac:dyDescent="0.25">
      <c r="B2988" t="s">
        <v>825</v>
      </c>
      <c r="C2988" t="s">
        <v>781</v>
      </c>
      <c r="D2988" t="s">
        <v>775</v>
      </c>
      <c r="E2988" t="s">
        <v>1847</v>
      </c>
      <c r="F2988" s="11" t="s">
        <v>951</v>
      </c>
      <c r="G2988" t="s">
        <v>952</v>
      </c>
      <c r="H2988" t="s">
        <v>918</v>
      </c>
      <c r="I2988" t="s">
        <v>2037</v>
      </c>
      <c r="J2988" t="s">
        <v>832</v>
      </c>
      <c r="K2988">
        <v>180</v>
      </c>
      <c r="L2988">
        <v>125</v>
      </c>
      <c r="M2988">
        <v>2.2847222222222224E-2</v>
      </c>
      <c r="N2988">
        <v>650.91600000000005</v>
      </c>
      <c r="O2988">
        <v>2050.3854000000001</v>
      </c>
      <c r="P2988">
        <v>5.3880841999999998</v>
      </c>
      <c r="Q2988">
        <v>0.54676946000000004</v>
      </c>
      <c r="R2988">
        <v>805.18310999999903</v>
      </c>
      <c r="S2988">
        <v>9.5197083599999992</v>
      </c>
      <c r="T2988">
        <v>0.33323700000000001</v>
      </c>
      <c r="U2988">
        <v>3.6655659999999902E-2</v>
      </c>
      <c r="V2988">
        <v>3.497844E-2</v>
      </c>
      <c r="W2988" s="25">
        <v>7.1634099999999895E-2</v>
      </c>
    </row>
    <row r="2989" spans="2:23" x14ac:dyDescent="0.25">
      <c r="B2989" t="s">
        <v>825</v>
      </c>
      <c r="C2989" t="s">
        <v>781</v>
      </c>
      <c r="D2989" t="s">
        <v>775</v>
      </c>
      <c r="E2989" t="s">
        <v>1847</v>
      </c>
      <c r="F2989" s="11" t="s">
        <v>951</v>
      </c>
      <c r="G2989" t="s">
        <v>952</v>
      </c>
      <c r="H2989" t="s">
        <v>918</v>
      </c>
      <c r="I2989" t="s">
        <v>2037</v>
      </c>
      <c r="J2989" t="s">
        <v>864</v>
      </c>
      <c r="K2989">
        <v>180</v>
      </c>
      <c r="L2989">
        <v>125</v>
      </c>
      <c r="M2989">
        <v>1.9259259259259261E-2</v>
      </c>
      <c r="N2989">
        <v>590.77599999999995</v>
      </c>
      <c r="O2989">
        <v>1860.9443999999999</v>
      </c>
      <c r="P2989">
        <v>5.1637620000000002</v>
      </c>
      <c r="Q2989">
        <v>0.49625185999999999</v>
      </c>
      <c r="R2989">
        <v>730.78992602564097</v>
      </c>
      <c r="S2989">
        <v>7.7539978407692303</v>
      </c>
      <c r="T2989">
        <v>0.27009</v>
      </c>
      <c r="U2989">
        <v>3.6504379999999899E-2</v>
      </c>
      <c r="V2989">
        <v>3.1644079999999998E-2</v>
      </c>
      <c r="W2989" s="25">
        <v>6.8148459999999897E-2</v>
      </c>
    </row>
    <row r="2990" spans="2:23" x14ac:dyDescent="0.25">
      <c r="B2990" t="s">
        <v>147</v>
      </c>
      <c r="C2990" t="s">
        <v>385</v>
      </c>
      <c r="D2990" t="s">
        <v>913</v>
      </c>
      <c r="E2990" t="s">
        <v>1852</v>
      </c>
      <c r="F2990" s="11" t="s">
        <v>951</v>
      </c>
      <c r="G2990" t="s">
        <v>1907</v>
      </c>
      <c r="H2990" t="s">
        <v>918</v>
      </c>
      <c r="I2990" t="s">
        <v>179</v>
      </c>
      <c r="J2990" t="s">
        <v>865</v>
      </c>
      <c r="K2990">
        <v>140</v>
      </c>
      <c r="L2990">
        <v>125</v>
      </c>
      <c r="M2990">
        <v>2.1006944444444443E-2</v>
      </c>
      <c r="N2990">
        <v>135.152959993255</v>
      </c>
      <c r="O2990">
        <v>425.7318239787532</v>
      </c>
      <c r="P2990">
        <v>1.40539376517744</v>
      </c>
      <c r="Q2990">
        <v>0.11352849090850101</v>
      </c>
      <c r="R2990">
        <v>167.18421450742201</v>
      </c>
      <c r="S2990">
        <v>0.59990737873864897</v>
      </c>
      <c r="T2990">
        <v>4.0306080075275898E-2</v>
      </c>
      <c r="U2990">
        <v>0</v>
      </c>
      <c r="V2990">
        <v>0</v>
      </c>
      <c r="W2990" s="25">
        <v>0</v>
      </c>
    </row>
    <row r="2991" spans="2:23" x14ac:dyDescent="0.25">
      <c r="B2991" t="s">
        <v>147</v>
      </c>
      <c r="C2991" t="s">
        <v>385</v>
      </c>
      <c r="D2991" t="s">
        <v>913</v>
      </c>
      <c r="E2991" t="s">
        <v>1852</v>
      </c>
      <c r="F2991" s="11" t="s">
        <v>951</v>
      </c>
      <c r="G2991" t="s">
        <v>1907</v>
      </c>
      <c r="H2991" t="s">
        <v>918</v>
      </c>
      <c r="I2991" t="s">
        <v>179</v>
      </c>
      <c r="J2991" t="s">
        <v>865</v>
      </c>
      <c r="K2991">
        <v>180</v>
      </c>
      <c r="L2991">
        <v>200</v>
      </c>
      <c r="M2991">
        <v>3.3472222222222223E-2</v>
      </c>
      <c r="N2991">
        <v>194.967147254835</v>
      </c>
      <c r="O2991">
        <v>614.14651385273021</v>
      </c>
      <c r="P2991">
        <v>1.98609155340509</v>
      </c>
      <c r="Q2991">
        <v>0.16377241113340299</v>
      </c>
      <c r="R2991">
        <v>241.17441639134401</v>
      </c>
      <c r="S2991">
        <v>0.88832759490078295</v>
      </c>
      <c r="T2991">
        <v>6.1137013044851501E-2</v>
      </c>
      <c r="U2991">
        <v>0</v>
      </c>
      <c r="V2991">
        <v>0</v>
      </c>
      <c r="W2991" s="25">
        <v>0</v>
      </c>
    </row>
    <row r="2992" spans="2:23" x14ac:dyDescent="0.25">
      <c r="B2992" t="s">
        <v>147</v>
      </c>
      <c r="C2992" t="s">
        <v>385</v>
      </c>
      <c r="D2992" t="s">
        <v>913</v>
      </c>
      <c r="E2992" t="s">
        <v>1852</v>
      </c>
      <c r="F2992" s="11" t="s">
        <v>951</v>
      </c>
      <c r="G2992" t="s">
        <v>1907</v>
      </c>
      <c r="H2992" t="s">
        <v>918</v>
      </c>
      <c r="I2992" t="s">
        <v>179</v>
      </c>
      <c r="J2992" t="s">
        <v>865</v>
      </c>
      <c r="K2992">
        <v>180</v>
      </c>
      <c r="L2992">
        <v>250</v>
      </c>
      <c r="M2992">
        <v>3.9745370370370368E-2</v>
      </c>
      <c r="N2992">
        <v>244.57048940380099</v>
      </c>
      <c r="O2992">
        <v>770.39704162197313</v>
      </c>
      <c r="P2992">
        <v>2.5218400124354798</v>
      </c>
      <c r="Q2992">
        <v>0.205439205433602</v>
      </c>
      <c r="R2992">
        <v>302.53367077753398</v>
      </c>
      <c r="S2992">
        <v>1.02230920225921</v>
      </c>
      <c r="T2992">
        <v>6.9302206586109097E-2</v>
      </c>
      <c r="U2992">
        <v>0</v>
      </c>
      <c r="V2992">
        <v>0</v>
      </c>
      <c r="W2992" s="25">
        <v>0</v>
      </c>
    </row>
    <row r="2993" spans="2:23" x14ac:dyDescent="0.25">
      <c r="B2993" t="s">
        <v>147</v>
      </c>
      <c r="C2993" t="s">
        <v>385</v>
      </c>
      <c r="D2993" t="s">
        <v>913</v>
      </c>
      <c r="E2993" t="s">
        <v>1852</v>
      </c>
      <c r="F2993" s="11" t="s">
        <v>951</v>
      </c>
      <c r="G2993" t="s">
        <v>1907</v>
      </c>
      <c r="H2993" t="s">
        <v>918</v>
      </c>
      <c r="I2993" t="s">
        <v>179</v>
      </c>
      <c r="J2993" t="s">
        <v>865</v>
      </c>
      <c r="K2993">
        <v>200</v>
      </c>
      <c r="L2993">
        <v>500</v>
      </c>
      <c r="M2993">
        <v>7.5694444444444439E-2</v>
      </c>
      <c r="N2993">
        <v>456.53188593411397</v>
      </c>
      <c r="O2993">
        <v>1438.0754406924589</v>
      </c>
      <c r="P2993">
        <v>4.7054983512611601</v>
      </c>
      <c r="Q2993">
        <v>0.38348678177837098</v>
      </c>
      <c r="R2993">
        <v>564.729905232124</v>
      </c>
      <c r="S2993">
        <v>1.78746924395269</v>
      </c>
      <c r="T2993">
        <v>0.118961348744613</v>
      </c>
      <c r="U2993">
        <v>0</v>
      </c>
      <c r="V2993">
        <v>0</v>
      </c>
      <c r="W2993" s="25">
        <v>0</v>
      </c>
    </row>
    <row r="2994" spans="2:23" x14ac:dyDescent="0.25">
      <c r="B2994" t="s">
        <v>147</v>
      </c>
      <c r="C2994" t="s">
        <v>385</v>
      </c>
      <c r="D2994" t="s">
        <v>913</v>
      </c>
      <c r="E2994" t="s">
        <v>1852</v>
      </c>
      <c r="F2994" s="11" t="s">
        <v>951</v>
      </c>
      <c r="G2994" t="s">
        <v>1907</v>
      </c>
      <c r="H2994" t="s">
        <v>918</v>
      </c>
      <c r="I2994" t="s">
        <v>179</v>
      </c>
      <c r="J2994" t="s">
        <v>865</v>
      </c>
      <c r="K2994">
        <v>220</v>
      </c>
      <c r="L2994">
        <v>750</v>
      </c>
      <c r="M2994">
        <v>0.11231481481481481</v>
      </c>
      <c r="N2994">
        <v>654.46003034438297</v>
      </c>
      <c r="O2994">
        <v>2061.5490955848063</v>
      </c>
      <c r="P2994">
        <v>6.6671614828902399</v>
      </c>
      <c r="Q2994">
        <v>0.54974639261453095</v>
      </c>
      <c r="R2994">
        <v>809.56706250730599</v>
      </c>
      <c r="S2994">
        <v>2.6375795248067302</v>
      </c>
      <c r="T2994">
        <v>0.17487134222478801</v>
      </c>
      <c r="U2994">
        <v>0</v>
      </c>
      <c r="V2994">
        <v>0</v>
      </c>
      <c r="W2994" s="25">
        <v>0</v>
      </c>
    </row>
    <row r="2995" spans="2:23" x14ac:dyDescent="0.25">
      <c r="B2995" t="s">
        <v>147</v>
      </c>
      <c r="C2995" t="s">
        <v>385</v>
      </c>
      <c r="D2995" t="s">
        <v>913</v>
      </c>
      <c r="E2995" t="s">
        <v>1852</v>
      </c>
      <c r="F2995" s="11" t="s">
        <v>951</v>
      </c>
      <c r="G2995" t="s">
        <v>1907</v>
      </c>
      <c r="H2995" t="s">
        <v>918</v>
      </c>
      <c r="I2995" t="s">
        <v>179</v>
      </c>
      <c r="J2995" t="s">
        <v>865</v>
      </c>
      <c r="K2995">
        <v>240</v>
      </c>
      <c r="L2995">
        <v>1000</v>
      </c>
      <c r="M2995">
        <v>0.14952546296296296</v>
      </c>
      <c r="N2995">
        <v>835.63987608995001</v>
      </c>
      <c r="O2995">
        <v>2632.2656096833425</v>
      </c>
      <c r="P2995">
        <v>8.3865614242505906</v>
      </c>
      <c r="Q2995">
        <v>0.70193749791976101</v>
      </c>
      <c r="R2995">
        <v>1033.6864802257401</v>
      </c>
      <c r="S2995">
        <v>3.5718190547162698</v>
      </c>
      <c r="T2995">
        <v>0.237080694471067</v>
      </c>
      <c r="U2995">
        <v>0</v>
      </c>
      <c r="V2995">
        <v>0</v>
      </c>
      <c r="W2995" s="25">
        <v>0</v>
      </c>
    </row>
    <row r="2996" spans="2:23" x14ac:dyDescent="0.25">
      <c r="B2996" t="s">
        <v>147</v>
      </c>
      <c r="C2996" t="s">
        <v>385</v>
      </c>
      <c r="D2996" t="s">
        <v>913</v>
      </c>
      <c r="E2996" t="s">
        <v>1852</v>
      </c>
      <c r="F2996" s="11" t="s">
        <v>951</v>
      </c>
      <c r="G2996" t="s">
        <v>1907</v>
      </c>
      <c r="H2996" t="s">
        <v>918</v>
      </c>
      <c r="I2996" t="s">
        <v>179</v>
      </c>
      <c r="J2996" t="s">
        <v>865</v>
      </c>
      <c r="K2996">
        <v>260</v>
      </c>
      <c r="L2996">
        <v>1500</v>
      </c>
      <c r="M2996">
        <v>0.22368055555555555</v>
      </c>
      <c r="N2996">
        <v>1193.7584314246501</v>
      </c>
      <c r="O2996">
        <v>3760.3390589876476</v>
      </c>
      <c r="P2996">
        <v>11.7906294147792</v>
      </c>
      <c r="Q2996">
        <v>1.0027567978543599</v>
      </c>
      <c r="R2996">
        <v>1476.67838345469</v>
      </c>
      <c r="S2996">
        <v>5.4516573861833999</v>
      </c>
      <c r="T2996">
        <v>0.362391055808161</v>
      </c>
      <c r="U2996">
        <v>0</v>
      </c>
      <c r="V2996">
        <v>0</v>
      </c>
      <c r="W2996" s="25">
        <v>0</v>
      </c>
    </row>
    <row r="2997" spans="2:23" x14ac:dyDescent="0.25">
      <c r="B2997" t="s">
        <v>147</v>
      </c>
      <c r="C2997" t="s">
        <v>385</v>
      </c>
      <c r="D2997" t="s">
        <v>913</v>
      </c>
      <c r="E2997" t="s">
        <v>1852</v>
      </c>
      <c r="F2997" s="11" t="s">
        <v>951</v>
      </c>
      <c r="G2997" t="s">
        <v>1907</v>
      </c>
      <c r="H2997" t="s">
        <v>918</v>
      </c>
      <c r="I2997" t="s">
        <v>179</v>
      </c>
      <c r="J2997" t="s">
        <v>832</v>
      </c>
      <c r="K2997">
        <v>140</v>
      </c>
      <c r="L2997">
        <v>125</v>
      </c>
      <c r="M2997">
        <v>2.2847222222222224E-2</v>
      </c>
      <c r="N2997">
        <v>68.813318999999893</v>
      </c>
      <c r="O2997">
        <v>216.76195484999965</v>
      </c>
      <c r="P2997">
        <v>0.48645480000000002</v>
      </c>
      <c r="Q2997">
        <v>5.7803186999999999E-2</v>
      </c>
      <c r="R2997">
        <v>85.122082000000006</v>
      </c>
      <c r="S2997">
        <v>1.9963498</v>
      </c>
      <c r="T2997">
        <v>0.18750720000000001</v>
      </c>
      <c r="U2997">
        <v>0</v>
      </c>
      <c r="V2997">
        <v>0</v>
      </c>
      <c r="W2997" s="25">
        <v>0</v>
      </c>
    </row>
    <row r="2998" spans="2:23" x14ac:dyDescent="0.25">
      <c r="B2998" t="s">
        <v>147</v>
      </c>
      <c r="C2998" t="s">
        <v>385</v>
      </c>
      <c r="D2998" t="s">
        <v>913</v>
      </c>
      <c r="E2998" t="s">
        <v>1852</v>
      </c>
      <c r="F2998" s="11" t="s">
        <v>951</v>
      </c>
      <c r="G2998" t="s">
        <v>1907</v>
      </c>
      <c r="H2998" t="s">
        <v>918</v>
      </c>
      <c r="I2998" t="s">
        <v>179</v>
      </c>
      <c r="J2998" t="s">
        <v>864</v>
      </c>
      <c r="K2998">
        <v>140</v>
      </c>
      <c r="L2998">
        <v>125</v>
      </c>
      <c r="M2998">
        <v>1.9259259259259261E-2</v>
      </c>
      <c r="N2998">
        <v>62.156800480769199</v>
      </c>
      <c r="O2998">
        <v>195.79392151442298</v>
      </c>
      <c r="P2998">
        <v>0.46599479999999999</v>
      </c>
      <c r="Q2998">
        <v>5.2211711634615299E-2</v>
      </c>
      <c r="R2998">
        <v>76.8879673205128</v>
      </c>
      <c r="S2998">
        <v>1.6247348358974301</v>
      </c>
      <c r="T2998">
        <v>0.15179519999999999</v>
      </c>
      <c r="U2998">
        <v>0</v>
      </c>
      <c r="V2998">
        <v>0</v>
      </c>
      <c r="W2998" s="25">
        <v>0</v>
      </c>
    </row>
    <row r="2999" spans="2:23" x14ac:dyDescent="0.25">
      <c r="B2999" t="s">
        <v>146</v>
      </c>
      <c r="C2999" t="s">
        <v>383</v>
      </c>
      <c r="D2999" t="s">
        <v>913</v>
      </c>
      <c r="E2999" t="s">
        <v>1854</v>
      </c>
      <c r="F2999" s="11" t="s">
        <v>951</v>
      </c>
      <c r="G2999" t="s">
        <v>1907</v>
      </c>
      <c r="H2999" t="s">
        <v>918</v>
      </c>
      <c r="I2999" t="s">
        <v>179</v>
      </c>
      <c r="J2999" t="s">
        <v>865</v>
      </c>
      <c r="K2999">
        <v>120</v>
      </c>
      <c r="L2999">
        <v>125</v>
      </c>
      <c r="M2999">
        <v>2.2569444444444444E-2</v>
      </c>
      <c r="N2999">
        <v>166.23019630066599</v>
      </c>
      <c r="O2999">
        <v>523.6251183470979</v>
      </c>
      <c r="P2999">
        <v>1.8496308969138699</v>
      </c>
      <c r="Q2999">
        <v>0.139633365299146</v>
      </c>
      <c r="R2999">
        <v>205.62676981922999</v>
      </c>
      <c r="S2999">
        <v>0.52455646926333799</v>
      </c>
      <c r="T2999">
        <v>3.2695361858938399E-2</v>
      </c>
      <c r="U2999">
        <v>0</v>
      </c>
      <c r="V2999">
        <v>0</v>
      </c>
      <c r="W2999" s="25">
        <v>0</v>
      </c>
    </row>
    <row r="3000" spans="2:23" x14ac:dyDescent="0.25">
      <c r="B3000" t="s">
        <v>146</v>
      </c>
      <c r="C3000" t="s">
        <v>383</v>
      </c>
      <c r="D3000" t="s">
        <v>913</v>
      </c>
      <c r="E3000" t="s">
        <v>1854</v>
      </c>
      <c r="F3000" s="11" t="s">
        <v>951</v>
      </c>
      <c r="G3000" t="s">
        <v>1907</v>
      </c>
      <c r="H3000" t="s">
        <v>918</v>
      </c>
      <c r="I3000" t="s">
        <v>179</v>
      </c>
      <c r="J3000" t="s">
        <v>865</v>
      </c>
      <c r="K3000">
        <v>160</v>
      </c>
      <c r="L3000">
        <v>200</v>
      </c>
      <c r="M3000">
        <v>3.4097222222222223E-2</v>
      </c>
      <c r="N3000">
        <v>245.66209462095799</v>
      </c>
      <c r="O3000">
        <v>773.8355980560176</v>
      </c>
      <c r="P3000">
        <v>2.68562864144541</v>
      </c>
      <c r="Q3000">
        <v>0.206356178056159</v>
      </c>
      <c r="R3000">
        <v>303.88401394335199</v>
      </c>
      <c r="S3000">
        <v>0.80884066396277599</v>
      </c>
      <c r="T3000">
        <v>4.75897911101619E-2</v>
      </c>
      <c r="U3000">
        <v>0</v>
      </c>
      <c r="V3000">
        <v>0</v>
      </c>
      <c r="W3000" s="25">
        <v>0</v>
      </c>
    </row>
    <row r="3001" spans="2:23" x14ac:dyDescent="0.25">
      <c r="B3001" t="s">
        <v>146</v>
      </c>
      <c r="C3001" t="s">
        <v>383</v>
      </c>
      <c r="D3001" t="s">
        <v>913</v>
      </c>
      <c r="E3001" t="s">
        <v>1854</v>
      </c>
      <c r="F3001" s="11" t="s">
        <v>951</v>
      </c>
      <c r="G3001" t="s">
        <v>1907</v>
      </c>
      <c r="H3001" t="s">
        <v>918</v>
      </c>
      <c r="I3001" t="s">
        <v>179</v>
      </c>
      <c r="J3001" t="s">
        <v>865</v>
      </c>
      <c r="K3001">
        <v>160</v>
      </c>
      <c r="L3001">
        <v>250</v>
      </c>
      <c r="M3001">
        <v>4.1967592592592591E-2</v>
      </c>
      <c r="N3001">
        <v>292.22582860142597</v>
      </c>
      <c r="O3001">
        <v>920.51136009449181</v>
      </c>
      <c r="P3001">
        <v>3.1908804557527701</v>
      </c>
      <c r="Q3001">
        <v>0.245469718696011</v>
      </c>
      <c r="R3001">
        <v>361.48335609717498</v>
      </c>
      <c r="S3001">
        <v>0.93910659358409398</v>
      </c>
      <c r="T3001">
        <v>5.4877302469319003E-2</v>
      </c>
      <c r="U3001">
        <v>0</v>
      </c>
      <c r="V3001">
        <v>0</v>
      </c>
      <c r="W3001" s="25">
        <v>0</v>
      </c>
    </row>
    <row r="3002" spans="2:23" x14ac:dyDescent="0.25">
      <c r="B3002" t="s">
        <v>146</v>
      </c>
      <c r="C3002" t="s">
        <v>383</v>
      </c>
      <c r="D3002" t="s">
        <v>913</v>
      </c>
      <c r="E3002" t="s">
        <v>1854</v>
      </c>
      <c r="F3002" s="11" t="s">
        <v>951</v>
      </c>
      <c r="G3002" t="s">
        <v>1907</v>
      </c>
      <c r="H3002" t="s">
        <v>918</v>
      </c>
      <c r="I3002" t="s">
        <v>179</v>
      </c>
      <c r="J3002" t="s">
        <v>865</v>
      </c>
      <c r="K3002">
        <v>180</v>
      </c>
      <c r="L3002">
        <v>500</v>
      </c>
      <c r="M3002">
        <v>8.216435185185185E-2</v>
      </c>
      <c r="N3002">
        <v>561.98362207135801</v>
      </c>
      <c r="O3002">
        <v>1770.2484095247778</v>
      </c>
      <c r="P3002">
        <v>6.0377790316879798</v>
      </c>
      <c r="Q3002">
        <v>0.47206628014124602</v>
      </c>
      <c r="R3002">
        <v>695.17376643317004</v>
      </c>
      <c r="S3002">
        <v>1.78866400241416</v>
      </c>
      <c r="T3002">
        <v>0.107210971364925</v>
      </c>
      <c r="U3002">
        <v>0</v>
      </c>
      <c r="V3002">
        <v>0</v>
      </c>
      <c r="W3002" s="25">
        <v>0</v>
      </c>
    </row>
    <row r="3003" spans="2:23" x14ac:dyDescent="0.25">
      <c r="B3003" t="s">
        <v>146</v>
      </c>
      <c r="C3003" t="s">
        <v>383</v>
      </c>
      <c r="D3003" t="s">
        <v>913</v>
      </c>
      <c r="E3003" t="s">
        <v>1854</v>
      </c>
      <c r="F3003" s="11" t="s">
        <v>951</v>
      </c>
      <c r="G3003" t="s">
        <v>1907</v>
      </c>
      <c r="H3003" t="s">
        <v>918</v>
      </c>
      <c r="I3003" t="s">
        <v>179</v>
      </c>
      <c r="J3003" t="s">
        <v>865</v>
      </c>
      <c r="K3003">
        <v>200</v>
      </c>
      <c r="L3003">
        <v>750</v>
      </c>
      <c r="M3003">
        <v>0.12284722222222222</v>
      </c>
      <c r="N3003">
        <v>806.03146106741201</v>
      </c>
      <c r="O3003">
        <v>2538.9991023623479</v>
      </c>
      <c r="P3003">
        <v>8.5182003426368595</v>
      </c>
      <c r="Q3003">
        <v>0.67706642129328898</v>
      </c>
      <c r="R3003">
        <v>997.06090153160096</v>
      </c>
      <c r="S3003">
        <v>2.61131539192708</v>
      </c>
      <c r="T3003">
        <v>0.16307274674818301</v>
      </c>
      <c r="U3003">
        <v>0</v>
      </c>
      <c r="V3003">
        <v>0</v>
      </c>
      <c r="W3003" s="25">
        <v>0</v>
      </c>
    </row>
    <row r="3004" spans="2:23" x14ac:dyDescent="0.25">
      <c r="B3004" t="s">
        <v>146</v>
      </c>
      <c r="C3004" t="s">
        <v>383</v>
      </c>
      <c r="D3004" t="s">
        <v>913</v>
      </c>
      <c r="E3004" t="s">
        <v>1854</v>
      </c>
      <c r="F3004" s="11" t="s">
        <v>951</v>
      </c>
      <c r="G3004" t="s">
        <v>1907</v>
      </c>
      <c r="H3004" t="s">
        <v>918</v>
      </c>
      <c r="I3004" t="s">
        <v>179</v>
      </c>
      <c r="J3004" t="s">
        <v>865</v>
      </c>
      <c r="K3004">
        <v>240</v>
      </c>
      <c r="L3004">
        <v>1000</v>
      </c>
      <c r="M3004">
        <v>0.16585648148148149</v>
      </c>
      <c r="N3004">
        <v>1019.38105971525</v>
      </c>
      <c r="O3004">
        <v>3211.0503381030376</v>
      </c>
      <c r="P3004">
        <v>10.443512698911499</v>
      </c>
      <c r="Q3004">
        <v>0.85628007574915799</v>
      </c>
      <c r="R3004">
        <v>1260.97419155271</v>
      </c>
      <c r="S3004">
        <v>3.62782100198379</v>
      </c>
      <c r="T3004">
        <v>0.230610497204534</v>
      </c>
      <c r="U3004">
        <v>0</v>
      </c>
      <c r="V3004">
        <v>0</v>
      </c>
      <c r="W3004" s="25">
        <v>0</v>
      </c>
    </row>
    <row r="3005" spans="2:23" x14ac:dyDescent="0.25">
      <c r="B3005" t="s">
        <v>146</v>
      </c>
      <c r="C3005" t="s">
        <v>383</v>
      </c>
      <c r="D3005" t="s">
        <v>913</v>
      </c>
      <c r="E3005" t="s">
        <v>1854</v>
      </c>
      <c r="F3005" s="11" t="s">
        <v>951</v>
      </c>
      <c r="G3005" t="s">
        <v>1907</v>
      </c>
      <c r="H3005" t="s">
        <v>918</v>
      </c>
      <c r="I3005" t="s">
        <v>179</v>
      </c>
      <c r="J3005" t="s">
        <v>865</v>
      </c>
      <c r="K3005">
        <v>240</v>
      </c>
      <c r="L3005">
        <v>1500</v>
      </c>
      <c r="M3005">
        <v>0.24802083333333333</v>
      </c>
      <c r="N3005">
        <v>1517.0862003908801</v>
      </c>
      <c r="O3005">
        <v>4778.8215312312723</v>
      </c>
      <c r="P3005">
        <v>15.506056074447001</v>
      </c>
      <c r="Q3005">
        <v>1.2743527723094501</v>
      </c>
      <c r="R3005">
        <v>1876.63566264783</v>
      </c>
      <c r="S3005">
        <v>5.3330793896595896</v>
      </c>
      <c r="T3005">
        <v>0.33960723141177002</v>
      </c>
      <c r="U3005">
        <v>0</v>
      </c>
      <c r="V3005">
        <v>0</v>
      </c>
      <c r="W3005" s="25">
        <v>0</v>
      </c>
    </row>
    <row r="3006" spans="2:23" x14ac:dyDescent="0.25">
      <c r="B3006" t="s">
        <v>146</v>
      </c>
      <c r="C3006" t="s">
        <v>383</v>
      </c>
      <c r="D3006" t="s">
        <v>913</v>
      </c>
      <c r="E3006" t="s">
        <v>1854</v>
      </c>
      <c r="F3006" s="11" t="s">
        <v>951</v>
      </c>
      <c r="G3006" t="s">
        <v>1907</v>
      </c>
      <c r="H3006" t="s">
        <v>918</v>
      </c>
      <c r="I3006" t="s">
        <v>179</v>
      </c>
      <c r="J3006" t="s">
        <v>865</v>
      </c>
      <c r="K3006">
        <v>240</v>
      </c>
      <c r="L3006">
        <v>2000</v>
      </c>
      <c r="M3006">
        <v>0.33015046296296297</v>
      </c>
      <c r="N3006">
        <v>2014.5244995144999</v>
      </c>
      <c r="O3006">
        <v>6345.7521734706743</v>
      </c>
      <c r="P3006">
        <v>20.5657258211358</v>
      </c>
      <c r="Q3006">
        <v>1.69220014389063</v>
      </c>
      <c r="R3006">
        <v>2491.9671957381902</v>
      </c>
      <c r="S3006">
        <v>7.0373172317984496</v>
      </c>
      <c r="T3006">
        <v>0.44854483116877902</v>
      </c>
      <c r="U3006">
        <v>0</v>
      </c>
      <c r="V3006">
        <v>0</v>
      </c>
      <c r="W3006" s="25">
        <v>0</v>
      </c>
    </row>
    <row r="3007" spans="2:23" x14ac:dyDescent="0.25">
      <c r="B3007" t="s">
        <v>146</v>
      </c>
      <c r="C3007" t="s">
        <v>383</v>
      </c>
      <c r="D3007" t="s">
        <v>913</v>
      </c>
      <c r="E3007" t="s">
        <v>1854</v>
      </c>
      <c r="F3007" s="11" t="s">
        <v>951</v>
      </c>
      <c r="G3007" t="s">
        <v>1907</v>
      </c>
      <c r="H3007" t="s">
        <v>918</v>
      </c>
      <c r="I3007" t="s">
        <v>179</v>
      </c>
      <c r="J3007" t="s">
        <v>832</v>
      </c>
      <c r="K3007">
        <v>120</v>
      </c>
      <c r="L3007">
        <v>125</v>
      </c>
      <c r="M3007">
        <v>2.2847222222222224E-2</v>
      </c>
      <c r="N3007">
        <v>68.813318999999893</v>
      </c>
      <c r="O3007">
        <v>216.76195484999965</v>
      </c>
      <c r="P3007">
        <v>0.48645480000000002</v>
      </c>
      <c r="Q3007">
        <v>5.7803186999999999E-2</v>
      </c>
      <c r="R3007">
        <v>85.122082000000006</v>
      </c>
      <c r="S3007">
        <v>1.9963498</v>
      </c>
      <c r="T3007">
        <v>0.18750720000000001</v>
      </c>
      <c r="U3007">
        <v>0</v>
      </c>
      <c r="V3007">
        <v>0</v>
      </c>
      <c r="W3007" s="25">
        <v>0</v>
      </c>
    </row>
    <row r="3008" spans="2:23" x14ac:dyDescent="0.25">
      <c r="B3008" t="s">
        <v>146</v>
      </c>
      <c r="C3008" t="s">
        <v>383</v>
      </c>
      <c r="D3008" t="s">
        <v>913</v>
      </c>
      <c r="E3008" t="s">
        <v>1854</v>
      </c>
      <c r="F3008" s="11" t="s">
        <v>951</v>
      </c>
      <c r="G3008" t="s">
        <v>1907</v>
      </c>
      <c r="H3008" t="s">
        <v>918</v>
      </c>
      <c r="I3008" t="s">
        <v>179</v>
      </c>
      <c r="J3008" t="s">
        <v>864</v>
      </c>
      <c r="K3008">
        <v>120</v>
      </c>
      <c r="L3008">
        <v>125</v>
      </c>
      <c r="M3008">
        <v>1.9259259259259261E-2</v>
      </c>
      <c r="N3008">
        <v>62.156800480769199</v>
      </c>
      <c r="O3008">
        <v>195.79392151442298</v>
      </c>
      <c r="P3008">
        <v>0.46599479999999999</v>
      </c>
      <c r="Q3008">
        <v>5.2211711634615299E-2</v>
      </c>
      <c r="R3008">
        <v>76.8879673205128</v>
      </c>
      <c r="S3008">
        <v>1.6247348358974301</v>
      </c>
      <c r="T3008">
        <v>0.15179519999999999</v>
      </c>
      <c r="U3008">
        <v>0</v>
      </c>
      <c r="V3008">
        <v>0</v>
      </c>
      <c r="W3008" s="25">
        <v>0</v>
      </c>
    </row>
    <row r="3009" spans="2:23" x14ac:dyDescent="0.25">
      <c r="B3009" t="s">
        <v>153</v>
      </c>
      <c r="C3009" t="s">
        <v>397</v>
      </c>
      <c r="D3009" t="s">
        <v>398</v>
      </c>
      <c r="E3009" t="s">
        <v>1870</v>
      </c>
      <c r="F3009" s="11" t="s">
        <v>951</v>
      </c>
      <c r="G3009" t="s">
        <v>952</v>
      </c>
      <c r="H3009" t="s">
        <v>918</v>
      </c>
      <c r="I3009" t="s">
        <v>829</v>
      </c>
      <c r="J3009" t="s">
        <v>865</v>
      </c>
      <c r="K3009">
        <v>180</v>
      </c>
      <c r="L3009">
        <v>125</v>
      </c>
      <c r="M3009">
        <v>1.7141203703703704E-2</v>
      </c>
      <c r="N3009">
        <v>1017.4677475513</v>
      </c>
      <c r="O3009">
        <v>3205.0234047865952</v>
      </c>
      <c r="P3009">
        <v>11.420017723820701</v>
      </c>
      <c r="Q3009">
        <v>0.85467288905256</v>
      </c>
      <c r="R3009">
        <v>1258.6075915727299</v>
      </c>
      <c r="S3009">
        <v>17.8262701579864</v>
      </c>
      <c r="T3009">
        <v>6.5578020502449199</v>
      </c>
      <c r="U3009">
        <v>0.55217433562520701</v>
      </c>
      <c r="V3009">
        <v>0.14415330351758901</v>
      </c>
      <c r="W3009" s="25">
        <v>0.69632763914279605</v>
      </c>
    </row>
    <row r="3010" spans="2:23" x14ac:dyDescent="0.25">
      <c r="B3010" t="s">
        <v>153</v>
      </c>
      <c r="C3010" t="s">
        <v>397</v>
      </c>
      <c r="D3010" t="s">
        <v>398</v>
      </c>
      <c r="E3010" t="s">
        <v>1870</v>
      </c>
      <c r="F3010" s="11" t="s">
        <v>951</v>
      </c>
      <c r="G3010" t="s">
        <v>952</v>
      </c>
      <c r="H3010" t="s">
        <v>918</v>
      </c>
      <c r="I3010" t="s">
        <v>829</v>
      </c>
      <c r="J3010" t="s">
        <v>865</v>
      </c>
      <c r="K3010">
        <v>250</v>
      </c>
      <c r="L3010">
        <v>200</v>
      </c>
      <c r="M3010">
        <v>2.5312500000000002E-2</v>
      </c>
      <c r="N3010">
        <v>1531.7355516464199</v>
      </c>
      <c r="O3010">
        <v>4824.9669876862226</v>
      </c>
      <c r="P3010">
        <v>16.802717728456201</v>
      </c>
      <c r="Q3010">
        <v>1.2866578276745599</v>
      </c>
      <c r="R3010">
        <v>1894.7568106317001</v>
      </c>
      <c r="S3010">
        <v>24.138011669165699</v>
      </c>
      <c r="T3010">
        <v>7.1567762226731597</v>
      </c>
      <c r="U3010">
        <v>0.77942350684048101</v>
      </c>
      <c r="V3010">
        <v>0.21296738216511499</v>
      </c>
      <c r="W3010" s="25">
        <v>0.99239088900559602</v>
      </c>
    </row>
    <row r="3011" spans="2:23" x14ac:dyDescent="0.25">
      <c r="B3011" t="s">
        <v>153</v>
      </c>
      <c r="C3011" t="s">
        <v>397</v>
      </c>
      <c r="D3011" t="s">
        <v>398</v>
      </c>
      <c r="E3011" t="s">
        <v>1870</v>
      </c>
      <c r="F3011" s="11" t="s">
        <v>951</v>
      </c>
      <c r="G3011" t="s">
        <v>952</v>
      </c>
      <c r="H3011" t="s">
        <v>918</v>
      </c>
      <c r="I3011" t="s">
        <v>829</v>
      </c>
      <c r="J3011" t="s">
        <v>865</v>
      </c>
      <c r="K3011">
        <v>260</v>
      </c>
      <c r="L3011">
        <v>250</v>
      </c>
      <c r="M3011">
        <v>3.0185185185185186E-2</v>
      </c>
      <c r="N3011">
        <v>1763.3899288484899</v>
      </c>
      <c r="O3011">
        <v>5554.6782758727431</v>
      </c>
      <c r="P3011">
        <v>18.7493914064755</v>
      </c>
      <c r="Q3011">
        <v>1.4812474632108099</v>
      </c>
      <c r="R3011">
        <v>2181.3131840906499</v>
      </c>
      <c r="S3011">
        <v>26.999090968030099</v>
      </c>
      <c r="T3011">
        <v>7.1613738454004796</v>
      </c>
      <c r="U3011">
        <v>0.88074210698125299</v>
      </c>
      <c r="V3011">
        <v>0.24588173896319601</v>
      </c>
      <c r="W3011" s="25">
        <v>1.1266238459444491</v>
      </c>
    </row>
    <row r="3012" spans="2:23" x14ac:dyDescent="0.25">
      <c r="B3012" t="s">
        <v>153</v>
      </c>
      <c r="C3012" t="s">
        <v>397</v>
      </c>
      <c r="D3012" t="s">
        <v>398</v>
      </c>
      <c r="E3012" t="s">
        <v>1870</v>
      </c>
      <c r="F3012" s="11" t="s">
        <v>951</v>
      </c>
      <c r="G3012" t="s">
        <v>952</v>
      </c>
      <c r="H3012" t="s">
        <v>918</v>
      </c>
      <c r="I3012" t="s">
        <v>829</v>
      </c>
      <c r="J3012" t="s">
        <v>865</v>
      </c>
      <c r="K3012">
        <v>320</v>
      </c>
      <c r="L3012">
        <v>500</v>
      </c>
      <c r="M3012">
        <v>5.2766203703703697E-2</v>
      </c>
      <c r="N3012">
        <v>3130.02483080004</v>
      </c>
      <c r="O3012">
        <v>9859.5782170201255</v>
      </c>
      <c r="P3012">
        <v>31.0440264104665</v>
      </c>
      <c r="Q3012">
        <v>2.6292208099815801</v>
      </c>
      <c r="R3012">
        <v>3871.8409412836299</v>
      </c>
      <c r="S3012">
        <v>44.436725878287902</v>
      </c>
      <c r="T3012">
        <v>8.1608675786312297</v>
      </c>
      <c r="U3012">
        <v>1.3979270697863999</v>
      </c>
      <c r="V3012">
        <v>0.44616747083381703</v>
      </c>
      <c r="W3012" s="25">
        <v>1.8440945406202169</v>
      </c>
    </row>
    <row r="3013" spans="2:23" x14ac:dyDescent="0.25">
      <c r="B3013" t="s">
        <v>153</v>
      </c>
      <c r="C3013" t="s">
        <v>397</v>
      </c>
      <c r="D3013" t="s">
        <v>398</v>
      </c>
      <c r="E3013" t="s">
        <v>1870</v>
      </c>
      <c r="F3013" s="11" t="s">
        <v>951</v>
      </c>
      <c r="G3013" t="s">
        <v>952</v>
      </c>
      <c r="H3013" t="s">
        <v>918</v>
      </c>
      <c r="I3013" t="s">
        <v>829</v>
      </c>
      <c r="J3013" t="s">
        <v>865</v>
      </c>
      <c r="K3013">
        <v>340</v>
      </c>
      <c r="L3013">
        <v>750</v>
      </c>
      <c r="M3013">
        <v>7.6030092592592594E-2</v>
      </c>
      <c r="N3013">
        <v>4428.0120034808297</v>
      </c>
      <c r="O3013">
        <v>13948.237810964612</v>
      </c>
      <c r="P3013">
        <v>42.4812499359168</v>
      </c>
      <c r="Q3013">
        <v>3.7195305190364101</v>
      </c>
      <c r="R3013">
        <v>5477.4505530296101</v>
      </c>
      <c r="S3013">
        <v>62.209517723788601</v>
      </c>
      <c r="T3013">
        <v>9.1396285754277695</v>
      </c>
      <c r="U3013">
        <v>1.9017699465034199</v>
      </c>
      <c r="V3013">
        <v>0.64667667913427396</v>
      </c>
      <c r="W3013" s="25">
        <v>2.5484466256376939</v>
      </c>
    </row>
    <row r="3014" spans="2:23" x14ac:dyDescent="0.25">
      <c r="B3014" t="s">
        <v>153</v>
      </c>
      <c r="C3014" t="s">
        <v>397</v>
      </c>
      <c r="D3014" t="s">
        <v>398</v>
      </c>
      <c r="E3014" t="s">
        <v>1870</v>
      </c>
      <c r="F3014" s="11" t="s">
        <v>951</v>
      </c>
      <c r="G3014" t="s">
        <v>952</v>
      </c>
      <c r="H3014" t="s">
        <v>918</v>
      </c>
      <c r="I3014" t="s">
        <v>829</v>
      </c>
      <c r="J3014" t="s">
        <v>865</v>
      </c>
      <c r="K3014">
        <v>340</v>
      </c>
      <c r="L3014">
        <v>1000</v>
      </c>
      <c r="M3014">
        <v>9.8483796296296292E-2</v>
      </c>
      <c r="N3014">
        <v>5603.1651557696196</v>
      </c>
      <c r="O3014">
        <v>17649.970240674302</v>
      </c>
      <c r="P3014">
        <v>51.899214792818697</v>
      </c>
      <c r="Q3014">
        <v>4.7066592031230199</v>
      </c>
      <c r="R3014">
        <v>6931.1160427232799</v>
      </c>
      <c r="S3014">
        <v>79.254317682736399</v>
      </c>
      <c r="T3014">
        <v>9.9432508102849599</v>
      </c>
      <c r="U3014">
        <v>2.3632365025870299</v>
      </c>
      <c r="V3014">
        <v>0.83464833166920205</v>
      </c>
      <c r="W3014" s="25">
        <v>3.1978848342562318</v>
      </c>
    </row>
    <row r="3015" spans="2:23" x14ac:dyDescent="0.25">
      <c r="B3015" t="s">
        <v>153</v>
      </c>
      <c r="C3015" t="s">
        <v>397</v>
      </c>
      <c r="D3015" t="s">
        <v>398</v>
      </c>
      <c r="E3015" t="s">
        <v>1870</v>
      </c>
      <c r="F3015" s="11" t="s">
        <v>951</v>
      </c>
      <c r="G3015" t="s">
        <v>952</v>
      </c>
      <c r="H3015" t="s">
        <v>918</v>
      </c>
      <c r="I3015" t="s">
        <v>829</v>
      </c>
      <c r="J3015" t="s">
        <v>832</v>
      </c>
      <c r="K3015">
        <v>180</v>
      </c>
      <c r="L3015">
        <v>125</v>
      </c>
      <c r="M3015">
        <v>2.2847222222222224E-2</v>
      </c>
      <c r="N3015">
        <v>927.6</v>
      </c>
      <c r="O3015">
        <v>2921.94</v>
      </c>
      <c r="P3015">
        <v>8.6768399999999897</v>
      </c>
      <c r="Q3015">
        <v>0.77918399999999999</v>
      </c>
      <c r="R3015">
        <v>1147.4412</v>
      </c>
      <c r="S3015">
        <v>27.978179999999998</v>
      </c>
      <c r="T3015">
        <v>17.983788000000001</v>
      </c>
      <c r="U3015">
        <v>0.48114356000000003</v>
      </c>
      <c r="V3015">
        <v>0.17283465199999901</v>
      </c>
      <c r="W3015" s="25">
        <v>0.65397821199999906</v>
      </c>
    </row>
    <row r="3016" spans="2:23" x14ac:dyDescent="0.25">
      <c r="B3016" t="s">
        <v>153</v>
      </c>
      <c r="C3016" t="s">
        <v>397</v>
      </c>
      <c r="D3016" t="s">
        <v>398</v>
      </c>
      <c r="E3016" t="s">
        <v>1870</v>
      </c>
      <c r="F3016" s="11" t="s">
        <v>951</v>
      </c>
      <c r="G3016" t="s">
        <v>952</v>
      </c>
      <c r="H3016" t="s">
        <v>918</v>
      </c>
      <c r="I3016" t="s">
        <v>829</v>
      </c>
      <c r="J3016" t="s">
        <v>864</v>
      </c>
      <c r="K3016">
        <v>180</v>
      </c>
      <c r="L3016">
        <v>125</v>
      </c>
      <c r="M3016">
        <v>1.9259259259259261E-2</v>
      </c>
      <c r="N3016">
        <v>847</v>
      </c>
      <c r="O3016">
        <v>2668.0499999999997</v>
      </c>
      <c r="P3016">
        <v>8.3866800000000001</v>
      </c>
      <c r="Q3016">
        <v>0.711479999999999</v>
      </c>
      <c r="R3016">
        <v>1047.739</v>
      </c>
      <c r="S3016">
        <v>23.117999999999999</v>
      </c>
      <c r="T3016">
        <v>14.469627999999901</v>
      </c>
      <c r="U3016">
        <v>0.46359756000000002</v>
      </c>
      <c r="V3016">
        <v>0.147191452</v>
      </c>
      <c r="W3016" s="25">
        <v>0.61078901200000002</v>
      </c>
    </row>
    <row r="3017" spans="2:23" x14ac:dyDescent="0.25">
      <c r="B3017" t="s">
        <v>154</v>
      </c>
      <c r="C3017" t="s">
        <v>399</v>
      </c>
      <c r="D3017" t="s">
        <v>398</v>
      </c>
      <c r="E3017" t="s">
        <v>1871</v>
      </c>
      <c r="F3017" s="11" t="s">
        <v>951</v>
      </c>
      <c r="G3017" t="s">
        <v>952</v>
      </c>
      <c r="H3017" t="s">
        <v>920</v>
      </c>
      <c r="I3017" t="s">
        <v>830</v>
      </c>
      <c r="J3017" t="s">
        <v>865</v>
      </c>
      <c r="K3017">
        <v>180</v>
      </c>
      <c r="L3017">
        <v>125</v>
      </c>
      <c r="M3017">
        <v>1.5868055555555555E-2</v>
      </c>
      <c r="N3017">
        <v>2022.6987672191001</v>
      </c>
      <c r="O3017">
        <v>6371.5011167401653</v>
      </c>
      <c r="P3017">
        <v>18.542238844964601</v>
      </c>
      <c r="Q3017">
        <v>1.6990669042669599</v>
      </c>
      <c r="R3017">
        <v>2502.0781437928999</v>
      </c>
      <c r="S3017">
        <v>40.134442200537897</v>
      </c>
      <c r="T3017">
        <v>5.7084791236473196</v>
      </c>
      <c r="U3017">
        <v>0.89148078670011699</v>
      </c>
      <c r="V3017">
        <v>0.26810757777505301</v>
      </c>
      <c r="W3017" s="25">
        <v>1.1595883644751699</v>
      </c>
    </row>
    <row r="3018" spans="2:23" x14ac:dyDescent="0.25">
      <c r="B3018" t="s">
        <v>154</v>
      </c>
      <c r="C3018" t="s">
        <v>399</v>
      </c>
      <c r="D3018" t="s">
        <v>398</v>
      </c>
      <c r="E3018" t="s">
        <v>1871</v>
      </c>
      <c r="F3018" s="11" t="s">
        <v>951</v>
      </c>
      <c r="G3018" t="s">
        <v>952</v>
      </c>
      <c r="H3018" t="s">
        <v>920</v>
      </c>
      <c r="I3018" t="s">
        <v>830</v>
      </c>
      <c r="J3018" t="s">
        <v>865</v>
      </c>
      <c r="K3018">
        <v>200</v>
      </c>
      <c r="L3018">
        <v>200</v>
      </c>
      <c r="M3018">
        <v>2.3634259259259258E-2</v>
      </c>
      <c r="N3018">
        <v>2937.9354167575302</v>
      </c>
      <c r="O3018">
        <v>9254.4965627862202</v>
      </c>
      <c r="P3018">
        <v>25.165960409208399</v>
      </c>
      <c r="Q3018">
        <v>2.4678659482301701</v>
      </c>
      <c r="R3018">
        <v>3634.2261328213799</v>
      </c>
      <c r="S3018">
        <v>50.115400093295698</v>
      </c>
      <c r="T3018">
        <v>6.6030775125083903</v>
      </c>
      <c r="U3018">
        <v>1.24230036699825</v>
      </c>
      <c r="V3018">
        <v>0.41855038028075903</v>
      </c>
      <c r="W3018" s="25">
        <v>1.6608507472790091</v>
      </c>
    </row>
    <row r="3019" spans="2:23" x14ac:dyDescent="0.25">
      <c r="B3019" t="s">
        <v>154</v>
      </c>
      <c r="C3019" t="s">
        <v>399</v>
      </c>
      <c r="D3019" t="s">
        <v>398</v>
      </c>
      <c r="E3019" t="s">
        <v>1871</v>
      </c>
      <c r="F3019" s="11" t="s">
        <v>951</v>
      </c>
      <c r="G3019" t="s">
        <v>952</v>
      </c>
      <c r="H3019" t="s">
        <v>920</v>
      </c>
      <c r="I3019" t="s">
        <v>830</v>
      </c>
      <c r="J3019" t="s">
        <v>865</v>
      </c>
      <c r="K3019">
        <v>280</v>
      </c>
      <c r="L3019">
        <v>250</v>
      </c>
      <c r="M3019">
        <v>2.7268518518518515E-2</v>
      </c>
      <c r="N3019">
        <v>3165.7933252193602</v>
      </c>
      <c r="O3019">
        <v>9972.248974440985</v>
      </c>
      <c r="P3019">
        <v>27.636194594389998</v>
      </c>
      <c r="Q3019">
        <v>2.6592660445615302</v>
      </c>
      <c r="R3019">
        <v>3916.0863359216401</v>
      </c>
      <c r="S3019">
        <v>56.608134314607902</v>
      </c>
      <c r="T3019">
        <v>7.6129326467968399</v>
      </c>
      <c r="U3019">
        <v>1.22454903207292</v>
      </c>
      <c r="V3019">
        <v>0.47280841336220297</v>
      </c>
      <c r="W3019" s="25">
        <v>1.697357445435123</v>
      </c>
    </row>
    <row r="3020" spans="2:23" x14ac:dyDescent="0.25">
      <c r="B3020" t="s">
        <v>154</v>
      </c>
      <c r="C3020" t="s">
        <v>399</v>
      </c>
      <c r="D3020" t="s">
        <v>398</v>
      </c>
      <c r="E3020" t="s">
        <v>1871</v>
      </c>
      <c r="F3020" s="11" t="s">
        <v>951</v>
      </c>
      <c r="G3020" t="s">
        <v>952</v>
      </c>
      <c r="H3020" t="s">
        <v>920</v>
      </c>
      <c r="I3020" t="s">
        <v>830</v>
      </c>
      <c r="J3020" t="s">
        <v>865</v>
      </c>
      <c r="K3020">
        <v>340</v>
      </c>
      <c r="L3020">
        <v>500</v>
      </c>
      <c r="M3020">
        <v>4.9456018518518517E-2</v>
      </c>
      <c r="N3020">
        <v>5663.4999135645203</v>
      </c>
      <c r="O3020">
        <v>17840.02472772824</v>
      </c>
      <c r="P3020">
        <v>45.159118831768502</v>
      </c>
      <c r="Q3020">
        <v>4.7573397399094004</v>
      </c>
      <c r="R3020">
        <v>7005.74871653845</v>
      </c>
      <c r="S3020">
        <v>85.462431409411806</v>
      </c>
      <c r="T3020">
        <v>10.4498407584953</v>
      </c>
      <c r="U3020">
        <v>1.9297803674099101</v>
      </c>
      <c r="V3020">
        <v>0.97456248424242597</v>
      </c>
      <c r="W3020" s="25">
        <v>2.904342851652336</v>
      </c>
    </row>
    <row r="3021" spans="2:23" x14ac:dyDescent="0.25">
      <c r="B3021" t="s">
        <v>154</v>
      </c>
      <c r="C3021" t="s">
        <v>399</v>
      </c>
      <c r="D3021" t="s">
        <v>398</v>
      </c>
      <c r="E3021" t="s">
        <v>1871</v>
      </c>
      <c r="F3021" s="11" t="s">
        <v>951</v>
      </c>
      <c r="G3021" t="s">
        <v>952</v>
      </c>
      <c r="H3021" t="s">
        <v>920</v>
      </c>
      <c r="I3021" t="s">
        <v>830</v>
      </c>
      <c r="J3021" t="s">
        <v>865</v>
      </c>
      <c r="K3021">
        <v>340</v>
      </c>
      <c r="L3021">
        <v>750</v>
      </c>
      <c r="M3021">
        <v>7.2037037037037038E-2</v>
      </c>
      <c r="N3021">
        <v>8281.8290490620402</v>
      </c>
      <c r="O3021">
        <v>26087.761504545426</v>
      </c>
      <c r="P3021">
        <v>63.890068280242701</v>
      </c>
      <c r="Q3021">
        <v>6.95673712458892</v>
      </c>
      <c r="R3021">
        <v>10244.6237883088</v>
      </c>
      <c r="S3021">
        <v>109.34008179060299</v>
      </c>
      <c r="T3021">
        <v>12.4812041594086</v>
      </c>
      <c r="U3021">
        <v>2.7432865403569</v>
      </c>
      <c r="V3021">
        <v>1.47547746632624</v>
      </c>
      <c r="W3021" s="25">
        <v>4.2187640066831396</v>
      </c>
    </row>
    <row r="3022" spans="2:23" x14ac:dyDescent="0.25">
      <c r="B3022" t="s">
        <v>154</v>
      </c>
      <c r="C3022" t="s">
        <v>399</v>
      </c>
      <c r="D3022" t="s">
        <v>398</v>
      </c>
      <c r="E3022" t="s">
        <v>1871</v>
      </c>
      <c r="F3022" s="11" t="s">
        <v>951</v>
      </c>
      <c r="G3022" t="s">
        <v>952</v>
      </c>
      <c r="H3022" t="s">
        <v>920</v>
      </c>
      <c r="I3022" t="s">
        <v>830</v>
      </c>
      <c r="J3022" t="s">
        <v>865</v>
      </c>
      <c r="K3022">
        <v>340</v>
      </c>
      <c r="L3022">
        <v>1000</v>
      </c>
      <c r="M3022">
        <v>9.4525462962962978E-2</v>
      </c>
      <c r="N3022">
        <v>10826.481583344599</v>
      </c>
      <c r="O3022">
        <v>34103.416987535486</v>
      </c>
      <c r="P3022">
        <v>81.4639682052062</v>
      </c>
      <c r="Q3022">
        <v>9.0942439981446608</v>
      </c>
      <c r="R3022">
        <v>13392.3592631049</v>
      </c>
      <c r="S3022">
        <v>132.866566192927</v>
      </c>
      <c r="T3022">
        <v>14.4433830263443</v>
      </c>
      <c r="U3022">
        <v>3.5184483572705201</v>
      </c>
      <c r="V3022">
        <v>1.97131646171262</v>
      </c>
      <c r="W3022" s="25">
        <v>5.4897648189831401</v>
      </c>
    </row>
    <row r="3023" spans="2:23" x14ac:dyDescent="0.25">
      <c r="B3023" t="s">
        <v>154</v>
      </c>
      <c r="C3023" t="s">
        <v>399</v>
      </c>
      <c r="D3023" t="s">
        <v>398</v>
      </c>
      <c r="E3023" t="s">
        <v>1871</v>
      </c>
      <c r="F3023" s="11" t="s">
        <v>951</v>
      </c>
      <c r="G3023" t="s">
        <v>952</v>
      </c>
      <c r="H3023" t="s">
        <v>920</v>
      </c>
      <c r="I3023" t="s">
        <v>830</v>
      </c>
      <c r="J3023" t="s">
        <v>865</v>
      </c>
      <c r="K3023">
        <v>340</v>
      </c>
      <c r="L3023">
        <v>1500</v>
      </c>
      <c r="M3023">
        <v>0.1395949074074074</v>
      </c>
      <c r="N3023">
        <v>15989.8480133662</v>
      </c>
      <c r="O3023">
        <v>50368.021242103525</v>
      </c>
      <c r="P3023">
        <v>117.767528152976</v>
      </c>
      <c r="Q3023">
        <v>13.4314742002844</v>
      </c>
      <c r="R3023">
        <v>19779.4487662639</v>
      </c>
      <c r="S3023">
        <v>180.165967438542</v>
      </c>
      <c r="T3023">
        <v>18.4211783956688</v>
      </c>
      <c r="U3023">
        <v>5.1068898525455904</v>
      </c>
      <c r="V3023">
        <v>2.9682448155128398</v>
      </c>
      <c r="W3023" s="25">
        <v>8.0751346680584302</v>
      </c>
    </row>
    <row r="3024" spans="2:23" x14ac:dyDescent="0.25">
      <c r="B3024" t="s">
        <v>154</v>
      </c>
      <c r="C3024" t="s">
        <v>399</v>
      </c>
      <c r="D3024" t="s">
        <v>398</v>
      </c>
      <c r="E3024" t="s">
        <v>1871</v>
      </c>
      <c r="F3024" s="11" t="s">
        <v>951</v>
      </c>
      <c r="G3024" t="s">
        <v>952</v>
      </c>
      <c r="H3024" t="s">
        <v>920</v>
      </c>
      <c r="I3024" t="s">
        <v>830</v>
      </c>
      <c r="J3024" t="s">
        <v>865</v>
      </c>
      <c r="K3024">
        <v>340</v>
      </c>
      <c r="L3024">
        <v>2000</v>
      </c>
      <c r="M3024">
        <v>0.1846875</v>
      </c>
      <c r="N3024">
        <v>21167.002507454301</v>
      </c>
      <c r="O3024">
        <v>66676.057898481042</v>
      </c>
      <c r="P3024">
        <v>154.290754102937</v>
      </c>
      <c r="Q3024">
        <v>17.780285613749399</v>
      </c>
      <c r="R3024">
        <v>26183.580006837899</v>
      </c>
      <c r="S3024">
        <v>227.56069548706</v>
      </c>
      <c r="T3024">
        <v>22.417689769606099</v>
      </c>
      <c r="U3024">
        <v>6.7024286811392297</v>
      </c>
      <c r="V3024">
        <v>3.9661012636728699</v>
      </c>
      <c r="W3024" s="25">
        <v>10.6685299448121</v>
      </c>
    </row>
    <row r="3025" spans="2:23" x14ac:dyDescent="0.25">
      <c r="B3025" t="s">
        <v>154</v>
      </c>
      <c r="C3025" t="s">
        <v>399</v>
      </c>
      <c r="D3025" t="s">
        <v>398</v>
      </c>
      <c r="E3025" t="s">
        <v>1871</v>
      </c>
      <c r="F3025" s="11" t="s">
        <v>951</v>
      </c>
      <c r="G3025" t="s">
        <v>952</v>
      </c>
      <c r="H3025" t="s">
        <v>920</v>
      </c>
      <c r="I3025" t="s">
        <v>830</v>
      </c>
      <c r="J3025" t="s">
        <v>865</v>
      </c>
      <c r="K3025">
        <v>340</v>
      </c>
      <c r="L3025">
        <v>2500</v>
      </c>
      <c r="M3025">
        <v>0.22966435185185186</v>
      </c>
      <c r="N3025">
        <v>26256.0698101743</v>
      </c>
      <c r="O3025">
        <v>82706.619902049046</v>
      </c>
      <c r="P3025">
        <v>189.426930413181</v>
      </c>
      <c r="Q3025">
        <v>22.055099333291899</v>
      </c>
      <c r="R3025">
        <v>32478.7556053263</v>
      </c>
      <c r="S3025">
        <v>274.47444537156298</v>
      </c>
      <c r="T3025">
        <v>26.319265119348199</v>
      </c>
      <c r="U3025">
        <v>8.2525648990787204</v>
      </c>
      <c r="V3025">
        <v>4.95792169840903</v>
      </c>
      <c r="W3025" s="25">
        <v>13.210486597487751</v>
      </c>
    </row>
    <row r="3026" spans="2:23" x14ac:dyDescent="0.25">
      <c r="B3026" t="s">
        <v>154</v>
      </c>
      <c r="C3026" t="s">
        <v>399</v>
      </c>
      <c r="D3026" t="s">
        <v>398</v>
      </c>
      <c r="E3026" t="s">
        <v>1871</v>
      </c>
      <c r="F3026" s="11" t="s">
        <v>951</v>
      </c>
      <c r="G3026" t="s">
        <v>952</v>
      </c>
      <c r="H3026" t="s">
        <v>920</v>
      </c>
      <c r="I3026" t="s">
        <v>830</v>
      </c>
      <c r="J3026" t="s">
        <v>865</v>
      </c>
      <c r="K3026">
        <v>340</v>
      </c>
      <c r="L3026">
        <v>3000</v>
      </c>
      <c r="M3026">
        <v>0.27464120370370371</v>
      </c>
      <c r="N3026">
        <v>31346.024150482299</v>
      </c>
      <c r="O3026">
        <v>98739.976074019243</v>
      </c>
      <c r="P3026">
        <v>224.573223082552</v>
      </c>
      <c r="Q3026">
        <v>26.3306641947852</v>
      </c>
      <c r="R3026">
        <v>38775.032401938101</v>
      </c>
      <c r="S3026">
        <v>321.34604819409401</v>
      </c>
      <c r="T3026">
        <v>30.214877064516799</v>
      </c>
      <c r="U3026">
        <v>9.8029276226777995</v>
      </c>
      <c r="V3026">
        <v>5.9498848255063104</v>
      </c>
      <c r="W3026" s="25">
        <v>15.752812448184109</v>
      </c>
    </row>
    <row r="3027" spans="2:23" x14ac:dyDescent="0.25">
      <c r="B3027" t="s">
        <v>154</v>
      </c>
      <c r="C3027" t="s">
        <v>399</v>
      </c>
      <c r="D3027" t="s">
        <v>398</v>
      </c>
      <c r="E3027" t="s">
        <v>1871</v>
      </c>
      <c r="F3027" s="11" t="s">
        <v>951</v>
      </c>
      <c r="G3027" t="s">
        <v>952</v>
      </c>
      <c r="H3027" t="s">
        <v>920</v>
      </c>
      <c r="I3027" t="s">
        <v>830</v>
      </c>
      <c r="J3027" t="s">
        <v>865</v>
      </c>
      <c r="K3027">
        <v>340</v>
      </c>
      <c r="L3027">
        <v>3500</v>
      </c>
      <c r="M3027">
        <v>0.31961805555555556</v>
      </c>
      <c r="N3027">
        <v>36438.144630069401</v>
      </c>
      <c r="O3027">
        <v>114780.15558471861</v>
      </c>
      <c r="P3027">
        <v>259.74264141097598</v>
      </c>
      <c r="Q3027">
        <v>30.608035358244699</v>
      </c>
      <c r="R3027">
        <v>45073.979220189998</v>
      </c>
      <c r="S3027">
        <v>368.13672416260601</v>
      </c>
      <c r="T3027">
        <v>34.0986472546941</v>
      </c>
      <c r="U3027">
        <v>11.354285871007001</v>
      </c>
      <c r="V3027">
        <v>6.9421598956308204</v>
      </c>
      <c r="W3027" s="25">
        <v>18.29644576663782</v>
      </c>
    </row>
    <row r="3028" spans="2:23" x14ac:dyDescent="0.25">
      <c r="B3028" t="s">
        <v>154</v>
      </c>
      <c r="C3028" t="s">
        <v>399</v>
      </c>
      <c r="D3028" t="s">
        <v>398</v>
      </c>
      <c r="E3028" t="s">
        <v>1871</v>
      </c>
      <c r="F3028" s="11" t="s">
        <v>951</v>
      </c>
      <c r="G3028" t="s">
        <v>952</v>
      </c>
      <c r="H3028" t="s">
        <v>920</v>
      </c>
      <c r="I3028" t="s">
        <v>830</v>
      </c>
      <c r="J3028" t="s">
        <v>832</v>
      </c>
      <c r="K3028">
        <v>180</v>
      </c>
      <c r="L3028">
        <v>125</v>
      </c>
      <c r="M3028">
        <v>2.2847222222222224E-2</v>
      </c>
      <c r="N3028">
        <v>1885.68</v>
      </c>
      <c r="O3028">
        <v>5939.8919999999998</v>
      </c>
      <c r="P3028">
        <v>11.998944</v>
      </c>
      <c r="Q3028">
        <v>1.5839711999999999</v>
      </c>
      <c r="R3028">
        <v>2332.5861</v>
      </c>
      <c r="S3028">
        <v>82.881249999999994</v>
      </c>
      <c r="T3028">
        <v>13.16718</v>
      </c>
      <c r="U3028">
        <v>0.88027702999999902</v>
      </c>
      <c r="V3028">
        <v>0.22510858</v>
      </c>
      <c r="W3028" s="25">
        <v>1.105385609999999</v>
      </c>
    </row>
    <row r="3029" spans="2:23" x14ac:dyDescent="0.25">
      <c r="B3029" t="s">
        <v>154</v>
      </c>
      <c r="C3029" t="s">
        <v>399</v>
      </c>
      <c r="D3029" t="s">
        <v>398</v>
      </c>
      <c r="E3029" t="s">
        <v>1871</v>
      </c>
      <c r="F3029" s="11" t="s">
        <v>951</v>
      </c>
      <c r="G3029" t="s">
        <v>952</v>
      </c>
      <c r="H3029" t="s">
        <v>920</v>
      </c>
      <c r="I3029" t="s">
        <v>830</v>
      </c>
      <c r="J3029" t="s">
        <v>864</v>
      </c>
      <c r="K3029">
        <v>180</v>
      </c>
      <c r="L3029">
        <v>125</v>
      </c>
      <c r="M3029">
        <v>1.9259259259259261E-2</v>
      </c>
      <c r="N3029">
        <v>1693.17</v>
      </c>
      <c r="O3029">
        <v>5333.4854999999998</v>
      </c>
      <c r="P3029">
        <v>11.440664999999999</v>
      </c>
      <c r="Q3029">
        <v>1.4222627999999999</v>
      </c>
      <c r="R3029">
        <v>2094.4512339743501</v>
      </c>
      <c r="S3029">
        <v>67.923223397435805</v>
      </c>
      <c r="T3029">
        <v>10.722303</v>
      </c>
      <c r="U3029">
        <v>0.81322402999999999</v>
      </c>
      <c r="V3029">
        <v>0.20064957999999999</v>
      </c>
      <c r="W3029" s="25">
        <v>1.0138736100000001</v>
      </c>
    </row>
    <row r="3030" spans="2:23" x14ac:dyDescent="0.25">
      <c r="B3030" t="s">
        <v>155</v>
      </c>
      <c r="C3030" t="s">
        <v>400</v>
      </c>
      <c r="D3030" t="s">
        <v>398</v>
      </c>
      <c r="E3030" t="s">
        <v>1872</v>
      </c>
      <c r="F3030" s="11" t="s">
        <v>951</v>
      </c>
      <c r="G3030" t="s">
        <v>952</v>
      </c>
      <c r="H3030" t="s">
        <v>918</v>
      </c>
      <c r="I3030" t="s">
        <v>341</v>
      </c>
      <c r="J3030" t="s">
        <v>865</v>
      </c>
      <c r="K3030">
        <v>220</v>
      </c>
      <c r="L3030">
        <v>125</v>
      </c>
      <c r="M3030">
        <v>1.6099537037037037E-2</v>
      </c>
      <c r="N3030">
        <v>1331.9813635856001</v>
      </c>
      <c r="O3030">
        <v>4195.7412952946406</v>
      </c>
      <c r="P3030">
        <v>25.7560079910631</v>
      </c>
      <c r="Q3030">
        <v>1.1188643414244801</v>
      </c>
      <c r="R3030">
        <v>1647.6611439337601</v>
      </c>
      <c r="S3030">
        <v>5.0683404283254898</v>
      </c>
      <c r="T3030">
        <v>0.62374765816293098</v>
      </c>
      <c r="U3030">
        <v>0.27420344962383297</v>
      </c>
      <c r="V3030">
        <v>0.101617089524754</v>
      </c>
      <c r="W3030" s="25">
        <v>0.37582053914858699</v>
      </c>
    </row>
    <row r="3031" spans="2:23" x14ac:dyDescent="0.25">
      <c r="B3031" t="s">
        <v>155</v>
      </c>
      <c r="C3031" t="s">
        <v>400</v>
      </c>
      <c r="D3031" t="s">
        <v>398</v>
      </c>
      <c r="E3031" t="s">
        <v>1872</v>
      </c>
      <c r="F3031" s="11" t="s">
        <v>951</v>
      </c>
      <c r="G3031" t="s">
        <v>952</v>
      </c>
      <c r="H3031" t="s">
        <v>918</v>
      </c>
      <c r="I3031" t="s">
        <v>341</v>
      </c>
      <c r="J3031" t="s">
        <v>865</v>
      </c>
      <c r="K3031">
        <v>240</v>
      </c>
      <c r="L3031">
        <v>200</v>
      </c>
      <c r="M3031">
        <v>2.3553240740740739E-2</v>
      </c>
      <c r="N3031">
        <v>1943.04741561221</v>
      </c>
      <c r="O3031">
        <v>6120.5993591784609</v>
      </c>
      <c r="P3031">
        <v>33.990294941103002</v>
      </c>
      <c r="Q3031">
        <v>1.6321601080481301</v>
      </c>
      <c r="R3031">
        <v>2403.5502084619102</v>
      </c>
      <c r="S3031">
        <v>5.6631323257976698</v>
      </c>
      <c r="T3031">
        <v>0.93823372383269599</v>
      </c>
      <c r="U3031">
        <v>0.39209160459863102</v>
      </c>
      <c r="V3031">
        <v>0.166244449227859</v>
      </c>
      <c r="W3031" s="25">
        <v>0.55833605382648999</v>
      </c>
    </row>
    <row r="3032" spans="2:23" x14ac:dyDescent="0.25">
      <c r="B3032" t="s">
        <v>155</v>
      </c>
      <c r="C3032" t="s">
        <v>400</v>
      </c>
      <c r="D3032" t="s">
        <v>398</v>
      </c>
      <c r="E3032" t="s">
        <v>1872</v>
      </c>
      <c r="F3032" s="11" t="s">
        <v>951</v>
      </c>
      <c r="G3032" t="s">
        <v>952</v>
      </c>
      <c r="H3032" t="s">
        <v>918</v>
      </c>
      <c r="I3032" t="s">
        <v>341</v>
      </c>
      <c r="J3032" t="s">
        <v>865</v>
      </c>
      <c r="K3032">
        <v>300</v>
      </c>
      <c r="L3032">
        <v>250</v>
      </c>
      <c r="M3032">
        <v>2.7777777777777776E-2</v>
      </c>
      <c r="N3032">
        <v>2372.1931746642599</v>
      </c>
      <c r="O3032">
        <v>7472.4085001924186</v>
      </c>
      <c r="P3032">
        <v>43.078284252417497</v>
      </c>
      <c r="Q3032">
        <v>1.99264234987008</v>
      </c>
      <c r="R3032">
        <v>2934.40322552218</v>
      </c>
      <c r="S3032">
        <v>6.8170947664714197</v>
      </c>
      <c r="T3032">
        <v>1.06894260508327</v>
      </c>
      <c r="U3032">
        <v>0.45080835263785202</v>
      </c>
      <c r="V3032">
        <v>0.20822978339745299</v>
      </c>
      <c r="W3032" s="25">
        <v>0.65903813603530503</v>
      </c>
    </row>
    <row r="3033" spans="2:23" x14ac:dyDescent="0.25">
      <c r="B3033" t="s">
        <v>155</v>
      </c>
      <c r="C3033" t="s">
        <v>400</v>
      </c>
      <c r="D3033" t="s">
        <v>398</v>
      </c>
      <c r="E3033" t="s">
        <v>1872</v>
      </c>
      <c r="F3033" s="11" t="s">
        <v>951</v>
      </c>
      <c r="G3033" t="s">
        <v>952</v>
      </c>
      <c r="H3033" t="s">
        <v>918</v>
      </c>
      <c r="I3033" t="s">
        <v>341</v>
      </c>
      <c r="J3033" t="s">
        <v>865</v>
      </c>
      <c r="K3033">
        <v>340</v>
      </c>
      <c r="L3033">
        <v>500</v>
      </c>
      <c r="M3033">
        <v>5.0983796296296291E-2</v>
      </c>
      <c r="N3033">
        <v>4245.3853793713897</v>
      </c>
      <c r="O3033">
        <v>13372.963945019877</v>
      </c>
      <c r="P3033">
        <v>66.360730220166104</v>
      </c>
      <c r="Q3033">
        <v>3.5661231092828301</v>
      </c>
      <c r="R3033">
        <v>5251.5412073542902</v>
      </c>
      <c r="S3033">
        <v>8.6964394920332104</v>
      </c>
      <c r="T3033">
        <v>2.1361274796982301</v>
      </c>
      <c r="U3033">
        <v>0.74778040114489497</v>
      </c>
      <c r="V3033">
        <v>0.44200486424364399</v>
      </c>
      <c r="W3033" s="25">
        <v>1.189785265388539</v>
      </c>
    </row>
    <row r="3034" spans="2:23" x14ac:dyDescent="0.25">
      <c r="B3034" t="s">
        <v>155</v>
      </c>
      <c r="C3034" t="s">
        <v>400</v>
      </c>
      <c r="D3034" t="s">
        <v>398</v>
      </c>
      <c r="E3034" t="s">
        <v>1872</v>
      </c>
      <c r="F3034" s="11" t="s">
        <v>951</v>
      </c>
      <c r="G3034" t="s">
        <v>952</v>
      </c>
      <c r="H3034" t="s">
        <v>918</v>
      </c>
      <c r="I3034" t="s">
        <v>341</v>
      </c>
      <c r="J3034" t="s">
        <v>865</v>
      </c>
      <c r="K3034">
        <v>340</v>
      </c>
      <c r="L3034">
        <v>750</v>
      </c>
      <c r="M3034">
        <v>7.4108796296296298E-2</v>
      </c>
      <c r="N3034">
        <v>6205.76798517718</v>
      </c>
      <c r="O3034">
        <v>19548.169153308118</v>
      </c>
      <c r="P3034">
        <v>90.934851155400096</v>
      </c>
      <c r="Q3034">
        <v>5.2128460536458503</v>
      </c>
      <c r="R3034">
        <v>7676.5353758035799</v>
      </c>
      <c r="S3034">
        <v>10.1876761538498</v>
      </c>
      <c r="T3034">
        <v>3.19467261845698</v>
      </c>
      <c r="U3034">
        <v>1.0738314097752699</v>
      </c>
      <c r="V3034">
        <v>0.68158162209022499</v>
      </c>
      <c r="W3034" s="25">
        <v>1.755413031865495</v>
      </c>
    </row>
    <row r="3035" spans="2:23" x14ac:dyDescent="0.25">
      <c r="B3035" t="s">
        <v>155</v>
      </c>
      <c r="C3035" t="s">
        <v>400</v>
      </c>
      <c r="D3035" t="s">
        <v>398</v>
      </c>
      <c r="E3035" t="s">
        <v>1872</v>
      </c>
      <c r="F3035" s="11" t="s">
        <v>951</v>
      </c>
      <c r="G3035" t="s">
        <v>952</v>
      </c>
      <c r="H3035" t="s">
        <v>918</v>
      </c>
      <c r="I3035" t="s">
        <v>341</v>
      </c>
      <c r="J3035" t="s">
        <v>865</v>
      </c>
      <c r="K3035">
        <v>320</v>
      </c>
      <c r="L3035">
        <v>1000</v>
      </c>
      <c r="M3035">
        <v>9.6481481481481488E-2</v>
      </c>
      <c r="N3035">
        <v>8342.7674251980607</v>
      </c>
      <c r="O3035">
        <v>26279.717389373891</v>
      </c>
      <c r="P3035">
        <v>118.831821627648</v>
      </c>
      <c r="Q3035">
        <v>7.0079251725685996</v>
      </c>
      <c r="R3035">
        <v>10320.0035469997</v>
      </c>
      <c r="S3035">
        <v>11.3366521618712</v>
      </c>
      <c r="T3035">
        <v>4.13608956840514</v>
      </c>
      <c r="U3035">
        <v>1.4674684758491101</v>
      </c>
      <c r="V3035">
        <v>0.91450436661818302</v>
      </c>
      <c r="W3035" s="25">
        <v>2.381972842467293</v>
      </c>
    </row>
    <row r="3036" spans="2:23" x14ac:dyDescent="0.25">
      <c r="B3036" t="s">
        <v>155</v>
      </c>
      <c r="C3036" t="s">
        <v>400</v>
      </c>
      <c r="D3036" t="s">
        <v>398</v>
      </c>
      <c r="E3036" t="s">
        <v>1872</v>
      </c>
      <c r="F3036" s="11" t="s">
        <v>951</v>
      </c>
      <c r="G3036" t="s">
        <v>952</v>
      </c>
      <c r="H3036" t="s">
        <v>918</v>
      </c>
      <c r="I3036" t="s">
        <v>341</v>
      </c>
      <c r="J3036" t="s">
        <v>865</v>
      </c>
      <c r="K3036">
        <v>360</v>
      </c>
      <c r="L3036">
        <v>1500</v>
      </c>
      <c r="M3036">
        <v>0.14440972222222223</v>
      </c>
      <c r="N3036">
        <v>11736.6353820443</v>
      </c>
      <c r="O3036">
        <v>36970.401453439546</v>
      </c>
      <c r="P3036">
        <v>155.72575110238401</v>
      </c>
      <c r="Q3036">
        <v>9.8587728609710297</v>
      </c>
      <c r="R3036">
        <v>14518.2192145109</v>
      </c>
      <c r="S3036">
        <v>14.8499107815767</v>
      </c>
      <c r="T3036">
        <v>6.5440727518258504</v>
      </c>
      <c r="U3036">
        <v>1.9247028432409401</v>
      </c>
      <c r="V3036">
        <v>1.41377893639128</v>
      </c>
      <c r="W3036" s="25">
        <v>3.3384817796322199</v>
      </c>
    </row>
    <row r="3037" spans="2:23" x14ac:dyDescent="0.25">
      <c r="B3037" t="s">
        <v>155</v>
      </c>
      <c r="C3037" t="s">
        <v>400</v>
      </c>
      <c r="D3037" t="s">
        <v>398</v>
      </c>
      <c r="E3037" t="s">
        <v>1872</v>
      </c>
      <c r="F3037" s="11" t="s">
        <v>951</v>
      </c>
      <c r="G3037" t="s">
        <v>952</v>
      </c>
      <c r="H3037" t="s">
        <v>918</v>
      </c>
      <c r="I3037" t="s">
        <v>341</v>
      </c>
      <c r="J3037" t="s">
        <v>865</v>
      </c>
      <c r="K3037">
        <v>360</v>
      </c>
      <c r="L3037">
        <v>2000</v>
      </c>
      <c r="M3037">
        <v>0.19107638888888889</v>
      </c>
      <c r="N3037">
        <v>15587.716559163</v>
      </c>
      <c r="O3037">
        <v>49101.307161363446</v>
      </c>
      <c r="P3037">
        <v>203.39814941286701</v>
      </c>
      <c r="Q3037">
        <v>13.093684819448001</v>
      </c>
      <c r="R3037">
        <v>19282.0064812452</v>
      </c>
      <c r="S3037">
        <v>17.913605915415701</v>
      </c>
      <c r="T3037">
        <v>8.7177814211202396</v>
      </c>
      <c r="U3037">
        <v>2.5430852687799002</v>
      </c>
      <c r="V3037">
        <v>1.90170067917195</v>
      </c>
      <c r="W3037" s="25">
        <v>4.4447859479518499</v>
      </c>
    </row>
    <row r="3038" spans="2:23" x14ac:dyDescent="0.25">
      <c r="B3038" t="s">
        <v>155</v>
      </c>
      <c r="C3038" t="s">
        <v>400</v>
      </c>
      <c r="D3038" t="s">
        <v>398</v>
      </c>
      <c r="E3038" t="s">
        <v>1872</v>
      </c>
      <c r="F3038" s="11" t="s">
        <v>951</v>
      </c>
      <c r="G3038" t="s">
        <v>952</v>
      </c>
      <c r="H3038" t="s">
        <v>918</v>
      </c>
      <c r="I3038" t="s">
        <v>341</v>
      </c>
      <c r="J3038" t="s">
        <v>865</v>
      </c>
      <c r="K3038">
        <v>360</v>
      </c>
      <c r="L3038">
        <v>2500</v>
      </c>
      <c r="M3038">
        <v>0.23760416666666664</v>
      </c>
      <c r="N3038">
        <v>19308.4115624105</v>
      </c>
      <c r="O3038">
        <v>60821.496421593074</v>
      </c>
      <c r="P3038">
        <v>246.692213583604</v>
      </c>
      <c r="Q3038">
        <v>16.219061913529799</v>
      </c>
      <c r="R3038">
        <v>23884.503936513102</v>
      </c>
      <c r="S3038">
        <v>20.766422791773099</v>
      </c>
      <c r="T3038">
        <v>10.9179883416961</v>
      </c>
      <c r="U3038">
        <v>3.1312851573278899</v>
      </c>
      <c r="V3038">
        <v>2.3848133168874801</v>
      </c>
      <c r="W3038" s="25">
        <v>5.5160984742153705</v>
      </c>
    </row>
    <row r="3039" spans="2:23" x14ac:dyDescent="0.25">
      <c r="B3039" t="s">
        <v>155</v>
      </c>
      <c r="C3039" t="s">
        <v>400</v>
      </c>
      <c r="D3039" t="s">
        <v>398</v>
      </c>
      <c r="E3039" t="s">
        <v>1872</v>
      </c>
      <c r="F3039" s="11" t="s">
        <v>951</v>
      </c>
      <c r="G3039" t="s">
        <v>952</v>
      </c>
      <c r="H3039" t="s">
        <v>918</v>
      </c>
      <c r="I3039" t="s">
        <v>341</v>
      </c>
      <c r="J3039" t="s">
        <v>865</v>
      </c>
      <c r="K3039">
        <v>340</v>
      </c>
      <c r="L3039">
        <v>3000</v>
      </c>
      <c r="M3039">
        <v>0.28203703703703703</v>
      </c>
      <c r="N3039">
        <v>23768.600299338799</v>
      </c>
      <c r="O3039">
        <v>74871.090942917217</v>
      </c>
      <c r="P3039">
        <v>308.94199757044402</v>
      </c>
      <c r="Q3039">
        <v>19.965622549554201</v>
      </c>
      <c r="R3039">
        <v>29401.7522632767</v>
      </c>
      <c r="S3039">
        <v>23.2175252082952</v>
      </c>
      <c r="T3039">
        <v>12.7248903113748</v>
      </c>
      <c r="U3039">
        <v>3.9864487249718801</v>
      </c>
      <c r="V3039">
        <v>2.83738963714675</v>
      </c>
      <c r="W3039" s="25">
        <v>6.8238383621186305</v>
      </c>
    </row>
    <row r="3040" spans="2:23" x14ac:dyDescent="0.25">
      <c r="B3040" t="s">
        <v>155</v>
      </c>
      <c r="C3040" t="s">
        <v>400</v>
      </c>
      <c r="D3040" t="s">
        <v>398</v>
      </c>
      <c r="E3040" t="s">
        <v>1872</v>
      </c>
      <c r="F3040" s="11" t="s">
        <v>951</v>
      </c>
      <c r="G3040" t="s">
        <v>952</v>
      </c>
      <c r="H3040" t="s">
        <v>918</v>
      </c>
      <c r="I3040" t="s">
        <v>341</v>
      </c>
      <c r="J3040" t="s">
        <v>865</v>
      </c>
      <c r="K3040">
        <v>360</v>
      </c>
      <c r="L3040">
        <v>3500</v>
      </c>
      <c r="M3040">
        <v>0.3308680555555556</v>
      </c>
      <c r="N3040">
        <v>26949.819632712199</v>
      </c>
      <c r="O3040">
        <v>84891.931843043421</v>
      </c>
      <c r="P3040">
        <v>339.852031569129</v>
      </c>
      <c r="Q3040">
        <v>22.6378443467724</v>
      </c>
      <c r="R3040">
        <v>33336.9317141473</v>
      </c>
      <c r="S3040">
        <v>26.740200632796999</v>
      </c>
      <c r="T3040">
        <v>15.2761871738015</v>
      </c>
      <c r="U3040">
        <v>4.3531240659707597</v>
      </c>
      <c r="V3040">
        <v>3.3592609919355199</v>
      </c>
      <c r="W3040" s="25">
        <v>7.71238505790628</v>
      </c>
    </row>
    <row r="3041" spans="2:23" x14ac:dyDescent="0.25">
      <c r="B3041" t="s">
        <v>155</v>
      </c>
      <c r="C3041" t="s">
        <v>400</v>
      </c>
      <c r="D3041" t="s">
        <v>398</v>
      </c>
      <c r="E3041" t="s">
        <v>1872</v>
      </c>
      <c r="F3041" s="11" t="s">
        <v>951</v>
      </c>
      <c r="G3041" t="s">
        <v>952</v>
      </c>
      <c r="H3041" t="s">
        <v>918</v>
      </c>
      <c r="I3041" t="s">
        <v>341</v>
      </c>
      <c r="J3041" t="s">
        <v>832</v>
      </c>
      <c r="K3041">
        <v>220</v>
      </c>
      <c r="L3041">
        <v>125</v>
      </c>
      <c r="M3041">
        <v>2.2847222222222224E-2</v>
      </c>
      <c r="N3041">
        <v>1234.2239999999999</v>
      </c>
      <c r="O3041">
        <v>3887.8055999999997</v>
      </c>
      <c r="P3041">
        <v>16.5739728</v>
      </c>
      <c r="Q3041">
        <v>1.0367481000000001</v>
      </c>
      <c r="R3041">
        <v>1526.73516</v>
      </c>
      <c r="S3041">
        <v>8.4321112800000009</v>
      </c>
      <c r="T3041">
        <v>0.94036727999999903</v>
      </c>
      <c r="U3041">
        <v>0.23012190999999901</v>
      </c>
      <c r="V3041">
        <v>8.0355912000000002E-2</v>
      </c>
      <c r="W3041" s="25">
        <v>0.31047782199999902</v>
      </c>
    </row>
    <row r="3042" spans="2:23" x14ac:dyDescent="0.25">
      <c r="B3042" t="s">
        <v>155</v>
      </c>
      <c r="C3042" t="s">
        <v>400</v>
      </c>
      <c r="D3042" t="s">
        <v>398</v>
      </c>
      <c r="E3042" t="s">
        <v>1872</v>
      </c>
      <c r="F3042" s="11" t="s">
        <v>951</v>
      </c>
      <c r="G3042" t="s">
        <v>952</v>
      </c>
      <c r="H3042" t="s">
        <v>918</v>
      </c>
      <c r="I3042" t="s">
        <v>341</v>
      </c>
      <c r="J3042" t="s">
        <v>864</v>
      </c>
      <c r="K3042">
        <v>220</v>
      </c>
      <c r="L3042">
        <v>125</v>
      </c>
      <c r="M3042">
        <v>1.9259259259259261E-2</v>
      </c>
      <c r="N3042">
        <v>1130.374</v>
      </c>
      <c r="O3042">
        <v>3560.6781000000001</v>
      </c>
      <c r="P3042">
        <v>16.0630308</v>
      </c>
      <c r="Q3042">
        <v>0.94951410000000003</v>
      </c>
      <c r="R3042">
        <v>1398.27271</v>
      </c>
      <c r="S3042">
        <v>6.8556682799999997</v>
      </c>
      <c r="T3042">
        <v>0.80328527999999999</v>
      </c>
      <c r="U3042">
        <v>0.22825571</v>
      </c>
      <c r="V3042">
        <v>7.4428711999999994E-2</v>
      </c>
      <c r="W3042" s="25">
        <v>0.30268442200000001</v>
      </c>
    </row>
    <row r="3043" spans="2:23" x14ac:dyDescent="0.25">
      <c r="B3043" t="s">
        <v>151</v>
      </c>
      <c r="C3043" t="s">
        <v>395</v>
      </c>
      <c r="D3043" t="s">
        <v>693</v>
      </c>
      <c r="E3043" t="s">
        <v>1876</v>
      </c>
      <c r="F3043" s="11" t="s">
        <v>951</v>
      </c>
      <c r="G3043" t="s">
        <v>1907</v>
      </c>
      <c r="H3043" t="s">
        <v>921</v>
      </c>
      <c r="I3043" t="s">
        <v>179</v>
      </c>
      <c r="J3043" t="s">
        <v>865</v>
      </c>
      <c r="K3043">
        <v>160</v>
      </c>
      <c r="L3043">
        <v>125</v>
      </c>
      <c r="M3043">
        <v>2.361111111111111E-2</v>
      </c>
      <c r="N3043">
        <v>105.078568792094</v>
      </c>
      <c r="O3043">
        <v>330.99749169509607</v>
      </c>
      <c r="P3043">
        <v>0.56700631817948399</v>
      </c>
      <c r="Q3043">
        <v>8.8265993188034297E-2</v>
      </c>
      <c r="R3043">
        <v>129.982186283657</v>
      </c>
      <c r="S3043">
        <v>1.50183314587669</v>
      </c>
      <c r="T3043">
        <v>0.16007730210357299</v>
      </c>
      <c r="U3043">
        <v>0</v>
      </c>
      <c r="V3043">
        <v>0</v>
      </c>
      <c r="W3043" s="25">
        <v>0</v>
      </c>
    </row>
    <row r="3044" spans="2:23" x14ac:dyDescent="0.25">
      <c r="B3044" t="s">
        <v>151</v>
      </c>
      <c r="C3044" t="s">
        <v>395</v>
      </c>
      <c r="D3044" t="s">
        <v>693</v>
      </c>
      <c r="E3044" t="s">
        <v>1876</v>
      </c>
      <c r="F3044" s="11" t="s">
        <v>951</v>
      </c>
      <c r="G3044" t="s">
        <v>1907</v>
      </c>
      <c r="H3044" t="s">
        <v>921</v>
      </c>
      <c r="I3044" t="s">
        <v>179</v>
      </c>
      <c r="J3044" t="s">
        <v>865</v>
      </c>
      <c r="K3044">
        <v>200</v>
      </c>
      <c r="L3044">
        <v>200</v>
      </c>
      <c r="M3044">
        <v>3.5810185185185188E-2</v>
      </c>
      <c r="N3044">
        <v>152.84047029642099</v>
      </c>
      <c r="O3044">
        <v>481.44748143372613</v>
      </c>
      <c r="P3044">
        <v>0.82534490130826499</v>
      </c>
      <c r="Q3044">
        <v>0.12838600152813601</v>
      </c>
      <c r="R3044">
        <v>189.06366278928601</v>
      </c>
      <c r="S3044">
        <v>2.2152372909085298</v>
      </c>
      <c r="T3044">
        <v>0.21453557957831301</v>
      </c>
      <c r="U3044">
        <v>0</v>
      </c>
      <c r="V3044">
        <v>0</v>
      </c>
      <c r="W3044" s="25">
        <v>0</v>
      </c>
    </row>
    <row r="3045" spans="2:23" x14ac:dyDescent="0.25">
      <c r="B3045" t="s">
        <v>151</v>
      </c>
      <c r="C3045" t="s">
        <v>395</v>
      </c>
      <c r="D3045" t="s">
        <v>693</v>
      </c>
      <c r="E3045" t="s">
        <v>1876</v>
      </c>
      <c r="F3045" s="11" t="s">
        <v>951</v>
      </c>
      <c r="G3045" t="s">
        <v>1907</v>
      </c>
      <c r="H3045" t="s">
        <v>921</v>
      </c>
      <c r="I3045" t="s">
        <v>179</v>
      </c>
      <c r="J3045" t="s">
        <v>865</v>
      </c>
      <c r="K3045">
        <v>270</v>
      </c>
      <c r="L3045">
        <v>250</v>
      </c>
      <c r="M3045">
        <v>4.2928240740740746E-2</v>
      </c>
      <c r="N3045">
        <v>177.92721529606899</v>
      </c>
      <c r="O3045">
        <v>560.47072818261734</v>
      </c>
      <c r="P3045">
        <v>0.94361470881166498</v>
      </c>
      <c r="Q3045">
        <v>0.14945886125669899</v>
      </c>
      <c r="R3045">
        <v>220.09596427063599</v>
      </c>
      <c r="S3045">
        <v>2.7056590364529698</v>
      </c>
      <c r="T3045">
        <v>0.25530242781287199</v>
      </c>
      <c r="U3045">
        <v>0</v>
      </c>
      <c r="V3045">
        <v>0</v>
      </c>
      <c r="W3045" s="25">
        <v>0</v>
      </c>
    </row>
    <row r="3046" spans="2:23" x14ac:dyDescent="0.25">
      <c r="B3046" t="s">
        <v>151</v>
      </c>
      <c r="C3046" t="s">
        <v>395</v>
      </c>
      <c r="D3046" t="s">
        <v>693</v>
      </c>
      <c r="E3046" t="s">
        <v>1876</v>
      </c>
      <c r="F3046" s="11" t="s">
        <v>951</v>
      </c>
      <c r="G3046" t="s">
        <v>1907</v>
      </c>
      <c r="H3046" t="s">
        <v>921</v>
      </c>
      <c r="I3046" t="s">
        <v>179</v>
      </c>
      <c r="J3046" t="s">
        <v>865</v>
      </c>
      <c r="K3046">
        <v>280</v>
      </c>
      <c r="L3046">
        <v>500</v>
      </c>
      <c r="M3046">
        <v>7.8495370370370368E-2</v>
      </c>
      <c r="N3046">
        <v>303.24238282711502</v>
      </c>
      <c r="O3046">
        <v>955.21350590541226</v>
      </c>
      <c r="P3046">
        <v>1.56060848250525</v>
      </c>
      <c r="Q3046">
        <v>0.25472365030749999</v>
      </c>
      <c r="R3046">
        <v>375.11081584719102</v>
      </c>
      <c r="S3046">
        <v>4.7975076699718704</v>
      </c>
      <c r="T3046">
        <v>0.42943726062679999</v>
      </c>
      <c r="U3046">
        <v>0</v>
      </c>
      <c r="V3046">
        <v>0</v>
      </c>
      <c r="W3046" s="25">
        <v>0</v>
      </c>
    </row>
    <row r="3047" spans="2:23" x14ac:dyDescent="0.25">
      <c r="B3047" t="s">
        <v>151</v>
      </c>
      <c r="C3047" t="s">
        <v>395</v>
      </c>
      <c r="D3047" t="s">
        <v>693</v>
      </c>
      <c r="E3047" t="s">
        <v>1876</v>
      </c>
      <c r="F3047" s="11" t="s">
        <v>951</v>
      </c>
      <c r="G3047" t="s">
        <v>1907</v>
      </c>
      <c r="H3047" t="s">
        <v>921</v>
      </c>
      <c r="I3047" t="s">
        <v>179</v>
      </c>
      <c r="J3047" t="s">
        <v>865</v>
      </c>
      <c r="K3047">
        <v>280</v>
      </c>
      <c r="L3047">
        <v>750</v>
      </c>
      <c r="M3047">
        <v>0.11449074074074074</v>
      </c>
      <c r="N3047">
        <v>432.34407187520799</v>
      </c>
      <c r="O3047">
        <v>1361.8838264069052</v>
      </c>
      <c r="P3047">
        <v>2.2037647328499901</v>
      </c>
      <c r="Q3047">
        <v>0.36316901115292799</v>
      </c>
      <c r="R3047">
        <v>534.809629129109</v>
      </c>
      <c r="S3047">
        <v>6.9349911514145903</v>
      </c>
      <c r="T3047">
        <v>0.60710904672497801</v>
      </c>
      <c r="U3047">
        <v>0</v>
      </c>
      <c r="V3047">
        <v>0</v>
      </c>
      <c r="W3047" s="25">
        <v>0</v>
      </c>
    </row>
    <row r="3048" spans="2:23" x14ac:dyDescent="0.25">
      <c r="B3048" t="s">
        <v>151</v>
      </c>
      <c r="C3048" t="s">
        <v>395</v>
      </c>
      <c r="D3048" t="s">
        <v>693</v>
      </c>
      <c r="E3048" t="s">
        <v>1876</v>
      </c>
      <c r="F3048" s="11" t="s">
        <v>951</v>
      </c>
      <c r="G3048" t="s">
        <v>1907</v>
      </c>
      <c r="H3048" t="s">
        <v>921</v>
      </c>
      <c r="I3048" t="s">
        <v>179</v>
      </c>
      <c r="J3048" t="s">
        <v>865</v>
      </c>
      <c r="K3048">
        <v>280</v>
      </c>
      <c r="L3048">
        <v>1000</v>
      </c>
      <c r="M3048">
        <v>0.15010416666666668</v>
      </c>
      <c r="N3048">
        <v>562.34866250780397</v>
      </c>
      <c r="O3048">
        <v>1771.3982868995824</v>
      </c>
      <c r="P3048">
        <v>2.8496082484911298</v>
      </c>
      <c r="Q3048">
        <v>0.47237288132682598</v>
      </c>
      <c r="R3048">
        <v>695.62530972186903</v>
      </c>
      <c r="S3048">
        <v>9.1012292089748499</v>
      </c>
      <c r="T3048">
        <v>0.79228097225545102</v>
      </c>
      <c r="U3048">
        <v>0</v>
      </c>
      <c r="V3048">
        <v>0</v>
      </c>
      <c r="W3048" s="25">
        <v>0</v>
      </c>
    </row>
    <row r="3049" spans="2:23" x14ac:dyDescent="0.25">
      <c r="B3049" t="s">
        <v>151</v>
      </c>
      <c r="C3049" t="s">
        <v>395</v>
      </c>
      <c r="D3049" t="s">
        <v>693</v>
      </c>
      <c r="E3049" t="s">
        <v>1876</v>
      </c>
      <c r="F3049" s="11" t="s">
        <v>951</v>
      </c>
      <c r="G3049" t="s">
        <v>1907</v>
      </c>
      <c r="H3049" t="s">
        <v>921</v>
      </c>
      <c r="I3049" t="s">
        <v>179</v>
      </c>
      <c r="J3049" t="s">
        <v>832</v>
      </c>
      <c r="K3049">
        <v>160</v>
      </c>
      <c r="L3049">
        <v>125</v>
      </c>
      <c r="M3049">
        <v>2.2847222222222224E-2</v>
      </c>
      <c r="N3049">
        <v>41.343710000000002</v>
      </c>
      <c r="O3049">
        <v>130.2326865</v>
      </c>
      <c r="P3049">
        <v>0.12716040000000001</v>
      </c>
      <c r="Q3049">
        <v>3.4728719999999998E-2</v>
      </c>
      <c r="R3049">
        <v>51.142175000000002</v>
      </c>
      <c r="S3049">
        <v>5.7196851999999998</v>
      </c>
      <c r="T3049">
        <v>2.2377379999999998</v>
      </c>
      <c r="U3049">
        <v>0</v>
      </c>
      <c r="V3049">
        <v>0</v>
      </c>
      <c r="W3049" s="25">
        <v>0</v>
      </c>
    </row>
    <row r="3050" spans="2:23" x14ac:dyDescent="0.25">
      <c r="B3050" t="s">
        <v>151</v>
      </c>
      <c r="C3050" t="s">
        <v>395</v>
      </c>
      <c r="D3050" t="s">
        <v>693</v>
      </c>
      <c r="E3050" t="s">
        <v>1876</v>
      </c>
      <c r="F3050" s="11" t="s">
        <v>951</v>
      </c>
      <c r="G3050" t="s">
        <v>1907</v>
      </c>
      <c r="H3050" t="s">
        <v>921</v>
      </c>
      <c r="I3050" t="s">
        <v>179</v>
      </c>
      <c r="J3050" t="s">
        <v>864</v>
      </c>
      <c r="K3050">
        <v>160</v>
      </c>
      <c r="L3050">
        <v>125</v>
      </c>
      <c r="M3050">
        <v>1.9259259259259261E-2</v>
      </c>
      <c r="N3050">
        <v>36.878972756410199</v>
      </c>
      <c r="O3050">
        <v>116.16876418269213</v>
      </c>
      <c r="P3050">
        <v>0.1198444</v>
      </c>
      <c r="Q3050">
        <v>3.097834E-2</v>
      </c>
      <c r="R3050">
        <v>45.619293891025599</v>
      </c>
      <c r="S3050">
        <v>4.66178794358974</v>
      </c>
      <c r="T3050">
        <v>1.80732096410256</v>
      </c>
      <c r="U3050">
        <v>0</v>
      </c>
      <c r="V3050">
        <v>0</v>
      </c>
      <c r="W3050" s="25">
        <v>0</v>
      </c>
    </row>
    <row r="3051" spans="2:23" x14ac:dyDescent="0.25">
      <c r="B3051" t="s">
        <v>152</v>
      </c>
      <c r="C3051" t="s">
        <v>396</v>
      </c>
      <c r="D3051" t="s">
        <v>693</v>
      </c>
      <c r="E3051" t="s">
        <v>1879</v>
      </c>
      <c r="F3051" s="11" t="s">
        <v>951</v>
      </c>
      <c r="G3051" t="s">
        <v>1907</v>
      </c>
      <c r="H3051" t="s">
        <v>921</v>
      </c>
      <c r="I3051" t="s">
        <v>179</v>
      </c>
      <c r="J3051" t="s">
        <v>865</v>
      </c>
      <c r="K3051">
        <v>200</v>
      </c>
      <c r="L3051">
        <v>125</v>
      </c>
      <c r="M3051">
        <v>2.314814814814815E-2</v>
      </c>
      <c r="N3051">
        <v>112.076889130015</v>
      </c>
      <c r="O3051">
        <v>353.04220075954726</v>
      </c>
      <c r="P3051">
        <v>0.61412179826170599</v>
      </c>
      <c r="Q3051">
        <v>9.4144582689826201E-2</v>
      </c>
      <c r="R3051">
        <v>138.63911713030399</v>
      </c>
      <c r="S3051">
        <v>1.62839155767898</v>
      </c>
      <c r="T3051">
        <v>0.167268751900889</v>
      </c>
      <c r="U3051">
        <v>0</v>
      </c>
      <c r="V3051">
        <v>0</v>
      </c>
      <c r="W3051" s="25">
        <v>0</v>
      </c>
    </row>
    <row r="3052" spans="2:23" x14ac:dyDescent="0.25">
      <c r="B3052" t="s">
        <v>152</v>
      </c>
      <c r="C3052" t="s">
        <v>396</v>
      </c>
      <c r="D3052" t="s">
        <v>693</v>
      </c>
      <c r="E3052" t="s">
        <v>1879</v>
      </c>
      <c r="F3052" s="11" t="s">
        <v>951</v>
      </c>
      <c r="G3052" t="s">
        <v>1907</v>
      </c>
      <c r="H3052" t="s">
        <v>921</v>
      </c>
      <c r="I3052" t="s">
        <v>179</v>
      </c>
      <c r="J3052" t="s">
        <v>865</v>
      </c>
      <c r="K3052">
        <v>240</v>
      </c>
      <c r="L3052">
        <v>200</v>
      </c>
      <c r="M3052">
        <v>3.4178240740740738E-2</v>
      </c>
      <c r="N3052">
        <v>160.30133396271401</v>
      </c>
      <c r="O3052">
        <v>504.94920198254914</v>
      </c>
      <c r="P3052">
        <v>0.86376175919356402</v>
      </c>
      <c r="Q3052">
        <v>0.134653123768251</v>
      </c>
      <c r="R3052">
        <v>198.292745060171</v>
      </c>
      <c r="S3052">
        <v>2.3897161316276301</v>
      </c>
      <c r="T3052">
        <v>0.23309902005456901</v>
      </c>
      <c r="U3052">
        <v>0</v>
      </c>
      <c r="V3052">
        <v>0</v>
      </c>
      <c r="W3052" s="25">
        <v>0</v>
      </c>
    </row>
    <row r="3053" spans="2:23" x14ac:dyDescent="0.25">
      <c r="B3053" t="s">
        <v>152</v>
      </c>
      <c r="C3053" t="s">
        <v>396</v>
      </c>
      <c r="D3053" t="s">
        <v>693</v>
      </c>
      <c r="E3053" t="s">
        <v>1879</v>
      </c>
      <c r="F3053" s="11" t="s">
        <v>951</v>
      </c>
      <c r="G3053" t="s">
        <v>1907</v>
      </c>
      <c r="H3053" t="s">
        <v>921</v>
      </c>
      <c r="I3053" t="s">
        <v>179</v>
      </c>
      <c r="J3053" t="s">
        <v>865</v>
      </c>
      <c r="K3053">
        <v>240</v>
      </c>
      <c r="L3053">
        <v>250</v>
      </c>
      <c r="M3053">
        <v>4.0231481481481479E-2</v>
      </c>
      <c r="N3053">
        <v>192.50379073355501</v>
      </c>
      <c r="O3053">
        <v>606.38694081069821</v>
      </c>
      <c r="P3053">
        <v>1.0400263682626401</v>
      </c>
      <c r="Q3053">
        <v>0.161703182992185</v>
      </c>
      <c r="R3053">
        <v>238.12721319924299</v>
      </c>
      <c r="S3053">
        <v>2.82615261800927</v>
      </c>
      <c r="T3053">
        <v>0.26079910262716399</v>
      </c>
      <c r="U3053">
        <v>0</v>
      </c>
      <c r="V3053">
        <v>0</v>
      </c>
      <c r="W3053" s="25">
        <v>0</v>
      </c>
    </row>
    <row r="3054" spans="2:23" x14ac:dyDescent="0.25">
      <c r="B3054" t="s">
        <v>152</v>
      </c>
      <c r="C3054" t="s">
        <v>396</v>
      </c>
      <c r="D3054" t="s">
        <v>693</v>
      </c>
      <c r="E3054" t="s">
        <v>1879</v>
      </c>
      <c r="F3054" s="11" t="s">
        <v>951</v>
      </c>
      <c r="G3054" t="s">
        <v>1907</v>
      </c>
      <c r="H3054" t="s">
        <v>921</v>
      </c>
      <c r="I3054" t="s">
        <v>179</v>
      </c>
      <c r="J3054" t="s">
        <v>865</v>
      </c>
      <c r="K3054">
        <v>300</v>
      </c>
      <c r="L3054">
        <v>500</v>
      </c>
      <c r="M3054">
        <v>7.3460648148148136E-2</v>
      </c>
      <c r="N3054">
        <v>318.48355154390202</v>
      </c>
      <c r="O3054">
        <v>1003.2231873632913</v>
      </c>
      <c r="P3054">
        <v>1.66102779383887</v>
      </c>
      <c r="Q3054">
        <v>0.26752621954435801</v>
      </c>
      <c r="R3054">
        <v>393.96422706370498</v>
      </c>
      <c r="S3054">
        <v>4.9619495902184001</v>
      </c>
      <c r="T3054">
        <v>0.41963391728440103</v>
      </c>
      <c r="U3054">
        <v>0</v>
      </c>
      <c r="V3054">
        <v>0</v>
      </c>
      <c r="W3054" s="25">
        <v>0</v>
      </c>
    </row>
    <row r="3055" spans="2:23" x14ac:dyDescent="0.25">
      <c r="B3055" t="s">
        <v>152</v>
      </c>
      <c r="C3055" t="s">
        <v>396</v>
      </c>
      <c r="D3055" t="s">
        <v>693</v>
      </c>
      <c r="E3055" t="s">
        <v>1879</v>
      </c>
      <c r="F3055" s="11" t="s">
        <v>951</v>
      </c>
      <c r="G3055" t="s">
        <v>1907</v>
      </c>
      <c r="H3055" t="s">
        <v>921</v>
      </c>
      <c r="I3055" t="s">
        <v>179</v>
      </c>
      <c r="J3055" t="s">
        <v>865</v>
      </c>
      <c r="K3055">
        <v>290</v>
      </c>
      <c r="L3055">
        <v>750</v>
      </c>
      <c r="M3055">
        <v>0.10672453703703703</v>
      </c>
      <c r="N3055">
        <v>466.14113419793102</v>
      </c>
      <c r="O3055">
        <v>1468.3445727234828</v>
      </c>
      <c r="P3055">
        <v>2.4379044137064398</v>
      </c>
      <c r="Q3055">
        <v>0.391558545489467</v>
      </c>
      <c r="R3055">
        <v>576.61657701238198</v>
      </c>
      <c r="S3055">
        <v>7.1645862176930502</v>
      </c>
      <c r="T3055">
        <v>0.57740464387002099</v>
      </c>
      <c r="U3055">
        <v>0</v>
      </c>
      <c r="V3055">
        <v>0</v>
      </c>
      <c r="W3055" s="25">
        <v>0</v>
      </c>
    </row>
    <row r="3056" spans="2:23" x14ac:dyDescent="0.25">
      <c r="B3056" t="s">
        <v>152</v>
      </c>
      <c r="C3056" t="s">
        <v>396</v>
      </c>
      <c r="D3056" t="s">
        <v>693</v>
      </c>
      <c r="E3056" t="s">
        <v>1879</v>
      </c>
      <c r="F3056" s="11" t="s">
        <v>951</v>
      </c>
      <c r="G3056" t="s">
        <v>1907</v>
      </c>
      <c r="H3056" t="s">
        <v>921</v>
      </c>
      <c r="I3056" t="s">
        <v>179</v>
      </c>
      <c r="J3056" t="s">
        <v>865</v>
      </c>
      <c r="K3056">
        <v>280</v>
      </c>
      <c r="L3056">
        <v>1000</v>
      </c>
      <c r="M3056">
        <v>0.13950231481481482</v>
      </c>
      <c r="N3056">
        <v>625.82777610313497</v>
      </c>
      <c r="O3056">
        <v>1971.3574947248751</v>
      </c>
      <c r="P3056">
        <v>3.2936065274953199</v>
      </c>
      <c r="Q3056">
        <v>0.52569524194824102</v>
      </c>
      <c r="R3056">
        <v>774.14892110002802</v>
      </c>
      <c r="S3056">
        <v>9.4538123599766504</v>
      </c>
      <c r="T3056">
        <v>0.74103393037772403</v>
      </c>
      <c r="U3056">
        <v>0</v>
      </c>
      <c r="V3056">
        <v>0</v>
      </c>
      <c r="W3056" s="25">
        <v>0</v>
      </c>
    </row>
    <row r="3057" spans="2:23" x14ac:dyDescent="0.25">
      <c r="B3057" t="s">
        <v>152</v>
      </c>
      <c r="C3057" t="s">
        <v>396</v>
      </c>
      <c r="D3057" t="s">
        <v>693</v>
      </c>
      <c r="E3057" t="s">
        <v>1879</v>
      </c>
      <c r="F3057" s="11" t="s">
        <v>951</v>
      </c>
      <c r="G3057" t="s">
        <v>1907</v>
      </c>
      <c r="H3057" t="s">
        <v>921</v>
      </c>
      <c r="I3057" t="s">
        <v>179</v>
      </c>
      <c r="J3057" t="s">
        <v>832</v>
      </c>
      <c r="K3057">
        <v>200</v>
      </c>
      <c r="L3057">
        <v>125</v>
      </c>
      <c r="M3057">
        <v>2.2847222222222224E-2</v>
      </c>
      <c r="N3057">
        <v>41.343710000000002</v>
      </c>
      <c r="O3057">
        <v>130.2326865</v>
      </c>
      <c r="P3057">
        <v>0.12716040000000001</v>
      </c>
      <c r="Q3057">
        <v>3.4728719999999998E-2</v>
      </c>
      <c r="R3057">
        <v>51.142175000000002</v>
      </c>
      <c r="S3057">
        <v>5.7196851999999998</v>
      </c>
      <c r="T3057">
        <v>2.2377379999999998</v>
      </c>
      <c r="U3057">
        <v>0</v>
      </c>
      <c r="V3057">
        <v>0</v>
      </c>
      <c r="W3057" s="25">
        <v>0</v>
      </c>
    </row>
    <row r="3058" spans="2:23" x14ac:dyDescent="0.25">
      <c r="B3058" t="s">
        <v>152</v>
      </c>
      <c r="C3058" t="s">
        <v>396</v>
      </c>
      <c r="D3058" t="s">
        <v>693</v>
      </c>
      <c r="E3058" t="s">
        <v>1879</v>
      </c>
      <c r="F3058" s="11" t="s">
        <v>951</v>
      </c>
      <c r="G3058" t="s">
        <v>1907</v>
      </c>
      <c r="H3058" t="s">
        <v>921</v>
      </c>
      <c r="I3058" t="s">
        <v>179</v>
      </c>
      <c r="J3058" t="s">
        <v>864</v>
      </c>
      <c r="K3058">
        <v>200</v>
      </c>
      <c r="L3058">
        <v>125</v>
      </c>
      <c r="M3058">
        <v>1.9259259259259261E-2</v>
      </c>
      <c r="N3058">
        <v>36.878972756410199</v>
      </c>
      <c r="O3058">
        <v>116.16876418269213</v>
      </c>
      <c r="P3058">
        <v>0.1198444</v>
      </c>
      <c r="Q3058">
        <v>3.097834E-2</v>
      </c>
      <c r="R3058">
        <v>45.619293891025599</v>
      </c>
      <c r="S3058">
        <v>4.66178794358974</v>
      </c>
      <c r="T3058">
        <v>1.80732096410256</v>
      </c>
      <c r="U3058">
        <v>0</v>
      </c>
      <c r="V3058">
        <v>0</v>
      </c>
      <c r="W3058" s="25">
        <v>0</v>
      </c>
    </row>
    <row r="3059" spans="2:23" x14ac:dyDescent="0.25">
      <c r="B3059" t="s">
        <v>2045</v>
      </c>
      <c r="C3059" t="s">
        <v>787</v>
      </c>
      <c r="D3059" t="s">
        <v>693</v>
      </c>
      <c r="E3059" t="s">
        <v>1880</v>
      </c>
      <c r="F3059" s="11" t="s">
        <v>951</v>
      </c>
      <c r="G3059" t="s">
        <v>1907</v>
      </c>
      <c r="H3059" t="s">
        <v>921</v>
      </c>
      <c r="I3059" t="s">
        <v>179</v>
      </c>
      <c r="J3059" t="s">
        <v>865</v>
      </c>
      <c r="K3059">
        <v>200</v>
      </c>
      <c r="L3059">
        <v>125</v>
      </c>
      <c r="M3059">
        <v>2.3136574074074077E-2</v>
      </c>
      <c r="N3059">
        <v>111.465538892043</v>
      </c>
      <c r="O3059">
        <v>351.11644750993543</v>
      </c>
      <c r="P3059">
        <v>0.60981974656232396</v>
      </c>
      <c r="Q3059">
        <v>9.3631061446028604E-2</v>
      </c>
      <c r="R3059">
        <v>137.88287800391899</v>
      </c>
      <c r="S3059">
        <v>1.6332241825199001</v>
      </c>
      <c r="T3059">
        <v>0.16922262563148599</v>
      </c>
      <c r="U3059">
        <v>0</v>
      </c>
      <c r="V3059">
        <v>0</v>
      </c>
      <c r="W3059" s="25">
        <v>0</v>
      </c>
    </row>
    <row r="3060" spans="2:23" x14ac:dyDescent="0.25">
      <c r="B3060" t="s">
        <v>2045</v>
      </c>
      <c r="C3060" t="s">
        <v>787</v>
      </c>
      <c r="D3060" t="s">
        <v>693</v>
      </c>
      <c r="E3060" t="s">
        <v>1880</v>
      </c>
      <c r="F3060" s="11" t="s">
        <v>951</v>
      </c>
      <c r="G3060" t="s">
        <v>1907</v>
      </c>
      <c r="H3060" t="s">
        <v>921</v>
      </c>
      <c r="I3060" t="s">
        <v>179</v>
      </c>
      <c r="J3060" t="s">
        <v>865</v>
      </c>
      <c r="K3060">
        <v>230</v>
      </c>
      <c r="L3060">
        <v>200</v>
      </c>
      <c r="M3060">
        <v>3.4143518518518517E-2</v>
      </c>
      <c r="N3060">
        <v>158.27531637055799</v>
      </c>
      <c r="O3060">
        <v>498.56724656725765</v>
      </c>
      <c r="P3060">
        <v>0.85513022592095</v>
      </c>
      <c r="Q3060">
        <v>0.13295126575126801</v>
      </c>
      <c r="R3060">
        <v>195.78656230091599</v>
      </c>
      <c r="S3060">
        <v>2.3606495868349802</v>
      </c>
      <c r="T3060">
        <v>0.23248681199743301</v>
      </c>
      <c r="U3060">
        <v>0</v>
      </c>
      <c r="V3060">
        <v>0</v>
      </c>
      <c r="W3060" s="25">
        <v>0</v>
      </c>
    </row>
    <row r="3061" spans="2:23" x14ac:dyDescent="0.25">
      <c r="B3061" t="s">
        <v>2045</v>
      </c>
      <c r="C3061" t="s">
        <v>787</v>
      </c>
      <c r="D3061" t="s">
        <v>693</v>
      </c>
      <c r="E3061" t="s">
        <v>1880</v>
      </c>
      <c r="F3061" s="11" t="s">
        <v>951</v>
      </c>
      <c r="G3061" t="s">
        <v>1907</v>
      </c>
      <c r="H3061" t="s">
        <v>921</v>
      </c>
      <c r="I3061" t="s">
        <v>179</v>
      </c>
      <c r="J3061" t="s">
        <v>865</v>
      </c>
      <c r="K3061">
        <v>240</v>
      </c>
      <c r="L3061">
        <v>250</v>
      </c>
      <c r="M3061">
        <v>3.9930555555555559E-2</v>
      </c>
      <c r="N3061">
        <v>187.75091093375801</v>
      </c>
      <c r="O3061">
        <v>591.4153694413377</v>
      </c>
      <c r="P3061">
        <v>1.01290412464493</v>
      </c>
      <c r="Q3061">
        <v>0.157710765184357</v>
      </c>
      <c r="R3061">
        <v>232.24782352998099</v>
      </c>
      <c r="S3061">
        <v>2.7867952596972501</v>
      </c>
      <c r="T3061">
        <v>0.26116891543473097</v>
      </c>
      <c r="U3061">
        <v>0</v>
      </c>
      <c r="V3061">
        <v>0</v>
      </c>
      <c r="W3061" s="25">
        <v>0</v>
      </c>
    </row>
    <row r="3062" spans="2:23" x14ac:dyDescent="0.25">
      <c r="B3062" t="s">
        <v>2045</v>
      </c>
      <c r="C3062" t="s">
        <v>787</v>
      </c>
      <c r="D3062" t="s">
        <v>693</v>
      </c>
      <c r="E3062" t="s">
        <v>1880</v>
      </c>
      <c r="F3062" s="11" t="s">
        <v>951</v>
      </c>
      <c r="G3062" t="s">
        <v>1907</v>
      </c>
      <c r="H3062" t="s">
        <v>921</v>
      </c>
      <c r="I3062" t="s">
        <v>179</v>
      </c>
      <c r="J3062" t="s">
        <v>865</v>
      </c>
      <c r="K3062">
        <v>300</v>
      </c>
      <c r="L3062">
        <v>500</v>
      </c>
      <c r="M3062">
        <v>7.289351851851851E-2</v>
      </c>
      <c r="N3062">
        <v>314.66571520521501</v>
      </c>
      <c r="O3062">
        <v>991.19700289642719</v>
      </c>
      <c r="P3062">
        <v>1.6366929472846701</v>
      </c>
      <c r="Q3062">
        <v>0.26431923379786199</v>
      </c>
      <c r="R3062">
        <v>389.24150258677503</v>
      </c>
      <c r="S3062">
        <v>4.9795674766196996</v>
      </c>
      <c r="T3062">
        <v>0.43114612708098299</v>
      </c>
      <c r="U3062">
        <v>0</v>
      </c>
      <c r="V3062">
        <v>0</v>
      </c>
      <c r="W3062" s="25">
        <v>0</v>
      </c>
    </row>
    <row r="3063" spans="2:23" x14ac:dyDescent="0.25">
      <c r="B3063" t="s">
        <v>2045</v>
      </c>
      <c r="C3063" t="s">
        <v>787</v>
      </c>
      <c r="D3063" t="s">
        <v>693</v>
      </c>
      <c r="E3063" t="s">
        <v>1880</v>
      </c>
      <c r="F3063" s="11" t="s">
        <v>951</v>
      </c>
      <c r="G3063" t="s">
        <v>1907</v>
      </c>
      <c r="H3063" t="s">
        <v>921</v>
      </c>
      <c r="I3063" t="s">
        <v>179</v>
      </c>
      <c r="J3063" t="s">
        <v>865</v>
      </c>
      <c r="K3063">
        <v>300</v>
      </c>
      <c r="L3063">
        <v>750</v>
      </c>
      <c r="M3063">
        <v>0.10560185185185185</v>
      </c>
      <c r="N3063">
        <v>453.77547206048303</v>
      </c>
      <c r="O3063">
        <v>1429.3927369905216</v>
      </c>
      <c r="P3063">
        <v>2.3530421388245299</v>
      </c>
      <c r="Q3063">
        <v>0.38117139291240898</v>
      </c>
      <c r="R3063">
        <v>561.32025418464605</v>
      </c>
      <c r="S3063">
        <v>7.1515608915511404</v>
      </c>
      <c r="T3063">
        <v>0.58773028369080105</v>
      </c>
      <c r="U3063">
        <v>0</v>
      </c>
      <c r="V3063">
        <v>0</v>
      </c>
      <c r="W3063" s="25">
        <v>0</v>
      </c>
    </row>
    <row r="3064" spans="2:23" x14ac:dyDescent="0.25">
      <c r="B3064" t="s">
        <v>2045</v>
      </c>
      <c r="C3064" t="s">
        <v>787</v>
      </c>
      <c r="D3064" t="s">
        <v>693</v>
      </c>
      <c r="E3064" t="s">
        <v>1880</v>
      </c>
      <c r="F3064" s="11" t="s">
        <v>951</v>
      </c>
      <c r="G3064" t="s">
        <v>1907</v>
      </c>
      <c r="H3064" t="s">
        <v>921</v>
      </c>
      <c r="I3064" t="s">
        <v>179</v>
      </c>
      <c r="J3064" t="s">
        <v>865</v>
      </c>
      <c r="K3064">
        <v>300</v>
      </c>
      <c r="L3064">
        <v>1000</v>
      </c>
      <c r="M3064">
        <v>0.13885416666666667</v>
      </c>
      <c r="N3064">
        <v>592.71278538083095</v>
      </c>
      <c r="O3064">
        <v>1867.0452739496175</v>
      </c>
      <c r="P3064">
        <v>3.0617313068624701</v>
      </c>
      <c r="Q3064">
        <v>0.49787877346179499</v>
      </c>
      <c r="R3064">
        <v>733.18572578929104</v>
      </c>
      <c r="S3064">
        <v>9.3933914678905399</v>
      </c>
      <c r="T3064">
        <v>0.77030744628476699</v>
      </c>
      <c r="U3064">
        <v>0</v>
      </c>
      <c r="V3064">
        <v>0</v>
      </c>
      <c r="W3064" s="25">
        <v>0</v>
      </c>
    </row>
    <row r="3065" spans="2:23" x14ac:dyDescent="0.25">
      <c r="B3065" t="s">
        <v>2045</v>
      </c>
      <c r="C3065" t="s">
        <v>787</v>
      </c>
      <c r="D3065" t="s">
        <v>693</v>
      </c>
      <c r="E3065" t="s">
        <v>1880</v>
      </c>
      <c r="F3065" s="11" t="s">
        <v>951</v>
      </c>
      <c r="G3065" t="s">
        <v>1907</v>
      </c>
      <c r="H3065" t="s">
        <v>921</v>
      </c>
      <c r="I3065" t="s">
        <v>179</v>
      </c>
      <c r="J3065" t="s">
        <v>865</v>
      </c>
      <c r="K3065">
        <v>280</v>
      </c>
      <c r="L3065">
        <v>1500</v>
      </c>
      <c r="M3065">
        <v>0.2023611111111111</v>
      </c>
      <c r="N3065">
        <v>907.31738849781095</v>
      </c>
      <c r="O3065">
        <v>2858.0497737681044</v>
      </c>
      <c r="P3065">
        <v>4.76559235528795</v>
      </c>
      <c r="Q3065">
        <v>0.762146549750781</v>
      </c>
      <c r="R3065">
        <v>1122.35156791384</v>
      </c>
      <c r="S3065">
        <v>13.7531246525933</v>
      </c>
      <c r="T3065">
        <v>1.0602443503382599</v>
      </c>
      <c r="U3065">
        <v>0</v>
      </c>
      <c r="V3065">
        <v>0</v>
      </c>
      <c r="W3065" s="25">
        <v>0</v>
      </c>
    </row>
    <row r="3066" spans="2:23" x14ac:dyDescent="0.25">
      <c r="B3066" t="s">
        <v>2045</v>
      </c>
      <c r="C3066" t="s">
        <v>787</v>
      </c>
      <c r="D3066" t="s">
        <v>693</v>
      </c>
      <c r="E3066" t="s">
        <v>1880</v>
      </c>
      <c r="F3066" s="11" t="s">
        <v>951</v>
      </c>
      <c r="G3066" t="s">
        <v>1907</v>
      </c>
      <c r="H3066" t="s">
        <v>921</v>
      </c>
      <c r="I3066" t="s">
        <v>179</v>
      </c>
      <c r="J3066" t="s">
        <v>832</v>
      </c>
      <c r="K3066">
        <v>200</v>
      </c>
      <c r="L3066">
        <v>125</v>
      </c>
      <c r="M3066">
        <v>2.2847222222222224E-2</v>
      </c>
      <c r="N3066">
        <v>41.343710000000002</v>
      </c>
      <c r="O3066">
        <v>130.2326865</v>
      </c>
      <c r="P3066">
        <v>0.12716040000000001</v>
      </c>
      <c r="Q3066">
        <v>3.4728719999999998E-2</v>
      </c>
      <c r="R3066">
        <v>51.142175000000002</v>
      </c>
      <c r="S3066">
        <v>5.7196851999999998</v>
      </c>
      <c r="T3066">
        <v>2.2377379999999998</v>
      </c>
      <c r="U3066">
        <v>0</v>
      </c>
      <c r="V3066">
        <v>0</v>
      </c>
      <c r="W3066" s="25">
        <v>0</v>
      </c>
    </row>
    <row r="3067" spans="2:23" x14ac:dyDescent="0.25">
      <c r="B3067" t="s">
        <v>2045</v>
      </c>
      <c r="C3067" t="s">
        <v>787</v>
      </c>
      <c r="D3067" t="s">
        <v>693</v>
      </c>
      <c r="E3067" t="s">
        <v>1880</v>
      </c>
      <c r="F3067" s="11" t="s">
        <v>951</v>
      </c>
      <c r="G3067" t="s">
        <v>1907</v>
      </c>
      <c r="H3067" t="s">
        <v>921</v>
      </c>
      <c r="I3067" t="s">
        <v>179</v>
      </c>
      <c r="J3067" t="s">
        <v>864</v>
      </c>
      <c r="K3067">
        <v>200</v>
      </c>
      <c r="L3067">
        <v>125</v>
      </c>
      <c r="M3067">
        <v>1.9259259259259261E-2</v>
      </c>
      <c r="N3067">
        <v>36.878972756410199</v>
      </c>
      <c r="O3067">
        <v>116.16876418269213</v>
      </c>
      <c r="P3067">
        <v>0.1198444</v>
      </c>
      <c r="Q3067">
        <v>3.097834E-2</v>
      </c>
      <c r="R3067">
        <v>45.619293891025599</v>
      </c>
      <c r="S3067">
        <v>4.66178794358974</v>
      </c>
      <c r="T3067">
        <v>1.80732096410256</v>
      </c>
      <c r="U3067">
        <v>0</v>
      </c>
      <c r="V3067">
        <v>0</v>
      </c>
      <c r="W3067" s="25">
        <v>0</v>
      </c>
    </row>
    <row r="3068" spans="2:23" x14ac:dyDescent="0.25">
      <c r="B3068" t="s">
        <v>2063</v>
      </c>
      <c r="C3068" t="s">
        <v>788</v>
      </c>
      <c r="D3068" t="s">
        <v>327</v>
      </c>
      <c r="E3068" t="s">
        <v>1886</v>
      </c>
      <c r="F3068" s="11" t="s">
        <v>951</v>
      </c>
      <c r="G3068" t="s">
        <v>952</v>
      </c>
      <c r="H3068" t="s">
        <v>918</v>
      </c>
      <c r="I3068" t="s">
        <v>329</v>
      </c>
      <c r="J3068" t="s">
        <v>865</v>
      </c>
      <c r="K3068">
        <v>200</v>
      </c>
      <c r="L3068">
        <v>125</v>
      </c>
      <c r="M3068">
        <v>1.7002314814814814E-2</v>
      </c>
      <c r="N3068">
        <v>541.77243826431595</v>
      </c>
      <c r="O3068">
        <v>1706.5831805325952</v>
      </c>
      <c r="P3068">
        <v>9.2683746558519697</v>
      </c>
      <c r="Q3068">
        <v>0.45508876638373602</v>
      </c>
      <c r="R3068">
        <v>670.17249162388305</v>
      </c>
      <c r="S3068">
        <v>1.8052183842831899</v>
      </c>
      <c r="T3068">
        <v>0.13139574149991201</v>
      </c>
      <c r="U3068">
        <v>4.0428610901542199E-2</v>
      </c>
      <c r="V3068">
        <v>4.1929188739323699E-2</v>
      </c>
      <c r="W3068" s="25">
        <v>8.2357799640865897E-2</v>
      </c>
    </row>
    <row r="3069" spans="2:23" x14ac:dyDescent="0.25">
      <c r="B3069" t="s">
        <v>2063</v>
      </c>
      <c r="C3069" t="s">
        <v>788</v>
      </c>
      <c r="D3069" t="s">
        <v>327</v>
      </c>
      <c r="E3069" t="s">
        <v>1886</v>
      </c>
      <c r="F3069" s="11" t="s">
        <v>951</v>
      </c>
      <c r="G3069" t="s">
        <v>952</v>
      </c>
      <c r="H3069" t="s">
        <v>918</v>
      </c>
      <c r="I3069" t="s">
        <v>329</v>
      </c>
      <c r="J3069" t="s">
        <v>865</v>
      </c>
      <c r="K3069">
        <v>240</v>
      </c>
      <c r="L3069">
        <v>200</v>
      </c>
      <c r="M3069">
        <v>2.5162037037037038E-2</v>
      </c>
      <c r="N3069">
        <v>770.76012663480503</v>
      </c>
      <c r="O3069">
        <v>2427.8943988996357</v>
      </c>
      <c r="P3069">
        <v>13.1828702543484</v>
      </c>
      <c r="Q3069">
        <v>0.64743843888294905</v>
      </c>
      <c r="R3069">
        <v>953.43023258006599</v>
      </c>
      <c r="S3069">
        <v>2.2960202823400602</v>
      </c>
      <c r="T3069">
        <v>0.16035898798631101</v>
      </c>
      <c r="U3069">
        <v>5.2534597754610002E-2</v>
      </c>
      <c r="V3069">
        <v>6.1331062510119799E-2</v>
      </c>
      <c r="W3069" s="25">
        <v>0.1138656602647298</v>
      </c>
    </row>
    <row r="3070" spans="2:23" x14ac:dyDescent="0.25">
      <c r="B3070" t="s">
        <v>2063</v>
      </c>
      <c r="C3070" t="s">
        <v>788</v>
      </c>
      <c r="D3070" t="s">
        <v>327</v>
      </c>
      <c r="E3070" t="s">
        <v>1886</v>
      </c>
      <c r="F3070" s="11" t="s">
        <v>951</v>
      </c>
      <c r="G3070" t="s">
        <v>952</v>
      </c>
      <c r="H3070" t="s">
        <v>918</v>
      </c>
      <c r="I3070" t="s">
        <v>329</v>
      </c>
      <c r="J3070" t="s">
        <v>865</v>
      </c>
      <c r="K3070">
        <v>260</v>
      </c>
      <c r="L3070">
        <v>250</v>
      </c>
      <c r="M3070">
        <v>3.0266203703703708E-2</v>
      </c>
      <c r="N3070">
        <v>912.56591390573897</v>
      </c>
      <c r="O3070">
        <v>2874.5826288030776</v>
      </c>
      <c r="P3070">
        <v>15.5454828177624</v>
      </c>
      <c r="Q3070">
        <v>0.76655532393075099</v>
      </c>
      <c r="R3070">
        <v>1128.84398906666</v>
      </c>
      <c r="S3070">
        <v>2.6025301095242801</v>
      </c>
      <c r="T3070">
        <v>0.17815386610999701</v>
      </c>
      <c r="U3070">
        <v>5.90963591203367E-2</v>
      </c>
      <c r="V3070">
        <v>7.4052066131476801E-2</v>
      </c>
      <c r="W3070" s="25">
        <v>0.1331484252518135</v>
      </c>
    </row>
    <row r="3071" spans="2:23" x14ac:dyDescent="0.25">
      <c r="B3071" t="s">
        <v>2063</v>
      </c>
      <c r="C3071" t="s">
        <v>788</v>
      </c>
      <c r="D3071" t="s">
        <v>327</v>
      </c>
      <c r="E3071" t="s">
        <v>1886</v>
      </c>
      <c r="F3071" s="11" t="s">
        <v>951</v>
      </c>
      <c r="G3071" t="s">
        <v>952</v>
      </c>
      <c r="H3071" t="s">
        <v>918</v>
      </c>
      <c r="I3071" t="s">
        <v>329</v>
      </c>
      <c r="J3071" t="s">
        <v>865</v>
      </c>
      <c r="K3071">
        <v>300</v>
      </c>
      <c r="L3071">
        <v>500</v>
      </c>
      <c r="M3071">
        <v>5.4641203703703706E-2</v>
      </c>
      <c r="N3071">
        <v>1549.49576087629</v>
      </c>
      <c r="O3071">
        <v>4880.9116467603135</v>
      </c>
      <c r="P3071">
        <v>26.0744148391876</v>
      </c>
      <c r="Q3071">
        <v>1.3015764710708699</v>
      </c>
      <c r="R3071">
        <v>1916.7261889413401</v>
      </c>
      <c r="S3071">
        <v>3.89884662726163</v>
      </c>
      <c r="T3071">
        <v>0.25091140918552701</v>
      </c>
      <c r="U3071">
        <v>8.5877356000236799E-2</v>
      </c>
      <c r="V3071">
        <v>0.13353718728172001</v>
      </c>
      <c r="W3071" s="25">
        <v>0.21941454328195681</v>
      </c>
    </row>
    <row r="3072" spans="2:23" x14ac:dyDescent="0.25">
      <c r="B3072" t="s">
        <v>2063</v>
      </c>
      <c r="C3072" t="s">
        <v>788</v>
      </c>
      <c r="D3072" t="s">
        <v>327</v>
      </c>
      <c r="E3072" t="s">
        <v>1886</v>
      </c>
      <c r="F3072" s="11" t="s">
        <v>951</v>
      </c>
      <c r="G3072" t="s">
        <v>952</v>
      </c>
      <c r="H3072" t="s">
        <v>918</v>
      </c>
      <c r="I3072" t="s">
        <v>329</v>
      </c>
      <c r="J3072" t="s">
        <v>865</v>
      </c>
      <c r="K3072">
        <v>300</v>
      </c>
      <c r="L3072">
        <v>750</v>
      </c>
      <c r="M3072">
        <v>7.9270833333333332E-2</v>
      </c>
      <c r="N3072">
        <v>2205.39396651788</v>
      </c>
      <c r="O3072">
        <v>6946.990994531322</v>
      </c>
      <c r="P3072">
        <v>37.227403565930302</v>
      </c>
      <c r="Q3072">
        <v>1.85253080398101</v>
      </c>
      <c r="R3072">
        <v>2728.0718940493698</v>
      </c>
      <c r="S3072">
        <v>5.0912151249179303</v>
      </c>
      <c r="T3072">
        <v>0.31630061396837</v>
      </c>
      <c r="U3072">
        <v>0.115238062764055</v>
      </c>
      <c r="V3072">
        <v>0.19272771774754999</v>
      </c>
      <c r="W3072" s="25">
        <v>0.307965780511605</v>
      </c>
    </row>
    <row r="3073" spans="2:23" x14ac:dyDescent="0.25">
      <c r="B3073" t="s">
        <v>2063</v>
      </c>
      <c r="C3073" t="s">
        <v>788</v>
      </c>
      <c r="D3073" t="s">
        <v>327</v>
      </c>
      <c r="E3073" t="s">
        <v>1886</v>
      </c>
      <c r="F3073" s="11" t="s">
        <v>951</v>
      </c>
      <c r="G3073" t="s">
        <v>952</v>
      </c>
      <c r="H3073" t="s">
        <v>918</v>
      </c>
      <c r="I3073" t="s">
        <v>329</v>
      </c>
      <c r="J3073" t="s">
        <v>865</v>
      </c>
      <c r="K3073">
        <v>360</v>
      </c>
      <c r="L3073">
        <v>1000</v>
      </c>
      <c r="M3073">
        <v>0.10396990740740741</v>
      </c>
      <c r="N3073">
        <v>2534.4867074212898</v>
      </c>
      <c r="O3073">
        <v>7983.6331283770623</v>
      </c>
      <c r="P3073">
        <v>40.158343218489499</v>
      </c>
      <c r="Q3073">
        <v>2.1289686782696799</v>
      </c>
      <c r="R3073">
        <v>3135.16034621378</v>
      </c>
      <c r="S3073">
        <v>7.0671870028437898</v>
      </c>
      <c r="T3073">
        <v>0.40364624874580401</v>
      </c>
      <c r="U3073">
        <v>0.113306174986472</v>
      </c>
      <c r="V3073">
        <v>0.239438400253319</v>
      </c>
      <c r="W3073" s="25">
        <v>0.35274457523979097</v>
      </c>
    </row>
    <row r="3074" spans="2:23" x14ac:dyDescent="0.25">
      <c r="B3074" t="s">
        <v>2063</v>
      </c>
      <c r="C3074" t="s">
        <v>788</v>
      </c>
      <c r="D3074" t="s">
        <v>327</v>
      </c>
      <c r="E3074" t="s">
        <v>1886</v>
      </c>
      <c r="F3074" s="11" t="s">
        <v>951</v>
      </c>
      <c r="G3074" t="s">
        <v>952</v>
      </c>
      <c r="H3074" t="s">
        <v>918</v>
      </c>
      <c r="I3074" t="s">
        <v>329</v>
      </c>
      <c r="J3074" t="s">
        <v>865</v>
      </c>
      <c r="K3074">
        <v>320</v>
      </c>
      <c r="L3074">
        <v>1500</v>
      </c>
      <c r="M3074">
        <v>0.14954861111111112</v>
      </c>
      <c r="N3074">
        <v>3937.4987092921201</v>
      </c>
      <c r="O3074">
        <v>12403.120934270179</v>
      </c>
      <c r="P3074">
        <v>65.561214534903897</v>
      </c>
      <c r="Q3074">
        <v>3.30749821955839</v>
      </c>
      <c r="R3074">
        <v>4870.6851528281004</v>
      </c>
      <c r="S3074">
        <v>8.5644302916786295</v>
      </c>
      <c r="T3074">
        <v>0.50814449188715605</v>
      </c>
      <c r="U3074">
        <v>0.183306658181558</v>
      </c>
      <c r="V3074">
        <v>0.36012151542703003</v>
      </c>
      <c r="W3074" s="25">
        <v>0.54342817360858797</v>
      </c>
    </row>
    <row r="3075" spans="2:23" x14ac:dyDescent="0.25">
      <c r="B3075" t="s">
        <v>2063</v>
      </c>
      <c r="C3075" t="s">
        <v>788</v>
      </c>
      <c r="D3075" t="s">
        <v>327</v>
      </c>
      <c r="E3075" t="s">
        <v>1886</v>
      </c>
      <c r="F3075" s="11" t="s">
        <v>951</v>
      </c>
      <c r="G3075" t="s">
        <v>952</v>
      </c>
      <c r="H3075" t="s">
        <v>918</v>
      </c>
      <c r="I3075" t="s">
        <v>329</v>
      </c>
      <c r="J3075" t="s">
        <v>865</v>
      </c>
      <c r="K3075">
        <v>380</v>
      </c>
      <c r="L3075">
        <v>2000</v>
      </c>
      <c r="M3075">
        <v>0.20163194444444443</v>
      </c>
      <c r="N3075">
        <v>4618.5922145228797</v>
      </c>
      <c r="O3075">
        <v>14548.565475747071</v>
      </c>
      <c r="P3075">
        <v>72.148840698055594</v>
      </c>
      <c r="Q3075">
        <v>3.87961696788813</v>
      </c>
      <c r="R3075">
        <v>5713.1980784546004</v>
      </c>
      <c r="S3075">
        <v>12.6945454801761</v>
      </c>
      <c r="T3075">
        <v>0.67963515057748702</v>
      </c>
      <c r="U3075">
        <v>0.17838744016924299</v>
      </c>
      <c r="V3075">
        <v>0.46404484051</v>
      </c>
      <c r="W3075" s="25">
        <v>0.64243228067924296</v>
      </c>
    </row>
    <row r="3076" spans="2:23" x14ac:dyDescent="0.25">
      <c r="B3076" t="s">
        <v>2063</v>
      </c>
      <c r="C3076" t="s">
        <v>788</v>
      </c>
      <c r="D3076" t="s">
        <v>327</v>
      </c>
      <c r="E3076" t="s">
        <v>1886</v>
      </c>
      <c r="F3076" s="11" t="s">
        <v>951</v>
      </c>
      <c r="G3076" t="s">
        <v>952</v>
      </c>
      <c r="H3076" t="s">
        <v>918</v>
      </c>
      <c r="I3076" t="s">
        <v>329</v>
      </c>
      <c r="J3076" t="s">
        <v>865</v>
      </c>
      <c r="K3076">
        <v>380</v>
      </c>
      <c r="L3076">
        <v>2500</v>
      </c>
      <c r="M3076">
        <v>0.25010416666666668</v>
      </c>
      <c r="N3076">
        <v>5679.32664576159</v>
      </c>
      <c r="O3076">
        <v>17889.878934149008</v>
      </c>
      <c r="P3076">
        <v>88.619869743819805</v>
      </c>
      <c r="Q3076">
        <v>4.7706347547324199</v>
      </c>
      <c r="R3076">
        <v>7025.3268377317199</v>
      </c>
      <c r="S3076">
        <v>15.449405939804601</v>
      </c>
      <c r="T3076">
        <v>0.81409392045072904</v>
      </c>
      <c r="U3076">
        <v>0.213474538387912</v>
      </c>
      <c r="V3076">
        <v>0.57441773798004003</v>
      </c>
      <c r="W3076" s="25">
        <v>0.787892276367952</v>
      </c>
    </row>
    <row r="3077" spans="2:23" x14ac:dyDescent="0.25">
      <c r="B3077" t="s">
        <v>2063</v>
      </c>
      <c r="C3077" t="s">
        <v>788</v>
      </c>
      <c r="D3077" t="s">
        <v>327</v>
      </c>
      <c r="E3077" t="s">
        <v>1886</v>
      </c>
      <c r="F3077" s="11" t="s">
        <v>951</v>
      </c>
      <c r="G3077" t="s">
        <v>952</v>
      </c>
      <c r="H3077" t="s">
        <v>918</v>
      </c>
      <c r="I3077" t="s">
        <v>329</v>
      </c>
      <c r="J3077" t="s">
        <v>865</v>
      </c>
      <c r="K3077">
        <v>380</v>
      </c>
      <c r="L3077">
        <v>3000</v>
      </c>
      <c r="M3077">
        <v>0.29853009259259261</v>
      </c>
      <c r="N3077">
        <v>6740.9037397521597</v>
      </c>
      <c r="O3077">
        <v>21233.846780219301</v>
      </c>
      <c r="P3077">
        <v>105.125512776043</v>
      </c>
      <c r="Q3077">
        <v>5.66235895322641</v>
      </c>
      <c r="R3077">
        <v>8338.4983930839498</v>
      </c>
      <c r="S3077">
        <v>18.189057951943202</v>
      </c>
      <c r="T3077">
        <v>0.94724005410738898</v>
      </c>
      <c r="U3077">
        <v>0.24855205778082601</v>
      </c>
      <c r="V3077">
        <v>0.68483699671154197</v>
      </c>
      <c r="W3077" s="25">
        <v>0.93338905449236798</v>
      </c>
    </row>
    <row r="3078" spans="2:23" x14ac:dyDescent="0.25">
      <c r="B3078" t="s">
        <v>2063</v>
      </c>
      <c r="C3078" t="s">
        <v>788</v>
      </c>
      <c r="D3078" t="s">
        <v>327</v>
      </c>
      <c r="E3078" t="s">
        <v>1886</v>
      </c>
      <c r="F3078" s="11" t="s">
        <v>951</v>
      </c>
      <c r="G3078" t="s">
        <v>952</v>
      </c>
      <c r="H3078" t="s">
        <v>918</v>
      </c>
      <c r="I3078" t="s">
        <v>329</v>
      </c>
      <c r="J3078" t="s">
        <v>865</v>
      </c>
      <c r="K3078">
        <v>380</v>
      </c>
      <c r="L3078">
        <v>3500</v>
      </c>
      <c r="M3078">
        <v>0.34692129629629626</v>
      </c>
      <c r="N3078">
        <v>7804.9785886816398</v>
      </c>
      <c r="O3078">
        <v>24585.682554347164</v>
      </c>
      <c r="P3078">
        <v>121.69997385682299</v>
      </c>
      <c r="Q3078">
        <v>6.5561815020124801</v>
      </c>
      <c r="R3078">
        <v>9654.7581822882494</v>
      </c>
      <c r="S3078">
        <v>20.914061519898699</v>
      </c>
      <c r="T3078">
        <v>1.0791174589516701</v>
      </c>
      <c r="U3078">
        <v>0.28367345837568902</v>
      </c>
      <c r="V3078">
        <v>0.79547678028437496</v>
      </c>
      <c r="W3078" s="25">
        <v>1.079150238660064</v>
      </c>
    </row>
    <row r="3079" spans="2:23" x14ac:dyDescent="0.25">
      <c r="B3079" t="s">
        <v>2063</v>
      </c>
      <c r="C3079" t="s">
        <v>788</v>
      </c>
      <c r="D3079" t="s">
        <v>327</v>
      </c>
      <c r="E3079" t="s">
        <v>1886</v>
      </c>
      <c r="F3079" s="11" t="s">
        <v>951</v>
      </c>
      <c r="G3079" t="s">
        <v>952</v>
      </c>
      <c r="H3079" t="s">
        <v>918</v>
      </c>
      <c r="I3079" t="s">
        <v>329</v>
      </c>
      <c r="J3079" t="s">
        <v>865</v>
      </c>
      <c r="K3079">
        <v>380</v>
      </c>
      <c r="L3079">
        <v>4000</v>
      </c>
      <c r="M3079">
        <v>0.39524305555555556</v>
      </c>
      <c r="N3079">
        <v>8872.1995761582002</v>
      </c>
      <c r="O3079">
        <v>27947.428664898329</v>
      </c>
      <c r="P3079">
        <v>138.372863293092</v>
      </c>
      <c r="Q3079">
        <v>7.4526477600858199</v>
      </c>
      <c r="R3079">
        <v>10974.9100612154</v>
      </c>
      <c r="S3079">
        <v>23.6155544860503</v>
      </c>
      <c r="T3079">
        <v>1.2090776299864501</v>
      </c>
      <c r="U3079">
        <v>0.31886549204963399</v>
      </c>
      <c r="V3079">
        <v>0.90634858492692705</v>
      </c>
      <c r="W3079" s="25">
        <v>1.2252140769765609</v>
      </c>
    </row>
    <row r="3080" spans="2:23" x14ac:dyDescent="0.25">
      <c r="B3080" t="s">
        <v>2063</v>
      </c>
      <c r="C3080" t="s">
        <v>788</v>
      </c>
      <c r="D3080" t="s">
        <v>327</v>
      </c>
      <c r="E3080" t="s">
        <v>1886</v>
      </c>
      <c r="F3080" s="11" t="s">
        <v>951</v>
      </c>
      <c r="G3080" t="s">
        <v>952</v>
      </c>
      <c r="H3080" t="s">
        <v>918</v>
      </c>
      <c r="I3080" t="s">
        <v>329</v>
      </c>
      <c r="J3080" t="s">
        <v>865</v>
      </c>
      <c r="K3080">
        <v>380</v>
      </c>
      <c r="L3080">
        <v>4500</v>
      </c>
      <c r="M3080">
        <v>0.44353009259259263</v>
      </c>
      <c r="N3080">
        <v>9944.33316225419</v>
      </c>
      <c r="O3080">
        <v>31324.649461100696</v>
      </c>
      <c r="P3080">
        <v>155.17891135414399</v>
      </c>
      <c r="Q3080">
        <v>8.3532400564924902</v>
      </c>
      <c r="R3080">
        <v>12301.1384700669</v>
      </c>
      <c r="S3080">
        <v>26.302059266532599</v>
      </c>
      <c r="T3080">
        <v>1.3379893889702399</v>
      </c>
      <c r="U3080">
        <v>0.35422454559233701</v>
      </c>
      <c r="V3080">
        <v>1.0176351663532299</v>
      </c>
      <c r="W3080" s="25">
        <v>1.3718597119455669</v>
      </c>
    </row>
    <row r="3081" spans="2:23" x14ac:dyDescent="0.25">
      <c r="B3081" t="s">
        <v>2063</v>
      </c>
      <c r="C3081" t="s">
        <v>788</v>
      </c>
      <c r="D3081" t="s">
        <v>327</v>
      </c>
      <c r="E3081" t="s">
        <v>1886</v>
      </c>
      <c r="F3081" s="11" t="s">
        <v>951</v>
      </c>
      <c r="G3081" t="s">
        <v>952</v>
      </c>
      <c r="H3081" t="s">
        <v>918</v>
      </c>
      <c r="I3081" t="s">
        <v>329</v>
      </c>
      <c r="J3081" t="s">
        <v>865</v>
      </c>
      <c r="K3081">
        <v>380</v>
      </c>
      <c r="L3081">
        <v>5000</v>
      </c>
      <c r="M3081">
        <v>0.49185185185185182</v>
      </c>
      <c r="N3081">
        <v>11014.636805325399</v>
      </c>
      <c r="O3081">
        <v>34696.105936775006</v>
      </c>
      <c r="P3081">
        <v>171.931215580176</v>
      </c>
      <c r="Q3081">
        <v>9.2522924700151297</v>
      </c>
      <c r="R3081">
        <v>13625.101146884201</v>
      </c>
      <c r="S3081">
        <v>29.006495248542599</v>
      </c>
      <c r="T3081">
        <v>1.46853173712303</v>
      </c>
      <c r="U3081">
        <v>0.38958521623780901</v>
      </c>
      <c r="V3081">
        <v>1.1287651625531001</v>
      </c>
      <c r="W3081" s="25">
        <v>1.5183503787909092</v>
      </c>
    </row>
    <row r="3082" spans="2:23" x14ac:dyDescent="0.25">
      <c r="B3082" t="s">
        <v>2063</v>
      </c>
      <c r="C3082" t="s">
        <v>788</v>
      </c>
      <c r="D3082" t="s">
        <v>327</v>
      </c>
      <c r="E3082" t="s">
        <v>1886</v>
      </c>
      <c r="F3082" s="11" t="s">
        <v>951</v>
      </c>
      <c r="G3082" t="s">
        <v>952</v>
      </c>
      <c r="H3082" t="s">
        <v>918</v>
      </c>
      <c r="I3082" t="s">
        <v>329</v>
      </c>
      <c r="J3082" t="s">
        <v>832</v>
      </c>
      <c r="K3082">
        <v>200</v>
      </c>
      <c r="L3082">
        <v>125</v>
      </c>
      <c r="M3082">
        <v>2.2847222222222224E-2</v>
      </c>
      <c r="N3082">
        <v>183.684</v>
      </c>
      <c r="O3082">
        <v>578.6046</v>
      </c>
      <c r="P3082">
        <v>1.68950269999999</v>
      </c>
      <c r="Q3082">
        <v>0.154294559999999</v>
      </c>
      <c r="R3082">
        <v>227.21710999999999</v>
      </c>
      <c r="S3082">
        <v>4.5080830799999996</v>
      </c>
      <c r="T3082">
        <v>0.78676379999999901</v>
      </c>
      <c r="U3082">
        <v>1.6428000000000002E-2</v>
      </c>
      <c r="V3082">
        <v>1.6655664000000001E-2</v>
      </c>
      <c r="W3082" s="25">
        <v>3.3083663999999999E-2</v>
      </c>
    </row>
    <row r="3083" spans="2:23" x14ac:dyDescent="0.25">
      <c r="B3083" t="s">
        <v>2063</v>
      </c>
      <c r="C3083" t="s">
        <v>788</v>
      </c>
      <c r="D3083" t="s">
        <v>327</v>
      </c>
      <c r="E3083" t="s">
        <v>1886</v>
      </c>
      <c r="F3083" s="11" t="s">
        <v>951</v>
      </c>
      <c r="G3083" t="s">
        <v>952</v>
      </c>
      <c r="H3083" t="s">
        <v>918</v>
      </c>
      <c r="I3083" t="s">
        <v>329</v>
      </c>
      <c r="J3083" t="s">
        <v>864</v>
      </c>
      <c r="K3083">
        <v>200</v>
      </c>
      <c r="L3083">
        <v>125</v>
      </c>
      <c r="M3083">
        <v>1.9259259259259261E-2</v>
      </c>
      <c r="N3083">
        <v>167.56399999999999</v>
      </c>
      <c r="O3083">
        <v>527.82659999999998</v>
      </c>
      <c r="P3083">
        <v>1.6295362999999901</v>
      </c>
      <c r="Q3083">
        <v>0.14075376000000001</v>
      </c>
      <c r="R3083">
        <v>207.276669999999</v>
      </c>
      <c r="S3083">
        <v>3.7391590799999999</v>
      </c>
      <c r="T3083">
        <v>0.64103900000000003</v>
      </c>
      <c r="U3083">
        <v>1.49958E-2</v>
      </c>
      <c r="V3083">
        <v>1.4969263999999999E-2</v>
      </c>
      <c r="W3083" s="25">
        <v>2.9965064E-2</v>
      </c>
    </row>
    <row r="3084" spans="2:23" x14ac:dyDescent="0.25">
      <c r="B3084" t="s">
        <v>2046</v>
      </c>
      <c r="C3084" t="s">
        <v>401</v>
      </c>
      <c r="D3084" t="s">
        <v>402</v>
      </c>
      <c r="E3084" t="s">
        <v>1893</v>
      </c>
      <c r="F3084" s="11" t="s">
        <v>951</v>
      </c>
      <c r="G3084" t="s">
        <v>952</v>
      </c>
      <c r="H3084" t="s">
        <v>920</v>
      </c>
      <c r="I3084" t="s">
        <v>191</v>
      </c>
      <c r="J3084" t="s">
        <v>865</v>
      </c>
      <c r="K3084">
        <v>200</v>
      </c>
      <c r="L3084">
        <v>125</v>
      </c>
      <c r="M3084">
        <v>1.7870370370370373E-2</v>
      </c>
      <c r="N3084">
        <v>1076.7025582491101</v>
      </c>
      <c r="O3084">
        <v>3391.6130584846969</v>
      </c>
      <c r="P3084">
        <v>16.756696866491499</v>
      </c>
      <c r="Q3084">
        <v>0.90443014892925799</v>
      </c>
      <c r="R3084">
        <v>1331.8809917050301</v>
      </c>
      <c r="S3084">
        <v>0</v>
      </c>
      <c r="T3084">
        <v>0</v>
      </c>
      <c r="U3084">
        <v>6.1204462181644798E-2</v>
      </c>
      <c r="V3084">
        <v>0</v>
      </c>
      <c r="W3084" s="25">
        <v>6.1204462181644798E-2</v>
      </c>
    </row>
    <row r="3085" spans="2:23" x14ac:dyDescent="0.25">
      <c r="B3085" t="s">
        <v>2046</v>
      </c>
      <c r="C3085" t="s">
        <v>401</v>
      </c>
      <c r="D3085" t="s">
        <v>402</v>
      </c>
      <c r="E3085" t="s">
        <v>1893</v>
      </c>
      <c r="F3085" s="11" t="s">
        <v>951</v>
      </c>
      <c r="G3085" t="s">
        <v>952</v>
      </c>
      <c r="H3085" t="s">
        <v>920</v>
      </c>
      <c r="I3085" t="s">
        <v>191</v>
      </c>
      <c r="J3085" t="s">
        <v>865</v>
      </c>
      <c r="K3085">
        <v>240</v>
      </c>
      <c r="L3085">
        <v>200</v>
      </c>
      <c r="M3085">
        <v>2.6284722222222223E-2</v>
      </c>
      <c r="N3085">
        <v>1623.86367365008</v>
      </c>
      <c r="O3085">
        <v>5115.1705719977517</v>
      </c>
      <c r="P3085">
        <v>25.672590971870999</v>
      </c>
      <c r="Q3085">
        <v>1.36404541444922</v>
      </c>
      <c r="R3085">
        <v>2008.71924319408</v>
      </c>
      <c r="S3085">
        <v>0</v>
      </c>
      <c r="T3085">
        <v>0</v>
      </c>
      <c r="U3085">
        <v>8.5840514991645994E-2</v>
      </c>
      <c r="V3085">
        <v>0</v>
      </c>
      <c r="W3085" s="25">
        <v>8.5840514991645994E-2</v>
      </c>
    </row>
    <row r="3086" spans="2:23" x14ac:dyDescent="0.25">
      <c r="B3086" t="s">
        <v>2046</v>
      </c>
      <c r="C3086" t="s">
        <v>401</v>
      </c>
      <c r="D3086" t="s">
        <v>402</v>
      </c>
      <c r="E3086" t="s">
        <v>1893</v>
      </c>
      <c r="F3086" s="11" t="s">
        <v>951</v>
      </c>
      <c r="G3086" t="s">
        <v>952</v>
      </c>
      <c r="H3086" t="s">
        <v>920</v>
      </c>
      <c r="I3086" t="s">
        <v>191</v>
      </c>
      <c r="J3086" t="s">
        <v>865</v>
      </c>
      <c r="K3086">
        <v>240</v>
      </c>
      <c r="L3086">
        <v>250</v>
      </c>
      <c r="M3086">
        <v>3.1608796296296295E-2</v>
      </c>
      <c r="N3086">
        <v>1977.0838795872401</v>
      </c>
      <c r="O3086">
        <v>6227.8142206998064</v>
      </c>
      <c r="P3086">
        <v>31.465197442710402</v>
      </c>
      <c r="Q3086">
        <v>1.6607506128971199</v>
      </c>
      <c r="R3086">
        <v>2445.6524177460201</v>
      </c>
      <c r="S3086">
        <v>0</v>
      </c>
      <c r="T3086">
        <v>0</v>
      </c>
      <c r="U3086">
        <v>0.10372009043836899</v>
      </c>
      <c r="V3086">
        <v>0</v>
      </c>
      <c r="W3086" s="25">
        <v>0.10372009043836899</v>
      </c>
    </row>
    <row r="3087" spans="2:23" x14ac:dyDescent="0.25">
      <c r="B3087" t="s">
        <v>2046</v>
      </c>
      <c r="C3087" t="s">
        <v>401</v>
      </c>
      <c r="D3087" t="s">
        <v>402</v>
      </c>
      <c r="E3087" t="s">
        <v>1893</v>
      </c>
      <c r="F3087" s="11" t="s">
        <v>951</v>
      </c>
      <c r="G3087" t="s">
        <v>952</v>
      </c>
      <c r="H3087" t="s">
        <v>920</v>
      </c>
      <c r="I3087" t="s">
        <v>191</v>
      </c>
      <c r="J3087" t="s">
        <v>865</v>
      </c>
      <c r="K3087">
        <v>300</v>
      </c>
      <c r="L3087">
        <v>500</v>
      </c>
      <c r="M3087">
        <v>5.8078703703703709E-2</v>
      </c>
      <c r="N3087">
        <v>3627.5847723848601</v>
      </c>
      <c r="O3087">
        <v>11426.892033012309</v>
      </c>
      <c r="P3087">
        <v>54.437724793289803</v>
      </c>
      <c r="Q3087">
        <v>3.0471711569219599</v>
      </c>
      <c r="R3087">
        <v>4487.3229385245804</v>
      </c>
      <c r="S3087">
        <v>0</v>
      </c>
      <c r="T3087">
        <v>0</v>
      </c>
      <c r="U3087">
        <v>0.16241612635927499</v>
      </c>
      <c r="V3087">
        <v>0</v>
      </c>
      <c r="W3087" s="25">
        <v>0.16241612635927499</v>
      </c>
    </row>
    <row r="3088" spans="2:23" x14ac:dyDescent="0.25">
      <c r="B3088" t="s">
        <v>2046</v>
      </c>
      <c r="C3088" t="s">
        <v>401</v>
      </c>
      <c r="D3088" t="s">
        <v>402</v>
      </c>
      <c r="E3088" t="s">
        <v>1893</v>
      </c>
      <c r="F3088" s="11" t="s">
        <v>951</v>
      </c>
      <c r="G3088" t="s">
        <v>952</v>
      </c>
      <c r="H3088" t="s">
        <v>920</v>
      </c>
      <c r="I3088" t="s">
        <v>191</v>
      </c>
      <c r="J3088" t="s">
        <v>865</v>
      </c>
      <c r="K3088">
        <v>300</v>
      </c>
      <c r="L3088">
        <v>750</v>
      </c>
      <c r="M3088">
        <v>8.4317129629629631E-2</v>
      </c>
      <c r="N3088">
        <v>5485.5182344483901</v>
      </c>
      <c r="O3088">
        <v>17279.382438512428</v>
      </c>
      <c r="P3088">
        <v>82.692804302481704</v>
      </c>
      <c r="Q3088">
        <v>4.6078351969056799</v>
      </c>
      <c r="R3088">
        <v>6785.5863450872303</v>
      </c>
      <c r="S3088">
        <v>0</v>
      </c>
      <c r="T3088">
        <v>0</v>
      </c>
      <c r="U3088">
        <v>0.24262229325767401</v>
      </c>
      <c r="V3088">
        <v>0</v>
      </c>
      <c r="W3088" s="25">
        <v>0.24262229325767401</v>
      </c>
    </row>
    <row r="3089" spans="2:23" x14ac:dyDescent="0.25">
      <c r="B3089" t="s">
        <v>2046</v>
      </c>
      <c r="C3089" t="s">
        <v>401</v>
      </c>
      <c r="D3089" t="s">
        <v>402</v>
      </c>
      <c r="E3089" t="s">
        <v>1893</v>
      </c>
      <c r="F3089" s="11" t="s">
        <v>951</v>
      </c>
      <c r="G3089" t="s">
        <v>952</v>
      </c>
      <c r="H3089" t="s">
        <v>920</v>
      </c>
      <c r="I3089" t="s">
        <v>191</v>
      </c>
      <c r="J3089" t="s">
        <v>865</v>
      </c>
      <c r="K3089">
        <v>300</v>
      </c>
      <c r="L3089">
        <v>1000</v>
      </c>
      <c r="M3089">
        <v>0.11032407407407407</v>
      </c>
      <c r="N3089">
        <v>7280.2426752194397</v>
      </c>
      <c r="O3089">
        <v>22932.764426941234</v>
      </c>
      <c r="P3089">
        <v>109.400159701113</v>
      </c>
      <c r="Q3089">
        <v>6.1154046996835101</v>
      </c>
      <c r="R3089">
        <v>9005.6609007630796</v>
      </c>
      <c r="S3089">
        <v>0</v>
      </c>
      <c r="T3089">
        <v>0</v>
      </c>
      <c r="U3089">
        <v>0.317617201022527</v>
      </c>
      <c r="V3089">
        <v>0</v>
      </c>
      <c r="W3089" s="25">
        <v>0.317617201022527</v>
      </c>
    </row>
    <row r="3090" spans="2:23" x14ac:dyDescent="0.25">
      <c r="B3090" t="s">
        <v>2046</v>
      </c>
      <c r="C3090" t="s">
        <v>401</v>
      </c>
      <c r="D3090" t="s">
        <v>402</v>
      </c>
      <c r="E3090" t="s">
        <v>1893</v>
      </c>
      <c r="F3090" s="11" t="s">
        <v>951</v>
      </c>
      <c r="G3090" t="s">
        <v>952</v>
      </c>
      <c r="H3090" t="s">
        <v>920</v>
      </c>
      <c r="I3090" t="s">
        <v>191</v>
      </c>
      <c r="J3090" t="s">
        <v>865</v>
      </c>
      <c r="K3090">
        <v>280</v>
      </c>
      <c r="L3090">
        <v>1500</v>
      </c>
      <c r="M3090">
        <v>0.16114583333333332</v>
      </c>
      <c r="N3090">
        <v>11587.6804978569</v>
      </c>
      <c r="O3090">
        <v>36501.193568249233</v>
      </c>
      <c r="P3090">
        <v>184.00858449904601</v>
      </c>
      <c r="Q3090">
        <v>9.7336514940113705</v>
      </c>
      <c r="R3090">
        <v>14333.9648062652</v>
      </c>
      <c r="S3090">
        <v>0</v>
      </c>
      <c r="T3090">
        <v>0</v>
      </c>
      <c r="U3090">
        <v>0.53444724997741799</v>
      </c>
      <c r="V3090">
        <v>0</v>
      </c>
      <c r="W3090" s="25">
        <v>0.53444724997741799</v>
      </c>
    </row>
    <row r="3091" spans="2:23" x14ac:dyDescent="0.25">
      <c r="B3091" t="s">
        <v>2046</v>
      </c>
      <c r="C3091" t="s">
        <v>401</v>
      </c>
      <c r="D3091" t="s">
        <v>402</v>
      </c>
      <c r="E3091" t="s">
        <v>1893</v>
      </c>
      <c r="F3091" s="11" t="s">
        <v>951</v>
      </c>
      <c r="G3091" t="s">
        <v>952</v>
      </c>
      <c r="H3091" t="s">
        <v>920</v>
      </c>
      <c r="I3091" t="s">
        <v>191</v>
      </c>
      <c r="J3091" t="s">
        <v>865</v>
      </c>
      <c r="K3091">
        <v>300</v>
      </c>
      <c r="L3091">
        <v>2000</v>
      </c>
      <c r="M3091">
        <v>0.21459490740740741</v>
      </c>
      <c r="N3091">
        <v>14527.398668391699</v>
      </c>
      <c r="O3091">
        <v>45761.305805433854</v>
      </c>
      <c r="P3091">
        <v>217.92322694470201</v>
      </c>
      <c r="Q3091">
        <v>12.203017301088</v>
      </c>
      <c r="R3091">
        <v>17970.392780043901</v>
      </c>
      <c r="S3091">
        <v>0</v>
      </c>
      <c r="T3091">
        <v>0</v>
      </c>
      <c r="U3091">
        <v>0.62319621468625397</v>
      </c>
      <c r="V3091">
        <v>0</v>
      </c>
      <c r="W3091" s="25">
        <v>0.62319621468625397</v>
      </c>
    </row>
    <row r="3092" spans="2:23" x14ac:dyDescent="0.25">
      <c r="B3092" t="s">
        <v>2046</v>
      </c>
      <c r="C3092" t="s">
        <v>401</v>
      </c>
      <c r="D3092" t="s">
        <v>402</v>
      </c>
      <c r="E3092" t="s">
        <v>1893</v>
      </c>
      <c r="F3092" s="11" t="s">
        <v>951</v>
      </c>
      <c r="G3092" t="s">
        <v>952</v>
      </c>
      <c r="H3092" t="s">
        <v>920</v>
      </c>
      <c r="I3092" t="s">
        <v>191</v>
      </c>
      <c r="J3092" t="s">
        <v>832</v>
      </c>
      <c r="K3092">
        <v>200</v>
      </c>
      <c r="L3092">
        <v>125</v>
      </c>
      <c r="M3092">
        <v>2.2847222222222224E-2</v>
      </c>
      <c r="N3092">
        <v>442.87200000000001</v>
      </c>
      <c r="O3092">
        <v>1395.0468000000001</v>
      </c>
      <c r="P3092">
        <v>8.0877599999999994</v>
      </c>
      <c r="Q3092">
        <v>0.37201245999999999</v>
      </c>
      <c r="R3092">
        <v>547.83264999999994</v>
      </c>
      <c r="S3092">
        <v>0.53455319999999995</v>
      </c>
      <c r="T3092">
        <v>1.8101519999999999E-4</v>
      </c>
      <c r="U3092">
        <v>3.4345799999999899E-2</v>
      </c>
      <c r="V3092">
        <v>2.1668690339999901E-2</v>
      </c>
      <c r="W3092" s="25">
        <v>5.6014490339999799E-2</v>
      </c>
    </row>
    <row r="3093" spans="2:23" x14ac:dyDescent="0.25">
      <c r="B3093" t="s">
        <v>2046</v>
      </c>
      <c r="C3093" t="s">
        <v>401</v>
      </c>
      <c r="D3093" t="s">
        <v>402</v>
      </c>
      <c r="E3093" t="s">
        <v>1893</v>
      </c>
      <c r="F3093" s="11" t="s">
        <v>951</v>
      </c>
      <c r="G3093" t="s">
        <v>952</v>
      </c>
      <c r="H3093" t="s">
        <v>920</v>
      </c>
      <c r="I3093" t="s">
        <v>191</v>
      </c>
      <c r="J3093" t="s">
        <v>864</v>
      </c>
      <c r="K3093">
        <v>200</v>
      </c>
      <c r="L3093">
        <v>125</v>
      </c>
      <c r="M3093">
        <v>1.9259259259259261E-2</v>
      </c>
      <c r="N3093">
        <v>442.87200000000001</v>
      </c>
      <c r="O3093">
        <v>1395.0468000000001</v>
      </c>
      <c r="P3093">
        <v>8.0877599999999994</v>
      </c>
      <c r="Q3093">
        <v>0.37201245999999999</v>
      </c>
      <c r="R3093">
        <v>547.83264999999994</v>
      </c>
      <c r="S3093">
        <v>0.53455319999999995</v>
      </c>
      <c r="T3093">
        <v>1.8101519999999999E-4</v>
      </c>
      <c r="U3093">
        <v>3.4345799999999899E-2</v>
      </c>
      <c r="V3093">
        <v>2.1668690339999901E-2</v>
      </c>
      <c r="W3093" s="25">
        <v>5.6014490339999799E-2</v>
      </c>
    </row>
  </sheetData>
  <sheetProtection algorithmName="SHA-512" hashValue="p37b0H9+fxhe93EHFsNdlLM8r5DR+HG0epNDIfAtXbDSpE/Qa/p556IHeiWs8vzc0i37bF6qn0DST0/JmcVFKw==" saltValue="nMKU4CqPczGGNPzUO404VA==" spinCount="100000" sheet="1" objects="1" scenarios="1"/>
  <sortState xmlns:xlrd2="http://schemas.microsoft.com/office/spreadsheetml/2017/richdata2" ref="A4:A142">
    <sortCondition ref="A4"/>
  </sortState>
  <mergeCells count="1">
    <mergeCell ref="C1:W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AEB1-3E02-4181-8B7B-45007BFF5891}">
  <sheetPr published="0" codeName="Sheet4">
    <tabColor rgb="FF92D050"/>
  </sheetPr>
  <dimension ref="A1:B13"/>
  <sheetViews>
    <sheetView workbookViewId="0">
      <selection activeCell="A17" sqref="A17"/>
    </sheetView>
  </sheetViews>
  <sheetFormatPr defaultRowHeight="15" x14ac:dyDescent="0.25"/>
  <cols>
    <col min="1" max="1" width="22.42578125" bestFit="1" customWidth="1"/>
    <col min="2" max="2" width="17.7109375" customWidth="1"/>
  </cols>
  <sheetData>
    <row r="1" spans="1:2" x14ac:dyDescent="0.25">
      <c r="A1" t="s">
        <v>2038</v>
      </c>
      <c r="B1" t="str">
        <f>CONCATENATE("1.A.3.a Aviation 1 Master emissions calculator ",B2)</f>
        <v>1.A.3.a Aviation 1 Master emissions calculator 2023</v>
      </c>
    </row>
    <row r="2" spans="1:2" x14ac:dyDescent="0.25">
      <c r="A2" t="s">
        <v>2039</v>
      </c>
      <c r="B2">
        <v>2023</v>
      </c>
    </row>
    <row r="3" spans="1:2" x14ac:dyDescent="0.25">
      <c r="A3" t="s">
        <v>2040</v>
      </c>
      <c r="B3">
        <v>2022</v>
      </c>
    </row>
    <row r="4" spans="1:2" x14ac:dyDescent="0.25">
      <c r="A4" t="s">
        <v>2041</v>
      </c>
      <c r="B4">
        <v>2005</v>
      </c>
    </row>
    <row r="5" spans="1:2" x14ac:dyDescent="0.25">
      <c r="A5" t="s">
        <v>2042</v>
      </c>
      <c r="B5" t="str">
        <f>CONCATENATE("ESTIMATED FLIGHT LEVEL, FLIGHT DURATION , FUEL BURN AND EMISSIONS DURING CCD FLIGHT PHASES, BASED ON YEAR ",B3," DATA")</f>
        <v>ESTIMATED FLIGHT LEVEL, FLIGHT DURATION , FUEL BURN AND EMISSIONS DURING CCD FLIGHT PHASES, BASED ON YEAR 2022 DATA</v>
      </c>
    </row>
    <row r="6" spans="1:2" x14ac:dyDescent="0.25">
      <c r="A6" t="s">
        <v>2043</v>
      </c>
      <c r="B6" t="str">
        <f>CONCATENATE("The most common engine ID in ",B3," used for modelling this aircraft type")</f>
        <v>The most common engine ID in 2022 used for modelling this aircraft type</v>
      </c>
    </row>
    <row r="7" spans="1:2" x14ac:dyDescent="0.25">
      <c r="A7" t="s">
        <v>2044</v>
      </c>
      <c r="B7" t="str">
        <f>CONCATENATE("A busy European airport, year ",B3)</f>
        <v>A busy European airport, year 2022</v>
      </c>
    </row>
    <row r="8" spans="1:2" x14ac:dyDescent="0.25">
      <c r="A8" t="s">
        <v>2064</v>
      </c>
      <c r="B8">
        <v>417</v>
      </c>
    </row>
    <row r="9" spans="1:2" x14ac:dyDescent="0.25">
      <c r="A9" t="s">
        <v>2065</v>
      </c>
      <c r="B9">
        <v>833</v>
      </c>
    </row>
    <row r="10" spans="1:2" x14ac:dyDescent="0.25">
      <c r="A10" t="s">
        <v>2066</v>
      </c>
      <c r="B10" s="65">
        <f>(B9+B8)/(24*3600)</f>
        <v>1.4467592592592593E-2</v>
      </c>
    </row>
    <row r="11" spans="1:2" x14ac:dyDescent="0.25">
      <c r="A11" t="s">
        <v>2143</v>
      </c>
      <c r="B11">
        <f>COUNTA(database!B:B)</f>
        <v>3093</v>
      </c>
    </row>
    <row r="13" spans="1:2" x14ac:dyDescent="0.25">
      <c r="A13" t="s">
        <v>2152</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76f33c20-5979-4408-adf7-8b3c4be95e52}" enabled="0" method="" siteId="{76f33c20-5979-4408-adf7-8b3c4be95e5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Introduction</vt:lpstr>
      <vt:lpstr>EUROCONTROL calculator</vt:lpstr>
      <vt:lpstr>Aircraft Type Designators </vt:lpstr>
      <vt:lpstr>database</vt:lpstr>
      <vt:lpstr>utils_data</vt:lpstr>
      <vt:lpstr>DB_NBLINES</vt:lpstr>
      <vt:lpstr>EICO2_AVGAS</vt:lpstr>
      <vt:lpstr>EICO2_JETA</vt:lpstr>
      <vt:lpstr>'EUROCONTROL calculator'!ICAO_ID</vt:lpstr>
      <vt:lpstr>NB_MVTS</vt:lpstr>
    </vt:vector>
  </TitlesOfParts>
  <Company>EUROCONTROL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TORRES-MEANA Nuria</dc:creator>
  <cp:lastModifiedBy>BOX Laurent</cp:lastModifiedBy>
  <dcterms:created xsi:type="dcterms:W3CDTF">2016-04-15T11:07:14Z</dcterms:created>
  <dcterms:modified xsi:type="dcterms:W3CDTF">2024-09-18T15:43:04Z</dcterms:modified>
</cp:coreProperties>
</file>