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Graph 7 explanatory CO2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N29" i="1" l="1"/>
  <c r="B29" i="1"/>
  <c r="C29" i="1" s="1"/>
  <c r="N28" i="1"/>
  <c r="C28" i="1"/>
  <c r="B28" i="1"/>
  <c r="N27" i="1"/>
  <c r="B27" i="1"/>
  <c r="N26" i="1"/>
  <c r="B26" i="1"/>
  <c r="N25" i="1"/>
  <c r="B25" i="1"/>
  <c r="N23" i="1"/>
  <c r="N31" i="1" s="1"/>
  <c r="N10" i="1"/>
  <c r="N30" i="1" s="1"/>
</calcChain>
</file>

<file path=xl/sharedStrings.xml><?xml version="1.0" encoding="utf-8"?>
<sst xmlns="http://schemas.openxmlformats.org/spreadsheetml/2006/main" count="9" uniqueCount="9">
  <si>
    <t>Figure 7 : Variation of CO2 emissions in transport (EU-27)</t>
  </si>
  <si>
    <t>Source: ODYSSEE</t>
  </si>
  <si>
    <t>1990-2008</t>
  </si>
  <si>
    <t>Variation</t>
  </si>
  <si>
    <t>Activity affect</t>
  </si>
  <si>
    <t>CO2 savings</t>
  </si>
  <si>
    <t xml:space="preserve">  of which from trucks and light vehicles</t>
  </si>
  <si>
    <t xml:space="preserve">  of which from cars</t>
  </si>
  <si>
    <t>Detailed data &amp; calculations : see sheet Odyssee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</si>
</sst>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name val="Arial"/>
      <family val="2"/>
    </font>
    <font>
      <i/>
      <sz val="9"/>
      <color indexed="8"/>
      <name val="Calibri"/>
      <family val="2"/>
    </font>
    <font>
      <i/>
      <sz val="8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i/>
      <sz val="8"/>
      <name val="Arial"/>
      <family val="2"/>
    </font>
    <font>
      <sz val="11"/>
      <color indexed="10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9" fontId="16" fillId="0" borderId="1" applyNumberFormat="0" applyFont="0" applyFill="0" applyBorder="0" applyProtection="0">
      <alignment horizontal="left" vertical="center" indent="2"/>
    </xf>
    <xf numFmtId="49" fontId="17" fillId="0" borderId="1" applyNumberFormat="0" applyFill="0" applyBorder="0" applyProtection="0">
      <alignment horizontal="left"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4" fontId="7" fillId="0" borderId="0" xfId="0" applyNumberFormat="1" applyFont="1" applyFill="1"/>
    <xf numFmtId="0" fontId="3" fillId="0" borderId="0" xfId="0" applyFont="1"/>
    <xf numFmtId="0" fontId="9" fillId="0" borderId="0" xfId="0" applyFont="1" applyFill="1"/>
    <xf numFmtId="0" fontId="2" fillId="0" borderId="0" xfId="0" applyFont="1" applyFill="1" applyBorder="1"/>
    <xf numFmtId="164" fontId="3" fillId="0" borderId="0" xfId="0" applyNumberFormat="1" applyFont="1" applyFill="1" applyBorder="1"/>
    <xf numFmtId="1" fontId="0" fillId="0" borderId="0" xfId="0" applyNumberFormat="1"/>
    <xf numFmtId="0" fontId="10" fillId="0" borderId="0" xfId="0" applyFont="1" applyFill="1"/>
    <xf numFmtId="1" fontId="0" fillId="2" borderId="0" xfId="0" applyNumberFormat="1" applyFill="1"/>
    <xf numFmtId="0" fontId="0" fillId="0" borderId="0" xfId="0" applyFill="1"/>
    <xf numFmtId="1" fontId="0" fillId="0" borderId="0" xfId="0" applyNumberFormat="1" applyFill="1"/>
    <xf numFmtId="0" fontId="11" fillId="0" borderId="0" xfId="0" applyFont="1"/>
    <xf numFmtId="1" fontId="11" fillId="0" borderId="0" xfId="0" applyNumberFormat="1" applyFont="1"/>
    <xf numFmtId="9" fontId="11" fillId="2" borderId="0" xfId="1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/>
    <xf numFmtId="164" fontId="0" fillId="0" borderId="0" xfId="0" applyNumberFormat="1"/>
    <xf numFmtId="9" fontId="12" fillId="0" borderId="0" xfId="1" applyFont="1"/>
  </cellXfs>
  <cellStyles count="4">
    <cellStyle name="2x indented GHG Textfiels" xfId="2"/>
    <cellStyle name="Normal" xfId="0" builtinId="0"/>
    <cellStyle name="Normal GHG Textfiels Bold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4999999999999"/>
          <c:y val="4.8611111111111112E-2"/>
          <c:w val="0.85"/>
          <c:h val="0.78472222222222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7 explanatory CO2'!$A$25</c:f>
              <c:strCache>
                <c:ptCount val="1"/>
                <c:pt idx="0">
                  <c:v>Variation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'Graph 7 explanatory CO2'!$B$24</c:f>
              <c:strCache>
                <c:ptCount val="1"/>
                <c:pt idx="0">
                  <c:v>1990-2008</c:v>
                </c:pt>
              </c:strCache>
            </c:strRef>
          </c:cat>
          <c:val>
            <c:numRef>
              <c:f>'Graph 7 explanatory CO2'!$B$25</c:f>
              <c:numCache>
                <c:formatCode>0</c:formatCode>
                <c:ptCount val="1"/>
                <c:pt idx="0">
                  <c:v>183.68416021473888</c:v>
                </c:pt>
              </c:numCache>
            </c:numRef>
          </c:val>
        </c:ser>
        <c:ser>
          <c:idx val="1"/>
          <c:order val="1"/>
          <c:tx>
            <c:strRef>
              <c:f>'Graph 7 explanatory CO2'!$A$26</c:f>
              <c:strCache>
                <c:ptCount val="1"/>
                <c:pt idx="0">
                  <c:v>Activity affect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'Graph 7 explanatory CO2'!$B$24</c:f>
              <c:strCache>
                <c:ptCount val="1"/>
                <c:pt idx="0">
                  <c:v>1990-2008</c:v>
                </c:pt>
              </c:strCache>
            </c:strRef>
          </c:cat>
          <c:val>
            <c:numRef>
              <c:f>'Graph 7 explanatory CO2'!$B$26</c:f>
              <c:numCache>
                <c:formatCode>0</c:formatCode>
                <c:ptCount val="1"/>
                <c:pt idx="0">
                  <c:v>356.2604844406635</c:v>
                </c:pt>
              </c:numCache>
            </c:numRef>
          </c:val>
        </c:ser>
        <c:ser>
          <c:idx val="2"/>
          <c:order val="2"/>
          <c:tx>
            <c:strRef>
              <c:f>'Graph 7 explanatory CO2'!$A$27</c:f>
              <c:strCache>
                <c:ptCount val="1"/>
                <c:pt idx="0">
                  <c:v>CO2 savings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strRef>
              <c:f>'Graph 7 explanatory CO2'!$B$24</c:f>
              <c:strCache>
                <c:ptCount val="1"/>
                <c:pt idx="0">
                  <c:v>1990-2008</c:v>
                </c:pt>
              </c:strCache>
            </c:strRef>
          </c:cat>
          <c:val>
            <c:numRef>
              <c:f>'Graph 7 explanatory CO2'!$B$27</c:f>
              <c:numCache>
                <c:formatCode>0</c:formatCode>
                <c:ptCount val="1"/>
                <c:pt idx="0">
                  <c:v>-171.33649864991523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49728"/>
        <c:axId val="121103488"/>
      </c:barChart>
      <c:catAx>
        <c:axId val="120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21103488"/>
        <c:crosses val="autoZero"/>
        <c:auto val="1"/>
        <c:lblAlgn val="ctr"/>
        <c:lblOffset val="100"/>
        <c:noMultiLvlLbl val="0"/>
      </c:catAx>
      <c:valAx>
        <c:axId val="12110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r>
                  <a:rPr lang="fr-FR">
                    <a:latin typeface="Arial" pitchFamily="34" charset="0"/>
                    <a:cs typeface="Arial" pitchFamily="34" charset="0"/>
                  </a:rPr>
                  <a:t>MtCO2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202497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" lastClr="FFFFFF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19050</xdr:rowOff>
    </xdr:from>
    <xdr:to>
      <xdr:col>5</xdr:col>
      <xdr:colOff>742950</xdr:colOff>
      <xdr:row>16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3%20Transport_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urostat data"/>
      <sheetName val="EEA data"/>
      <sheetName val="Graph 1 ODEX EU-27"/>
      <sheetName val="Graph 2 %change consumption"/>
      <sheetName val="Graph3 %change_transport_region"/>
      <sheetName val="Graph4 consumption by mode"/>
      <sheetName val="Graph 5 variation consumption"/>
      <sheetName val="Graph 6 CO2 emissions EU-27"/>
      <sheetName val="Graph 7 explanatory CO2"/>
    </sheetNames>
    <sheetDataSet>
      <sheetData sheetId="0"/>
      <sheetData sheetId="1">
        <row r="146">
          <cell r="B146">
            <v>10.832548300029201</v>
          </cell>
          <cell r="C146">
            <v>9.6099360229546402</v>
          </cell>
        </row>
        <row r="165">
          <cell r="D165">
            <v>3351.4217315288652</v>
          </cell>
          <cell r="E165">
            <v>4724.9530000000004</v>
          </cell>
        </row>
        <row r="166">
          <cell r="D166">
            <v>1123.9610554361116</v>
          </cell>
          <cell r="E166">
            <v>1877.729</v>
          </cell>
        </row>
        <row r="167">
          <cell r="D167">
            <v>556.91371570257331</v>
          </cell>
          <cell r="E167">
            <v>546.72250000000008</v>
          </cell>
        </row>
        <row r="168">
          <cell r="D168">
            <v>21.6</v>
          </cell>
          <cell r="E168">
            <v>31.7</v>
          </cell>
        </row>
        <row r="169">
          <cell r="D169">
            <v>45.985215572789905</v>
          </cell>
          <cell r="E169">
            <v>85.502538240000007</v>
          </cell>
        </row>
        <row r="170">
          <cell r="D170">
            <v>1860.9835119347074</v>
          </cell>
          <cell r="E170">
            <v>1802.483641</v>
          </cell>
        </row>
        <row r="173">
          <cell r="D173">
            <v>118.33522714499999</v>
          </cell>
          <cell r="E173">
            <v>145.27061440000003</v>
          </cell>
        </row>
        <row r="176">
          <cell r="D176">
            <v>767.04423342480607</v>
          </cell>
          <cell r="E176">
            <v>950.72839363954495</v>
          </cell>
        </row>
        <row r="187">
          <cell r="D187">
            <v>128.99731099933513</v>
          </cell>
        </row>
        <row r="188">
          <cell r="D188">
            <v>216.69003252079784</v>
          </cell>
        </row>
        <row r="189">
          <cell r="D189">
            <v>40.403617329231871</v>
          </cell>
        </row>
        <row r="190">
          <cell r="D190">
            <v>297.18254506879811</v>
          </cell>
        </row>
        <row r="191">
          <cell r="D191">
            <v>375.05388861601102</v>
          </cell>
        </row>
        <row r="192">
          <cell r="D192">
            <v>7.5837973998704964</v>
          </cell>
        </row>
        <row r="196">
          <cell r="E196">
            <v>-99.737607780070576</v>
          </cell>
        </row>
        <row r="197">
          <cell r="E197">
            <v>-57.736929920841682</v>
          </cell>
        </row>
        <row r="203">
          <cell r="E203">
            <v>-171.33649864991523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B24" t="str">
            <v>1990-2008</v>
          </cell>
        </row>
        <row r="25">
          <cell r="A25" t="str">
            <v>Variation</v>
          </cell>
          <cell r="B25">
            <v>183.68416021473888</v>
          </cell>
        </row>
        <row r="26">
          <cell r="A26" t="str">
            <v>Activity affect</v>
          </cell>
          <cell r="B26">
            <v>356.2604844406635</v>
          </cell>
        </row>
        <row r="27">
          <cell r="A27" t="str">
            <v>CO2 savings</v>
          </cell>
          <cell r="B27">
            <v>-171.33649864991523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B29" sqref="B29"/>
    </sheetView>
  </sheetViews>
  <sheetFormatPr defaultColWidth="11.42578125" defaultRowHeight="15" x14ac:dyDescent="0.25"/>
  <cols>
    <col min="1" max="1" width="17.28515625" customWidth="1"/>
    <col min="2" max="2" width="11.42578125" customWidth="1"/>
    <col min="3" max="3" width="11.5703125" bestFit="1" customWidth="1"/>
    <col min="4" max="11" width="11.42578125" customWidth="1"/>
    <col min="12" max="12" width="7.85546875" style="2" customWidth="1"/>
  </cols>
  <sheetData>
    <row r="1" spans="1:14" x14ac:dyDescent="0.25">
      <c r="A1" s="1" t="s">
        <v>0</v>
      </c>
    </row>
    <row r="2" spans="1:14" x14ac:dyDescent="0.25">
      <c r="J2" s="3"/>
      <c r="K2" s="3"/>
      <c r="L2" s="4"/>
      <c r="M2" s="3"/>
      <c r="N2" s="3"/>
    </row>
    <row r="3" spans="1:14" x14ac:dyDescent="0.25">
      <c r="J3" s="3"/>
      <c r="K3" s="3"/>
      <c r="L3" s="4"/>
      <c r="M3" s="3"/>
      <c r="N3" s="3"/>
    </row>
    <row r="4" spans="1:14" x14ac:dyDescent="0.25">
      <c r="J4" s="3"/>
      <c r="K4" s="3"/>
      <c r="L4" s="5"/>
      <c r="M4" s="6"/>
      <c r="N4" s="6">
        <v>2007</v>
      </c>
    </row>
    <row r="5" spans="1:14" x14ac:dyDescent="0.25">
      <c r="J5" s="3"/>
      <c r="K5" s="3"/>
      <c r="L5" s="4"/>
      <c r="M5" s="7"/>
      <c r="N5" s="7">
        <v>4689.6956630000004</v>
      </c>
    </row>
    <row r="6" spans="1:14" x14ac:dyDescent="0.25">
      <c r="J6" s="3"/>
      <c r="K6" s="3"/>
      <c r="L6" s="4"/>
      <c r="M6" s="7"/>
      <c r="N6" s="7">
        <v>2177.2711519999998</v>
      </c>
    </row>
    <row r="7" spans="1:14" x14ac:dyDescent="0.25">
      <c r="J7" s="8"/>
      <c r="K7" s="3"/>
      <c r="L7" s="4"/>
      <c r="M7" s="3"/>
      <c r="N7" s="3">
        <v>575</v>
      </c>
    </row>
    <row r="8" spans="1:14" x14ac:dyDescent="0.25">
      <c r="J8" s="8"/>
      <c r="K8" s="3"/>
      <c r="L8" s="4"/>
      <c r="M8" s="3"/>
      <c r="N8" s="3">
        <v>30.7</v>
      </c>
    </row>
    <row r="9" spans="1:14" x14ac:dyDescent="0.25">
      <c r="J9" s="3"/>
      <c r="K9" s="3"/>
      <c r="L9" s="4"/>
      <c r="M9" s="7"/>
      <c r="N9" s="7">
        <v>85.718999999999994</v>
      </c>
    </row>
    <row r="10" spans="1:14" x14ac:dyDescent="0.25">
      <c r="J10" s="8"/>
      <c r="K10" s="3"/>
      <c r="L10" s="4"/>
      <c r="M10" s="7"/>
      <c r="N10" s="7">
        <f>N11*2.5+1.7*N12</f>
        <v>1789.7045551000001</v>
      </c>
    </row>
    <row r="11" spans="1:14" x14ac:dyDescent="0.25">
      <c r="J11" s="9"/>
      <c r="K11" s="9"/>
      <c r="L11" s="10"/>
      <c r="M11" s="11"/>
      <c r="N11" s="11">
        <v>442.29255799999999</v>
      </c>
    </row>
    <row r="12" spans="1:14" x14ac:dyDescent="0.25">
      <c r="J12" s="9"/>
      <c r="K12" s="9"/>
      <c r="L12" s="10"/>
      <c r="M12" s="11"/>
      <c r="N12" s="11">
        <v>402.337153</v>
      </c>
    </row>
    <row r="13" spans="1:14" x14ac:dyDescent="0.25">
      <c r="J13" s="3"/>
      <c r="K13" s="3"/>
      <c r="L13" s="4"/>
      <c r="M13" s="7"/>
      <c r="N13" s="7">
        <v>138.17509999999999</v>
      </c>
    </row>
    <row r="14" spans="1:14" x14ac:dyDescent="0.25">
      <c r="J14" s="12"/>
      <c r="K14" s="12"/>
      <c r="M14" s="12"/>
      <c r="N14" s="12"/>
    </row>
    <row r="15" spans="1:14" x14ac:dyDescent="0.25">
      <c r="J15" s="3"/>
      <c r="K15" s="3"/>
      <c r="L15" s="4"/>
      <c r="M15" s="3"/>
      <c r="N15" s="3">
        <v>2007</v>
      </c>
    </row>
    <row r="16" spans="1:14" x14ac:dyDescent="0.25">
      <c r="J16" s="8"/>
      <c r="K16" s="3"/>
      <c r="L16" s="13"/>
      <c r="M16" s="7"/>
      <c r="N16" s="7">
        <v>966.03234199999997</v>
      </c>
    </row>
    <row r="17" spans="1:14" x14ac:dyDescent="0.25">
      <c r="J17" s="8"/>
      <c r="K17" s="3"/>
      <c r="L17" s="13"/>
      <c r="M17" s="7"/>
      <c r="N17" s="7">
        <v>520.21178999999995</v>
      </c>
    </row>
    <row r="18" spans="1:14" x14ac:dyDescent="0.25">
      <c r="B18" s="12" t="s">
        <v>1</v>
      </c>
      <c r="J18" s="8"/>
      <c r="K18" s="3"/>
      <c r="L18" s="13"/>
      <c r="M18" s="7"/>
      <c r="N18" s="7">
        <v>352.29922099999999</v>
      </c>
    </row>
    <row r="19" spans="1:14" x14ac:dyDescent="0.25">
      <c r="J19" s="8"/>
      <c r="K19" s="3"/>
      <c r="L19" s="13"/>
      <c r="M19" s="7"/>
      <c r="N19" s="7">
        <v>26.8</v>
      </c>
    </row>
    <row r="20" spans="1:14" x14ac:dyDescent="0.25">
      <c r="J20" s="8"/>
      <c r="K20" s="3"/>
      <c r="L20" s="13"/>
      <c r="M20" s="7"/>
      <c r="N20" s="7">
        <v>13.8</v>
      </c>
    </row>
    <row r="21" spans="1:14" x14ac:dyDescent="0.25">
      <c r="J21" s="8"/>
      <c r="K21" s="3"/>
      <c r="L21" s="13"/>
      <c r="M21" s="7"/>
      <c r="N21" s="7">
        <v>22.194493999999999</v>
      </c>
    </row>
    <row r="22" spans="1:14" x14ac:dyDescent="0.25">
      <c r="J22" s="8"/>
      <c r="K22" s="3"/>
      <c r="L22" s="13"/>
      <c r="M22" s="7"/>
      <c r="N22" s="7">
        <v>8.1999999999999993</v>
      </c>
    </row>
    <row r="23" spans="1:14" x14ac:dyDescent="0.25">
      <c r="J23" s="8"/>
      <c r="K23" s="3"/>
      <c r="L23" s="13"/>
      <c r="M23" s="7"/>
      <c r="N23" s="3">
        <f>12.3+8</f>
        <v>20.3</v>
      </c>
    </row>
    <row r="24" spans="1:14" x14ac:dyDescent="0.25">
      <c r="B24" t="s">
        <v>2</v>
      </c>
      <c r="J24" s="3"/>
      <c r="K24" s="3"/>
      <c r="L24" s="14"/>
      <c r="M24" s="15"/>
      <c r="N24" s="15"/>
    </row>
    <row r="25" spans="1:14" x14ac:dyDescent="0.25">
      <c r="A25" t="s">
        <v>3</v>
      </c>
      <c r="B25" s="16">
        <f>'[1]Odyssee data'!E176-'[1]Odyssee data'!D176</f>
        <v>183.68416021473888</v>
      </c>
      <c r="E25" s="16"/>
      <c r="J25" s="8"/>
      <c r="K25" s="3"/>
      <c r="L25" s="13"/>
      <c r="M25" s="7"/>
      <c r="N25" s="7">
        <f>N17/N5*1000</f>
        <v>110.92655630178361</v>
      </c>
    </row>
    <row r="26" spans="1:14" x14ac:dyDescent="0.25">
      <c r="A26" s="17" t="s">
        <v>4</v>
      </c>
      <c r="B26" s="18">
        <f>('[1]Odyssee data'!E165-'[1]Odyssee data'!D165)*'[1]Odyssee data'!$D$187/1000+('[1]Odyssee data'!E166-'[1]Odyssee data'!D166)*'[1]Odyssee data'!$D$188/1000+('[1]Odyssee data'!E167-'[1]Odyssee data'!D167)*'[1]Odyssee data'!$D$189/1000+('[1]Odyssee data'!E168-'[1]Odyssee data'!D168)*'[1]Odyssee data'!D190/1000+('[1]Odyssee data'!E170-'[1]Odyssee data'!D170)*'[1]Odyssee data'!$D$192/1000+('[1]Odyssee data'!E173-'[1]Odyssee data'!D173)*'[1]Odyssee data'!D2227/1000+('[1]Odyssee data'!E169-'[1]Odyssee data'!D169)*'[1]Odyssee data'!$D$191/1000+('[1]Odyssee data'!C146-'[1]Odyssee data'!B146)</f>
        <v>356.2604844406635</v>
      </c>
      <c r="C26" s="17"/>
      <c r="D26" s="19"/>
      <c r="E26" s="20"/>
      <c r="J26" s="3"/>
      <c r="K26" s="3"/>
      <c r="L26" s="13"/>
      <c r="M26" s="7"/>
      <c r="N26" s="7">
        <f>N18/N6*1000</f>
        <v>161.80769247614595</v>
      </c>
    </row>
    <row r="27" spans="1:14" x14ac:dyDescent="0.25">
      <c r="A27" s="17" t="s">
        <v>5</v>
      </c>
      <c r="B27" s="18">
        <f>'[1]Odyssee data'!E203</f>
        <v>-171.33649864991523</v>
      </c>
      <c r="E27" s="16"/>
      <c r="J27" s="8"/>
      <c r="K27" s="3"/>
      <c r="L27" s="13"/>
      <c r="M27" s="7"/>
      <c r="N27" s="7">
        <f>N19/N7*1000</f>
        <v>46.608695652173921</v>
      </c>
    </row>
    <row r="28" spans="1:14" s="21" customFormat="1" x14ac:dyDescent="0.25">
      <c r="A28" s="21" t="s">
        <v>6</v>
      </c>
      <c r="B28" s="22">
        <f>'[1]Odyssee data'!E197</f>
        <v>-57.736929920841682</v>
      </c>
      <c r="C28" s="23">
        <f>B28/B27</f>
        <v>0.33697974673109876</v>
      </c>
      <c r="E28" s="22"/>
      <c r="J28" s="24"/>
      <c r="K28" s="9"/>
      <c r="L28" s="25"/>
      <c r="M28" s="11"/>
      <c r="N28" s="11">
        <f>N20/N8</f>
        <v>0.44951140065146583</v>
      </c>
    </row>
    <row r="29" spans="1:14" s="21" customFormat="1" x14ac:dyDescent="0.25">
      <c r="A29" s="21" t="s">
        <v>7</v>
      </c>
      <c r="B29" s="22">
        <f>'[1]Odyssee data'!E196</f>
        <v>-99.737607780070576</v>
      </c>
      <c r="C29" s="23">
        <f>B29/B27</f>
        <v>0.58211536109337858</v>
      </c>
      <c r="E29" s="22"/>
      <c r="J29" s="9"/>
      <c r="K29" s="9"/>
      <c r="L29" s="25"/>
      <c r="M29" s="11"/>
      <c r="N29" s="11">
        <f>N21/N9*1000</f>
        <v>258.92152264958764</v>
      </c>
    </row>
    <row r="30" spans="1:14" x14ac:dyDescent="0.25">
      <c r="B30" s="22"/>
      <c r="J30" s="8"/>
      <c r="K30" s="3"/>
      <c r="L30" s="13"/>
      <c r="M30" s="7"/>
      <c r="N30" s="7">
        <f>N22/N10*1000</f>
        <v>4.5817618202026775</v>
      </c>
    </row>
    <row r="31" spans="1:14" x14ac:dyDescent="0.25">
      <c r="A31" s="26" t="s">
        <v>8</v>
      </c>
      <c r="J31" s="8"/>
      <c r="K31" s="3"/>
      <c r="L31" s="13"/>
      <c r="M31" s="7"/>
      <c r="N31" s="7">
        <f>N23/N13*1000</f>
        <v>146.91503751399495</v>
      </c>
    </row>
    <row r="33" spans="9:14" x14ac:dyDescent="0.25">
      <c r="J33" s="19"/>
      <c r="K33" s="19"/>
      <c r="L33" s="4"/>
      <c r="M33" s="19"/>
      <c r="N33" s="19"/>
    </row>
    <row r="34" spans="9:14" x14ac:dyDescent="0.25">
      <c r="J34" s="12"/>
      <c r="K34" s="19"/>
      <c r="L34" s="4"/>
      <c r="M34" s="19"/>
      <c r="N34" s="19"/>
    </row>
    <row r="37" spans="9:14" x14ac:dyDescent="0.25">
      <c r="I37" s="19"/>
    </row>
    <row r="38" spans="9:14" x14ac:dyDescent="0.25">
      <c r="I38" s="17"/>
    </row>
    <row r="39" spans="9:14" x14ac:dyDescent="0.25">
      <c r="I39" s="17"/>
    </row>
    <row r="40" spans="9:14" x14ac:dyDescent="0.25">
      <c r="I40" s="19"/>
    </row>
    <row r="41" spans="9:14" x14ac:dyDescent="0.25">
      <c r="I41" s="17"/>
    </row>
    <row r="42" spans="9:14" x14ac:dyDescent="0.25">
      <c r="I42" s="17"/>
    </row>
    <row r="43" spans="9:14" x14ac:dyDescent="0.25">
      <c r="I43" s="19"/>
    </row>
    <row r="44" spans="9:14" x14ac:dyDescent="0.25">
      <c r="I44" s="19"/>
    </row>
    <row r="45" spans="9:14" x14ac:dyDescent="0.25">
      <c r="I45" s="17"/>
    </row>
    <row r="46" spans="9:14" x14ac:dyDescent="0.25">
      <c r="I46" s="17"/>
    </row>
    <row r="47" spans="9:14" x14ac:dyDescent="0.25">
      <c r="I47" s="19"/>
    </row>
    <row r="48" spans="9:14" x14ac:dyDescent="0.25">
      <c r="I48" s="17"/>
    </row>
    <row r="49" spans="9:14" x14ac:dyDescent="0.25">
      <c r="I49" s="17"/>
    </row>
    <row r="50" spans="9:14" x14ac:dyDescent="0.25">
      <c r="I50" s="19"/>
      <c r="M50" s="27"/>
      <c r="N50" s="28"/>
    </row>
    <row r="51" spans="9:14" x14ac:dyDescent="0.25">
      <c r="I51" s="17"/>
      <c r="M51" s="27"/>
      <c r="N51" s="28"/>
    </row>
    <row r="52" spans="9:14" x14ac:dyDescent="0.25">
      <c r="I52" s="17"/>
      <c r="M52" s="27"/>
      <c r="N52" s="28"/>
    </row>
    <row r="53" spans="9:14" x14ac:dyDescent="0.25">
      <c r="M53" s="27"/>
      <c r="N53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7 explanatory CO2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2011-06-30T08:02:54Z</dcterms:created>
  <dcterms:modified xsi:type="dcterms:W3CDTF">2011-06-30T08:03:05Z</dcterms:modified>
</cp:coreProperties>
</file>