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180" windowHeight="7050"/>
  </bookViews>
  <sheets>
    <sheet name="Fig NH4N median" sheetId="5" r:id="rId1"/>
    <sheet name="NH4N data median" sheetId="6" r:id="rId2"/>
    <sheet name="Fig PTOT median" sheetId="3" r:id="rId3"/>
    <sheet name="PTOT data median" sheetId="4" r:id="rId4"/>
    <sheet name="Fig NO23N median" sheetId="1" r:id="rId5"/>
    <sheet name="NO23N data median" sheetId="2" r:id="rId6"/>
  </sheets>
  <calcPr calcId="145621"/>
</workbook>
</file>

<file path=xl/calcChain.xml><?xml version="1.0" encoding="utf-8"?>
<calcChain xmlns="http://schemas.openxmlformats.org/spreadsheetml/2006/main">
  <c r="Y9" i="6" l="1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</calcChain>
</file>

<file path=xl/sharedStrings.xml><?xml version="1.0" encoding="utf-8"?>
<sst xmlns="http://schemas.openxmlformats.org/spreadsheetml/2006/main" count="24" uniqueCount="17">
  <si>
    <t>High (28)</t>
  </si>
  <si>
    <t>Good (196)</t>
  </si>
  <si>
    <t>Moderate (473)</t>
  </si>
  <si>
    <t>Poor (196)</t>
  </si>
  <si>
    <t>Bad (93)</t>
  </si>
  <si>
    <t>Trend moderate</t>
  </si>
  <si>
    <t>Trend poor</t>
  </si>
  <si>
    <t>Trend bad</t>
  </si>
  <si>
    <t>High (29)</t>
  </si>
  <si>
    <t>Good (143)</t>
  </si>
  <si>
    <t>Moderate (340)</t>
  </si>
  <si>
    <t>Poor (137)</t>
  </si>
  <si>
    <t>Bad (81)</t>
  </si>
  <si>
    <t>High (26)</t>
  </si>
  <si>
    <t>Good (136)</t>
  </si>
  <si>
    <t>Moderate (323)</t>
  </si>
  <si>
    <t>Poor (130)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</si>
</sst>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0"/>
      <name val="MS Sans Serif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0" borderId="0" xfId="1"/>
    <xf numFmtId="0" fontId="1" fillId="0" borderId="1" xfId="1" applyFill="1" applyBorder="1"/>
    <xf numFmtId="1" fontId="1" fillId="0" borderId="0" xfId="1" applyNumberFormat="1" applyFill="1" applyBorder="1"/>
    <xf numFmtId="0" fontId="1" fillId="0" borderId="0" xfId="1" applyNumberFormat="1" applyFill="1" applyBorder="1"/>
    <xf numFmtId="0" fontId="1" fillId="0" borderId="2" xfId="1" applyBorder="1"/>
    <xf numFmtId="164" fontId="1" fillId="0" borderId="2" xfId="1" applyNumberForma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5" Type="http://schemas.openxmlformats.org/officeDocument/2006/relationships/chartsheet" Target="chartsheets/sheet3.xml"/><Relationship Id="rId10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'NH4N data median'!$A$2</c:f>
              <c:strCache>
                <c:ptCount val="1"/>
                <c:pt idx="0">
                  <c:v>High (26)</c:v>
                </c:pt>
              </c:strCache>
            </c:strRef>
          </c:tx>
          <c:spPr>
            <a:ln w="444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'NH4N data median'!$B$1:$AL$1</c:f>
              <c:numCache>
                <c:formatCode>General</c:formatCode>
                <c:ptCount val="3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  <c:pt idx="34">
                  <c:v>2026</c:v>
                </c:pt>
                <c:pt idx="35">
                  <c:v>2027</c:v>
                </c:pt>
                <c:pt idx="36">
                  <c:v>2028</c:v>
                </c:pt>
              </c:numCache>
            </c:numRef>
          </c:cat>
          <c:val>
            <c:numRef>
              <c:f>'NH4N data median'!$B$2:$AL$2</c:f>
              <c:numCache>
                <c:formatCode>0.000</c:formatCode>
                <c:ptCount val="37"/>
                <c:pt idx="0">
                  <c:v>8.6500002071261406E-3</c:v>
                </c:pt>
                <c:pt idx="1">
                  <c:v>8.3000003360211849E-3</c:v>
                </c:pt>
                <c:pt idx="2">
                  <c:v>8.2500004209578037E-3</c:v>
                </c:pt>
                <c:pt idx="3">
                  <c:v>8.1000002101063728E-3</c:v>
                </c:pt>
                <c:pt idx="4">
                  <c:v>7.1999998763203621E-3</c:v>
                </c:pt>
                <c:pt idx="5">
                  <c:v>6.3000000081956387E-3</c:v>
                </c:pt>
                <c:pt idx="6">
                  <c:v>8.1499998923391104E-3</c:v>
                </c:pt>
                <c:pt idx="7">
                  <c:v>8.1499998923391104E-3</c:v>
                </c:pt>
                <c:pt idx="8">
                  <c:v>6.8999999202787876E-3</c:v>
                </c:pt>
                <c:pt idx="9">
                  <c:v>5.8999999891966581E-3</c:v>
                </c:pt>
                <c:pt idx="10">
                  <c:v>7.1499997284263372E-3</c:v>
                </c:pt>
                <c:pt idx="11">
                  <c:v>7.2500000242143869E-3</c:v>
                </c:pt>
                <c:pt idx="12">
                  <c:v>9.0000000782310963E-3</c:v>
                </c:pt>
                <c:pt idx="13">
                  <c:v>6.650000112131238E-3</c:v>
                </c:pt>
                <c:pt idx="14">
                  <c:v>7.6000001281499863E-3</c:v>
                </c:pt>
                <c:pt idx="15">
                  <c:v>8.4500000812113285E-3</c:v>
                </c:pt>
                <c:pt idx="16">
                  <c:v>7.1000000461935997E-3</c:v>
                </c:pt>
                <c:pt idx="17">
                  <c:v>6.4999999012798071E-3</c:v>
                </c:pt>
                <c:pt idx="18">
                  <c:v>6.4500002190470695E-3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'NH4N data median'!$A$3</c:f>
              <c:strCache>
                <c:ptCount val="1"/>
                <c:pt idx="0">
                  <c:v>Good (136)</c:v>
                </c:pt>
              </c:strCache>
            </c:strRef>
          </c:tx>
          <c:spPr>
            <a:ln w="4445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'NH4N data median'!$B$1:$AL$1</c:f>
              <c:numCache>
                <c:formatCode>General</c:formatCode>
                <c:ptCount val="3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  <c:pt idx="34">
                  <c:v>2026</c:v>
                </c:pt>
                <c:pt idx="35">
                  <c:v>2027</c:v>
                </c:pt>
                <c:pt idx="36">
                  <c:v>2028</c:v>
                </c:pt>
              </c:numCache>
            </c:numRef>
          </c:cat>
          <c:val>
            <c:numRef>
              <c:f>'NH4N data median'!$B$3:$AL$3</c:f>
              <c:numCache>
                <c:formatCode>0.000</c:formatCode>
                <c:ptCount val="37"/>
                <c:pt idx="0">
                  <c:v>5.9999998658895493E-2</c:v>
                </c:pt>
                <c:pt idx="1">
                  <c:v>6.0799999162554741E-2</c:v>
                </c:pt>
                <c:pt idx="2">
                  <c:v>4.4999999925494194E-2</c:v>
                </c:pt>
                <c:pt idx="3">
                  <c:v>4.1899999603629112E-2</c:v>
                </c:pt>
                <c:pt idx="4">
                  <c:v>4.6673570387065412E-2</c:v>
                </c:pt>
                <c:pt idx="5">
                  <c:v>3.6766650155186653E-2</c:v>
                </c:pt>
                <c:pt idx="6">
                  <c:v>3.7100000306963921E-2</c:v>
                </c:pt>
                <c:pt idx="7">
                  <c:v>4.3250000104308128E-2</c:v>
                </c:pt>
                <c:pt idx="8">
                  <c:v>3.6791650578379631E-2</c:v>
                </c:pt>
                <c:pt idx="9">
                  <c:v>3.6654150113463402E-2</c:v>
                </c:pt>
                <c:pt idx="10">
                  <c:v>4.2749999091029167E-2</c:v>
                </c:pt>
                <c:pt idx="11">
                  <c:v>3.6032751202583313E-2</c:v>
                </c:pt>
                <c:pt idx="12">
                  <c:v>3.4299999475479126E-2</c:v>
                </c:pt>
                <c:pt idx="13">
                  <c:v>3.3027799800038338E-2</c:v>
                </c:pt>
                <c:pt idx="14">
                  <c:v>3.9791649207472801E-2</c:v>
                </c:pt>
                <c:pt idx="15">
                  <c:v>3.0291649512946606E-2</c:v>
                </c:pt>
                <c:pt idx="16">
                  <c:v>2.6861099526286125E-2</c:v>
                </c:pt>
                <c:pt idx="17">
                  <c:v>3.2620349898934364E-2</c:v>
                </c:pt>
                <c:pt idx="18">
                  <c:v>3.3203700557351112E-2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'NH4N data median'!$A$4</c:f>
              <c:strCache>
                <c:ptCount val="1"/>
                <c:pt idx="0">
                  <c:v>Moderate (323)</c:v>
                </c:pt>
              </c:strCache>
            </c:strRef>
          </c:tx>
          <c:spPr>
            <a:ln w="44450">
              <a:solidFill>
                <a:srgbClr val="FFFF00"/>
              </a:solidFill>
            </a:ln>
          </c:spPr>
          <c:marker>
            <c:symbol val="none"/>
          </c:marker>
          <c:cat>
            <c:numRef>
              <c:f>'NH4N data median'!$B$1:$AL$1</c:f>
              <c:numCache>
                <c:formatCode>General</c:formatCode>
                <c:ptCount val="3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  <c:pt idx="34">
                  <c:v>2026</c:v>
                </c:pt>
                <c:pt idx="35">
                  <c:v>2027</c:v>
                </c:pt>
                <c:pt idx="36">
                  <c:v>2028</c:v>
                </c:pt>
              </c:numCache>
            </c:numRef>
          </c:cat>
          <c:val>
            <c:numRef>
              <c:f>'NH4N data median'!$B$4:$AL$4</c:f>
              <c:numCache>
                <c:formatCode>0.000</c:formatCode>
                <c:ptCount val="37"/>
                <c:pt idx="0">
                  <c:v>0.18060000240802765</c:v>
                </c:pt>
                <c:pt idx="1">
                  <c:v>0.17399999499320984</c:v>
                </c:pt>
                <c:pt idx="2">
                  <c:v>0.15899999439716339</c:v>
                </c:pt>
                <c:pt idx="3">
                  <c:v>0.12110000103712082</c:v>
                </c:pt>
                <c:pt idx="4">
                  <c:v>0.15029999613761902</c:v>
                </c:pt>
                <c:pt idx="5">
                  <c:v>0.13889999687671661</c:v>
                </c:pt>
                <c:pt idx="6">
                  <c:v>0.10933300107717514</c:v>
                </c:pt>
                <c:pt idx="7">
                  <c:v>0.1023000031709671</c:v>
                </c:pt>
                <c:pt idx="8">
                  <c:v>9.0000003576278687E-2</c:v>
                </c:pt>
                <c:pt idx="9">
                  <c:v>8.6900003254413605E-2</c:v>
                </c:pt>
                <c:pt idx="10">
                  <c:v>8.7999999523162842E-2</c:v>
                </c:pt>
                <c:pt idx="11">
                  <c:v>0.10440000146627426</c:v>
                </c:pt>
                <c:pt idx="12">
                  <c:v>7.6700001955032349E-2</c:v>
                </c:pt>
                <c:pt idx="13">
                  <c:v>8.9000001549720764E-2</c:v>
                </c:pt>
                <c:pt idx="14">
                  <c:v>9.3999996781349182E-2</c:v>
                </c:pt>
                <c:pt idx="15">
                  <c:v>7.3666699230670929E-2</c:v>
                </c:pt>
                <c:pt idx="16">
                  <c:v>7.0333302021026611E-2</c:v>
                </c:pt>
                <c:pt idx="17">
                  <c:v>7.1999996900558472E-2</c:v>
                </c:pt>
                <c:pt idx="18">
                  <c:v>7.9000003635883331E-2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'NH4N data median'!$A$5</c:f>
              <c:strCache>
                <c:ptCount val="1"/>
                <c:pt idx="0">
                  <c:v>Poor (130)</c:v>
                </c:pt>
              </c:strCache>
            </c:strRef>
          </c:tx>
          <c:spPr>
            <a:ln w="444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'NH4N data median'!$B$1:$AL$1</c:f>
              <c:numCache>
                <c:formatCode>General</c:formatCode>
                <c:ptCount val="3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  <c:pt idx="34">
                  <c:v>2026</c:v>
                </c:pt>
                <c:pt idx="35">
                  <c:v>2027</c:v>
                </c:pt>
                <c:pt idx="36">
                  <c:v>2028</c:v>
                </c:pt>
              </c:numCache>
            </c:numRef>
          </c:cat>
          <c:val>
            <c:numRef>
              <c:f>'NH4N data median'!$B$5:$AL$5</c:f>
              <c:numCache>
                <c:formatCode>0.000</c:formatCode>
                <c:ptCount val="37"/>
                <c:pt idx="0">
                  <c:v>0.2901500016450882</c:v>
                </c:pt>
                <c:pt idx="1">
                  <c:v>0.28685000538825989</c:v>
                </c:pt>
                <c:pt idx="2">
                  <c:v>0.21494999527931213</c:v>
                </c:pt>
                <c:pt idx="3">
                  <c:v>0.20809999853372574</c:v>
                </c:pt>
                <c:pt idx="4">
                  <c:v>0.28215000033378601</c:v>
                </c:pt>
                <c:pt idx="5">
                  <c:v>0.21049999445676804</c:v>
                </c:pt>
                <c:pt idx="6">
                  <c:v>0.16440000385046005</c:v>
                </c:pt>
                <c:pt idx="7">
                  <c:v>0.15600000321865082</c:v>
                </c:pt>
                <c:pt idx="8">
                  <c:v>0.14150000363588333</c:v>
                </c:pt>
                <c:pt idx="9">
                  <c:v>0.14000000059604645</c:v>
                </c:pt>
                <c:pt idx="10">
                  <c:v>0.11924999952316284</c:v>
                </c:pt>
                <c:pt idx="11">
                  <c:v>0.15015000104904175</c:v>
                </c:pt>
                <c:pt idx="12">
                  <c:v>0.11739999800920486</c:v>
                </c:pt>
                <c:pt idx="13">
                  <c:v>0.10697799921035767</c:v>
                </c:pt>
                <c:pt idx="14">
                  <c:v>0.1314999982714653</c:v>
                </c:pt>
                <c:pt idx="15">
                  <c:v>0.11967712454497814</c:v>
                </c:pt>
                <c:pt idx="16">
                  <c:v>0.11256499961018562</c:v>
                </c:pt>
                <c:pt idx="17">
                  <c:v>0.11050949990749359</c:v>
                </c:pt>
                <c:pt idx="18">
                  <c:v>0.11733350157737732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'NH4N data median'!$A$6</c:f>
              <c:strCache>
                <c:ptCount val="1"/>
                <c:pt idx="0">
                  <c:v>Bad (81)</c:v>
                </c:pt>
              </c:strCache>
            </c:strRef>
          </c:tx>
          <c:spPr>
            <a:ln w="444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'NH4N data median'!$B$1:$AL$1</c:f>
              <c:numCache>
                <c:formatCode>General</c:formatCode>
                <c:ptCount val="3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  <c:pt idx="34">
                  <c:v>2026</c:v>
                </c:pt>
                <c:pt idx="35">
                  <c:v>2027</c:v>
                </c:pt>
                <c:pt idx="36">
                  <c:v>2028</c:v>
                </c:pt>
              </c:numCache>
            </c:numRef>
          </c:cat>
          <c:val>
            <c:numRef>
              <c:f>'NH4N data median'!$B$6:$AL$6</c:f>
              <c:numCache>
                <c:formatCode>0.000</c:formatCode>
                <c:ptCount val="37"/>
                <c:pt idx="0">
                  <c:v>0.3677000105381012</c:v>
                </c:pt>
                <c:pt idx="1">
                  <c:v>0.41729998588562012</c:v>
                </c:pt>
                <c:pt idx="2">
                  <c:v>0.26150000095367432</c:v>
                </c:pt>
                <c:pt idx="3">
                  <c:v>0.22110000252723694</c:v>
                </c:pt>
                <c:pt idx="4">
                  <c:v>0.31869998574256897</c:v>
                </c:pt>
                <c:pt idx="5">
                  <c:v>0.28400000929832458</c:v>
                </c:pt>
                <c:pt idx="6">
                  <c:v>0.23569999635219574</c:v>
                </c:pt>
                <c:pt idx="7">
                  <c:v>0.19799999892711639</c:v>
                </c:pt>
                <c:pt idx="8">
                  <c:v>0.16130000352859497</c:v>
                </c:pt>
                <c:pt idx="9">
                  <c:v>0.14460000395774841</c:v>
                </c:pt>
                <c:pt idx="10">
                  <c:v>0.13590000569820404</c:v>
                </c:pt>
                <c:pt idx="11">
                  <c:v>0.18096299469470978</c:v>
                </c:pt>
                <c:pt idx="12">
                  <c:v>0.1669439971446991</c:v>
                </c:pt>
                <c:pt idx="13">
                  <c:v>0.13287000358104706</c:v>
                </c:pt>
                <c:pt idx="14">
                  <c:v>0.14699999988079071</c:v>
                </c:pt>
                <c:pt idx="15">
                  <c:v>0.11999999731779099</c:v>
                </c:pt>
                <c:pt idx="16">
                  <c:v>0.11606799811124802</c:v>
                </c:pt>
                <c:pt idx="17">
                  <c:v>0.1118679977953434</c:v>
                </c:pt>
                <c:pt idx="18">
                  <c:v>0.11615400016307831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'NH4N data median'!$A$7</c:f>
              <c:strCache>
                <c:ptCount val="1"/>
                <c:pt idx="0">
                  <c:v>Trend moderate</c:v>
                </c:pt>
              </c:strCache>
            </c:strRef>
          </c:tx>
          <c:spPr>
            <a:ln w="44450">
              <a:solidFill>
                <a:srgbClr val="FFFF00"/>
              </a:solidFill>
              <a:prstDash val="sysDash"/>
            </a:ln>
          </c:spPr>
          <c:marker>
            <c:symbol val="none"/>
          </c:marker>
          <c:cat>
            <c:numRef>
              <c:f>'NH4N data median'!$B$1:$AL$1</c:f>
              <c:numCache>
                <c:formatCode>General</c:formatCode>
                <c:ptCount val="3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  <c:pt idx="34">
                  <c:v>2026</c:v>
                </c:pt>
                <c:pt idx="35">
                  <c:v>2027</c:v>
                </c:pt>
                <c:pt idx="36">
                  <c:v>2028</c:v>
                </c:pt>
              </c:numCache>
            </c:numRef>
          </c:cat>
          <c:val>
            <c:numRef>
              <c:f>'NH4N data median'!$B$7:$AL$7</c:f>
              <c:numCache>
                <c:formatCode>General</c:formatCode>
                <c:ptCount val="37"/>
                <c:pt idx="0">
                  <c:v>0.15920000000000001</c:v>
                </c:pt>
                <c:pt idx="1">
                  <c:v>0.15360000000000001</c:v>
                </c:pt>
                <c:pt idx="2">
                  <c:v>0.14799999999999999</c:v>
                </c:pt>
                <c:pt idx="3">
                  <c:v>0.1424</c:v>
                </c:pt>
                <c:pt idx="4">
                  <c:v>0.1368</c:v>
                </c:pt>
                <c:pt idx="5">
                  <c:v>0.13120000000000001</c:v>
                </c:pt>
                <c:pt idx="6">
                  <c:v>0.12559999999999999</c:v>
                </c:pt>
                <c:pt idx="7">
                  <c:v>0.12</c:v>
                </c:pt>
                <c:pt idx="8">
                  <c:v>0.1144</c:v>
                </c:pt>
                <c:pt idx="9">
                  <c:v>0.10880000000000001</c:v>
                </c:pt>
                <c:pt idx="10">
                  <c:v>0.1032</c:v>
                </c:pt>
                <c:pt idx="11">
                  <c:v>9.7600000000000006E-2</c:v>
                </c:pt>
                <c:pt idx="12">
                  <c:v>9.1999999999999998E-2</c:v>
                </c:pt>
                <c:pt idx="13">
                  <c:v>8.6400000000000005E-2</c:v>
                </c:pt>
                <c:pt idx="14">
                  <c:v>8.0799999999999997E-2</c:v>
                </c:pt>
                <c:pt idx="15">
                  <c:v>7.5200000000000003E-2</c:v>
                </c:pt>
                <c:pt idx="16">
                  <c:v>6.9600000000000009E-2</c:v>
                </c:pt>
                <c:pt idx="17">
                  <c:v>6.4000000000000001E-2</c:v>
                </c:pt>
                <c:pt idx="18">
                  <c:v>5.8400000000000007E-2</c:v>
                </c:pt>
                <c:pt idx="19">
                  <c:v>5.28E-2</c:v>
                </c:pt>
                <c:pt idx="20">
                  <c:v>4.7200000000000006E-2</c:v>
                </c:pt>
                <c:pt idx="21">
                  <c:v>4.1599999999999998E-2</c:v>
                </c:pt>
                <c:pt idx="22">
                  <c:v>3.6000000000000004E-2</c:v>
                </c:pt>
                <c:pt idx="23">
                  <c:v>3.040000000000001E-2</c:v>
                </c:pt>
                <c:pt idx="24">
                  <c:v>2.4800000000000016E-2</c:v>
                </c:pt>
                <c:pt idx="25">
                  <c:v>1.9199999999999995E-2</c:v>
                </c:pt>
                <c:pt idx="26">
                  <c:v>1.3600000000000001E-2</c:v>
                </c:pt>
                <c:pt idx="27">
                  <c:v>8.0000000000000071E-3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'NH4N data median'!$A$8</c:f>
              <c:strCache>
                <c:ptCount val="1"/>
                <c:pt idx="0">
                  <c:v>Trend poor</c:v>
                </c:pt>
              </c:strCache>
            </c:strRef>
          </c:tx>
          <c:spPr>
            <a:ln w="4445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numRef>
              <c:f>'NH4N data median'!$B$1:$AL$1</c:f>
              <c:numCache>
                <c:formatCode>General</c:formatCode>
                <c:ptCount val="3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  <c:pt idx="34">
                  <c:v>2026</c:v>
                </c:pt>
                <c:pt idx="35">
                  <c:v>2027</c:v>
                </c:pt>
                <c:pt idx="36">
                  <c:v>2028</c:v>
                </c:pt>
              </c:numCache>
            </c:numRef>
          </c:cat>
          <c:val>
            <c:numRef>
              <c:f>'NH4N data median'!$B$8:$AL$8</c:f>
              <c:numCache>
                <c:formatCode>General</c:formatCode>
                <c:ptCount val="37"/>
                <c:pt idx="0">
                  <c:v>0.25509999999999999</c:v>
                </c:pt>
                <c:pt idx="1">
                  <c:v>0.24539999999999998</c:v>
                </c:pt>
                <c:pt idx="2">
                  <c:v>0.23569999999999997</c:v>
                </c:pt>
                <c:pt idx="3">
                  <c:v>0.22599999999999998</c:v>
                </c:pt>
                <c:pt idx="4">
                  <c:v>0.21629999999999999</c:v>
                </c:pt>
                <c:pt idx="5">
                  <c:v>0.20659999999999998</c:v>
                </c:pt>
                <c:pt idx="6">
                  <c:v>0.19689999999999996</c:v>
                </c:pt>
                <c:pt idx="7">
                  <c:v>0.18719999999999998</c:v>
                </c:pt>
                <c:pt idx="8">
                  <c:v>0.17749999999999999</c:v>
                </c:pt>
                <c:pt idx="9">
                  <c:v>0.16779999999999998</c:v>
                </c:pt>
                <c:pt idx="10">
                  <c:v>0.15809999999999996</c:v>
                </c:pt>
                <c:pt idx="11">
                  <c:v>0.14839999999999998</c:v>
                </c:pt>
                <c:pt idx="12">
                  <c:v>0.13869999999999999</c:v>
                </c:pt>
                <c:pt idx="13">
                  <c:v>0.12899999999999998</c:v>
                </c:pt>
                <c:pt idx="14">
                  <c:v>0.11929999999999996</c:v>
                </c:pt>
                <c:pt idx="15">
                  <c:v>0.10959999999999998</c:v>
                </c:pt>
                <c:pt idx="16">
                  <c:v>9.9899999999999989E-2</c:v>
                </c:pt>
                <c:pt idx="17">
                  <c:v>9.0199999999999975E-2</c:v>
                </c:pt>
                <c:pt idx="18">
                  <c:v>8.049999999999996E-2</c:v>
                </c:pt>
                <c:pt idx="19">
                  <c:v>7.0799999999999974E-2</c:v>
                </c:pt>
                <c:pt idx="20">
                  <c:v>6.1099999999999988E-2</c:v>
                </c:pt>
                <c:pt idx="21">
                  <c:v>5.1399999999999973E-2</c:v>
                </c:pt>
                <c:pt idx="22">
                  <c:v>4.1699999999999959E-2</c:v>
                </c:pt>
                <c:pt idx="23">
                  <c:v>3.1999999999999973E-2</c:v>
                </c:pt>
                <c:pt idx="24">
                  <c:v>2.2299999999999986E-2</c:v>
                </c:pt>
                <c:pt idx="25">
                  <c:v>1.26E-2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'NH4N data median'!$A$9</c:f>
              <c:strCache>
                <c:ptCount val="1"/>
                <c:pt idx="0">
                  <c:v>Trend bad</c:v>
                </c:pt>
              </c:strCache>
            </c:strRef>
          </c:tx>
          <c:spPr>
            <a:ln w="4445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'NH4N data median'!$B$1:$AL$1</c:f>
              <c:numCache>
                <c:formatCode>General</c:formatCode>
                <c:ptCount val="3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  <c:pt idx="34">
                  <c:v>2026</c:v>
                </c:pt>
                <c:pt idx="35">
                  <c:v>2027</c:v>
                </c:pt>
                <c:pt idx="36">
                  <c:v>2028</c:v>
                </c:pt>
              </c:numCache>
            </c:numRef>
          </c:cat>
          <c:val>
            <c:numRef>
              <c:f>'NH4N data median'!$B$9:$AL$9</c:f>
              <c:numCache>
                <c:formatCode>General</c:formatCode>
                <c:ptCount val="37"/>
                <c:pt idx="0">
                  <c:v>0.32929999999999998</c:v>
                </c:pt>
                <c:pt idx="1">
                  <c:v>0.31519999999999998</c:v>
                </c:pt>
                <c:pt idx="2">
                  <c:v>0.30109999999999998</c:v>
                </c:pt>
                <c:pt idx="3">
                  <c:v>0.28699999999999998</c:v>
                </c:pt>
                <c:pt idx="4">
                  <c:v>0.27289999999999998</c:v>
                </c:pt>
                <c:pt idx="5">
                  <c:v>0.25879999999999997</c:v>
                </c:pt>
                <c:pt idx="6">
                  <c:v>0.24469999999999997</c:v>
                </c:pt>
                <c:pt idx="7">
                  <c:v>0.23059999999999997</c:v>
                </c:pt>
                <c:pt idx="8">
                  <c:v>0.2165</c:v>
                </c:pt>
                <c:pt idx="9">
                  <c:v>0.2024</c:v>
                </c:pt>
                <c:pt idx="10">
                  <c:v>0.1883</c:v>
                </c:pt>
                <c:pt idx="11">
                  <c:v>0.17419999999999999</c:v>
                </c:pt>
                <c:pt idx="12">
                  <c:v>0.16009999999999999</c:v>
                </c:pt>
                <c:pt idx="13">
                  <c:v>0.14599999999999999</c:v>
                </c:pt>
                <c:pt idx="14">
                  <c:v>0.13189999999999999</c:v>
                </c:pt>
                <c:pt idx="15">
                  <c:v>0.11779999999999999</c:v>
                </c:pt>
                <c:pt idx="16">
                  <c:v>0.10369999999999999</c:v>
                </c:pt>
                <c:pt idx="17">
                  <c:v>8.9600000000000013E-2</c:v>
                </c:pt>
                <c:pt idx="18">
                  <c:v>7.5500000000000012E-2</c:v>
                </c:pt>
                <c:pt idx="19">
                  <c:v>6.140000000000001E-2</c:v>
                </c:pt>
                <c:pt idx="20">
                  <c:v>4.7300000000000009E-2</c:v>
                </c:pt>
                <c:pt idx="21">
                  <c:v>3.3200000000000007E-2</c:v>
                </c:pt>
                <c:pt idx="22">
                  <c:v>1.9100000000000006E-2</c:v>
                </c:pt>
                <c:pt idx="23">
                  <c:v>5.0000000000000044E-3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182336"/>
        <c:axId val="169183872"/>
      </c:lineChart>
      <c:catAx>
        <c:axId val="16918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9183872"/>
        <c:crosses val="autoZero"/>
        <c:auto val="1"/>
        <c:lblAlgn val="ctr"/>
        <c:lblOffset val="100"/>
        <c:tickLblSkip val="4"/>
        <c:noMultiLvlLbl val="0"/>
      </c:catAx>
      <c:valAx>
        <c:axId val="1691838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ammonium (mg N/l)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169182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364252374090731E-2"/>
          <c:y val="0.89172573711241532"/>
          <c:w val="0.96917650647297549"/>
          <c:h val="9.5755273460101265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600">
          <a:latin typeface="Arial" pitchFamily="34" charset="0"/>
          <a:cs typeface="Arial" pitchFamily="34" charset="0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'PTOT data median'!$A$2</c:f>
              <c:strCache>
                <c:ptCount val="1"/>
                <c:pt idx="0">
                  <c:v>High (29)</c:v>
                </c:pt>
              </c:strCache>
            </c:strRef>
          </c:tx>
          <c:spPr>
            <a:ln w="444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'PTOT data median'!$B$1:$AL$1</c:f>
              <c:numCache>
                <c:formatCode>General</c:formatCode>
                <c:ptCount val="3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  <c:pt idx="34">
                  <c:v>2026</c:v>
                </c:pt>
                <c:pt idx="35">
                  <c:v>2027</c:v>
                </c:pt>
                <c:pt idx="36">
                  <c:v>2028</c:v>
                </c:pt>
              </c:numCache>
            </c:numRef>
          </c:cat>
          <c:val>
            <c:numRef>
              <c:f>'PTOT data median'!$B$2:$AL$2</c:f>
              <c:numCache>
                <c:formatCode>0.000</c:formatCode>
                <c:ptCount val="37"/>
                <c:pt idx="0">
                  <c:v>1.0999999940395355E-2</c:v>
                </c:pt>
                <c:pt idx="1">
                  <c:v>1.0999999940395355E-2</c:v>
                </c:pt>
                <c:pt idx="2">
                  <c:v>1.1800000444054604E-2</c:v>
                </c:pt>
                <c:pt idx="3">
                  <c:v>8.999999612569809E-3</c:v>
                </c:pt>
                <c:pt idx="4">
                  <c:v>9.7000002861022949E-3</c:v>
                </c:pt>
                <c:pt idx="5">
                  <c:v>1.080000028014183E-2</c:v>
                </c:pt>
                <c:pt idx="6">
                  <c:v>1.3000000268220901E-2</c:v>
                </c:pt>
                <c:pt idx="7">
                  <c:v>1.1300000362098217E-2</c:v>
                </c:pt>
                <c:pt idx="8">
                  <c:v>1.1500000022351742E-2</c:v>
                </c:pt>
                <c:pt idx="9">
                  <c:v>1.0999999940395355E-2</c:v>
                </c:pt>
                <c:pt idx="10">
                  <c:v>1.1300000362098217E-2</c:v>
                </c:pt>
                <c:pt idx="11">
                  <c:v>1.1300000362098217E-2</c:v>
                </c:pt>
                <c:pt idx="12">
                  <c:v>1.2500000186264515E-2</c:v>
                </c:pt>
                <c:pt idx="13">
                  <c:v>1.1800000444054604E-2</c:v>
                </c:pt>
                <c:pt idx="14">
                  <c:v>8.999999612569809E-3</c:v>
                </c:pt>
                <c:pt idx="15">
                  <c:v>9.9999997764825821E-3</c:v>
                </c:pt>
                <c:pt idx="16">
                  <c:v>1.1800000444054604E-2</c:v>
                </c:pt>
                <c:pt idx="17">
                  <c:v>1.1800000444054604E-2</c:v>
                </c:pt>
                <c:pt idx="18">
                  <c:v>1.2299999594688416E-2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'PTOT data median'!$A$3</c:f>
              <c:strCache>
                <c:ptCount val="1"/>
                <c:pt idx="0">
                  <c:v>Good (143)</c:v>
                </c:pt>
              </c:strCache>
            </c:strRef>
          </c:tx>
          <c:spPr>
            <a:ln w="4445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'PTOT data median'!$B$1:$AL$1</c:f>
              <c:numCache>
                <c:formatCode>General</c:formatCode>
                <c:ptCount val="3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  <c:pt idx="34">
                  <c:v>2026</c:v>
                </c:pt>
                <c:pt idx="35">
                  <c:v>2027</c:v>
                </c:pt>
                <c:pt idx="36">
                  <c:v>2028</c:v>
                </c:pt>
              </c:numCache>
            </c:numRef>
          </c:cat>
          <c:val>
            <c:numRef>
              <c:f>'PTOT data median'!$B$3:$AL$3</c:f>
              <c:numCache>
                <c:formatCode>0.000</c:formatCode>
                <c:ptCount val="37"/>
                <c:pt idx="0">
                  <c:v>3.3500000834465027E-2</c:v>
                </c:pt>
                <c:pt idx="1">
                  <c:v>3.4950000233948231E-2</c:v>
                </c:pt>
                <c:pt idx="2">
                  <c:v>3.2499998807907104E-2</c:v>
                </c:pt>
                <c:pt idx="3">
                  <c:v>2.9666699469089508E-2</c:v>
                </c:pt>
                <c:pt idx="4">
                  <c:v>2.9750000685453415E-2</c:v>
                </c:pt>
                <c:pt idx="5">
                  <c:v>3.0500000342726707E-2</c:v>
                </c:pt>
                <c:pt idx="6">
                  <c:v>3.5300001502037048E-2</c:v>
                </c:pt>
                <c:pt idx="7">
                  <c:v>3.8916699588298798E-2</c:v>
                </c:pt>
                <c:pt idx="8">
                  <c:v>3.880000114440918E-2</c:v>
                </c:pt>
                <c:pt idx="9">
                  <c:v>3.4200001507997513E-2</c:v>
                </c:pt>
                <c:pt idx="10">
                  <c:v>3.4499999135732651E-2</c:v>
                </c:pt>
                <c:pt idx="11">
                  <c:v>3.6200001835823059E-2</c:v>
                </c:pt>
                <c:pt idx="12">
                  <c:v>2.7499999850988388E-2</c:v>
                </c:pt>
                <c:pt idx="13">
                  <c:v>2.8000000864267349E-2</c:v>
                </c:pt>
                <c:pt idx="14">
                  <c:v>2.8999999165534973E-2</c:v>
                </c:pt>
                <c:pt idx="15">
                  <c:v>2.4583300575613976E-2</c:v>
                </c:pt>
                <c:pt idx="16">
                  <c:v>2.9999999329447746E-2</c:v>
                </c:pt>
                <c:pt idx="17">
                  <c:v>3.1083300709724426E-2</c:v>
                </c:pt>
                <c:pt idx="18">
                  <c:v>2.8166700154542923E-2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'PTOT data median'!$A$4</c:f>
              <c:strCache>
                <c:ptCount val="1"/>
                <c:pt idx="0">
                  <c:v>Moderate (340)</c:v>
                </c:pt>
              </c:strCache>
            </c:strRef>
          </c:tx>
          <c:spPr>
            <a:ln w="44450">
              <a:solidFill>
                <a:srgbClr val="FFFF00"/>
              </a:solidFill>
            </a:ln>
          </c:spPr>
          <c:marker>
            <c:symbol val="none"/>
          </c:marker>
          <c:cat>
            <c:numRef>
              <c:f>'PTOT data median'!$B$1:$AL$1</c:f>
              <c:numCache>
                <c:formatCode>General</c:formatCode>
                <c:ptCount val="3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  <c:pt idx="34">
                  <c:v>2026</c:v>
                </c:pt>
                <c:pt idx="35">
                  <c:v>2027</c:v>
                </c:pt>
                <c:pt idx="36">
                  <c:v>2028</c:v>
                </c:pt>
              </c:numCache>
            </c:numRef>
          </c:cat>
          <c:val>
            <c:numRef>
              <c:f>'PTOT data median'!$B$4:$AL$4</c:f>
              <c:numCache>
                <c:formatCode>0.000</c:formatCode>
                <c:ptCount val="37"/>
                <c:pt idx="0">
                  <c:v>0.16427300125360489</c:v>
                </c:pt>
                <c:pt idx="1">
                  <c:v>0.14956449717283249</c:v>
                </c:pt>
                <c:pt idx="2">
                  <c:v>0.1403999999165535</c:v>
                </c:pt>
                <c:pt idx="3">
                  <c:v>0.11834999918937683</c:v>
                </c:pt>
                <c:pt idx="4">
                  <c:v>0.12934999912977219</c:v>
                </c:pt>
                <c:pt idx="5">
                  <c:v>0.12969999760389328</c:v>
                </c:pt>
                <c:pt idx="6">
                  <c:v>0.1348080039024353</c:v>
                </c:pt>
                <c:pt idx="7">
                  <c:v>0.13650000095367432</c:v>
                </c:pt>
                <c:pt idx="8">
                  <c:v>0.11808349937200546</c:v>
                </c:pt>
                <c:pt idx="9">
                  <c:v>0.11809999868273735</c:v>
                </c:pt>
                <c:pt idx="10">
                  <c:v>0.10791650041937828</c:v>
                </c:pt>
                <c:pt idx="11">
                  <c:v>0.10643349960446358</c:v>
                </c:pt>
                <c:pt idx="12">
                  <c:v>9.591665118932724E-2</c:v>
                </c:pt>
                <c:pt idx="13">
                  <c:v>0.10168199986219406</c:v>
                </c:pt>
                <c:pt idx="14">
                  <c:v>0.10083350166678429</c:v>
                </c:pt>
                <c:pt idx="15">
                  <c:v>0.10025000013411045</c:v>
                </c:pt>
                <c:pt idx="16">
                  <c:v>9.6333350986242294E-2</c:v>
                </c:pt>
                <c:pt idx="17">
                  <c:v>9.0187501162290573E-2</c:v>
                </c:pt>
                <c:pt idx="18">
                  <c:v>9.3083299696445465E-2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'PTOT data median'!$A$5</c:f>
              <c:strCache>
                <c:ptCount val="1"/>
                <c:pt idx="0">
                  <c:v>Poor (137)</c:v>
                </c:pt>
              </c:strCache>
            </c:strRef>
          </c:tx>
          <c:spPr>
            <a:ln w="444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'PTOT data median'!$B$1:$AL$1</c:f>
              <c:numCache>
                <c:formatCode>General</c:formatCode>
                <c:ptCount val="3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  <c:pt idx="34">
                  <c:v>2026</c:v>
                </c:pt>
                <c:pt idx="35">
                  <c:v>2027</c:v>
                </c:pt>
                <c:pt idx="36">
                  <c:v>2028</c:v>
                </c:pt>
              </c:numCache>
            </c:numRef>
          </c:cat>
          <c:val>
            <c:numRef>
              <c:f>'PTOT data median'!$B$5:$AL$5</c:f>
              <c:numCache>
                <c:formatCode>0.000</c:formatCode>
                <c:ptCount val="37"/>
                <c:pt idx="0">
                  <c:v>0.21400000154972076</c:v>
                </c:pt>
                <c:pt idx="1">
                  <c:v>0.21199999749660492</c:v>
                </c:pt>
                <c:pt idx="2">
                  <c:v>0.19370000064373016</c:v>
                </c:pt>
                <c:pt idx="3">
                  <c:v>0.17599999904632568</c:v>
                </c:pt>
                <c:pt idx="4">
                  <c:v>0.17599999904632568</c:v>
                </c:pt>
                <c:pt idx="5">
                  <c:v>0.17000000178813934</c:v>
                </c:pt>
                <c:pt idx="6">
                  <c:v>0.18089999258518219</c:v>
                </c:pt>
                <c:pt idx="7">
                  <c:v>0.15999999642372131</c:v>
                </c:pt>
                <c:pt idx="8">
                  <c:v>0.1550000011920929</c:v>
                </c:pt>
                <c:pt idx="9">
                  <c:v>0.15000000596046448</c:v>
                </c:pt>
                <c:pt idx="10">
                  <c:v>0.15000000596046448</c:v>
                </c:pt>
                <c:pt idx="11">
                  <c:v>0.15600000321865082</c:v>
                </c:pt>
                <c:pt idx="12">
                  <c:v>0.14000000059604645</c:v>
                </c:pt>
                <c:pt idx="13">
                  <c:v>0.13210000097751617</c:v>
                </c:pt>
                <c:pt idx="14">
                  <c:v>0.12999999523162842</c:v>
                </c:pt>
                <c:pt idx="15">
                  <c:v>0.12652766704559326</c:v>
                </c:pt>
                <c:pt idx="16">
                  <c:v>0.12066700309514999</c:v>
                </c:pt>
                <c:pt idx="17">
                  <c:v>0.12066700309514999</c:v>
                </c:pt>
                <c:pt idx="18">
                  <c:v>0.12416700273752213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'PTOT data median'!$A$6</c:f>
              <c:strCache>
                <c:ptCount val="1"/>
                <c:pt idx="0">
                  <c:v>Bad (81)</c:v>
                </c:pt>
              </c:strCache>
            </c:strRef>
          </c:tx>
          <c:spPr>
            <a:ln w="444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'PTOT data median'!$B$1:$AL$1</c:f>
              <c:numCache>
                <c:formatCode>General</c:formatCode>
                <c:ptCount val="3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  <c:pt idx="34">
                  <c:v>2026</c:v>
                </c:pt>
                <c:pt idx="35">
                  <c:v>2027</c:v>
                </c:pt>
                <c:pt idx="36">
                  <c:v>2028</c:v>
                </c:pt>
              </c:numCache>
            </c:numRef>
          </c:cat>
          <c:val>
            <c:numRef>
              <c:f>'PTOT data median'!$B$6:$AL$6</c:f>
              <c:numCache>
                <c:formatCode>0.000</c:formatCode>
                <c:ptCount val="37"/>
                <c:pt idx="0">
                  <c:v>0.25999999046325684</c:v>
                </c:pt>
                <c:pt idx="1">
                  <c:v>0.27000001072883606</c:v>
                </c:pt>
                <c:pt idx="2">
                  <c:v>0.20999999344348907</c:v>
                </c:pt>
                <c:pt idx="3">
                  <c:v>0.20200000703334808</c:v>
                </c:pt>
                <c:pt idx="4">
                  <c:v>0.23000000417232513</c:v>
                </c:pt>
                <c:pt idx="5">
                  <c:v>0.20000000298023224</c:v>
                </c:pt>
                <c:pt idx="6">
                  <c:v>0.18819999694824219</c:v>
                </c:pt>
                <c:pt idx="7">
                  <c:v>0.17000000178813934</c:v>
                </c:pt>
                <c:pt idx="8">
                  <c:v>0.17179999500513077</c:v>
                </c:pt>
                <c:pt idx="9">
                  <c:v>0.16019999980926514</c:v>
                </c:pt>
                <c:pt idx="10">
                  <c:v>0.17000000178813934</c:v>
                </c:pt>
                <c:pt idx="11">
                  <c:v>0.14900000393390656</c:v>
                </c:pt>
                <c:pt idx="12">
                  <c:v>0.14200000464916229</c:v>
                </c:pt>
                <c:pt idx="13">
                  <c:v>0.14416700601577759</c:v>
                </c:pt>
                <c:pt idx="14">
                  <c:v>0.14499999582767487</c:v>
                </c:pt>
                <c:pt idx="15">
                  <c:v>0.14800000190734863</c:v>
                </c:pt>
                <c:pt idx="16">
                  <c:v>0.12839999794960022</c:v>
                </c:pt>
                <c:pt idx="17">
                  <c:v>0.12523099780082703</c:v>
                </c:pt>
                <c:pt idx="18">
                  <c:v>0.125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'PTOT data median'!$A$7</c:f>
              <c:strCache>
                <c:ptCount val="1"/>
                <c:pt idx="0">
                  <c:v>Trend moderate</c:v>
                </c:pt>
              </c:strCache>
            </c:strRef>
          </c:tx>
          <c:spPr>
            <a:ln w="44450">
              <a:solidFill>
                <a:srgbClr val="FFFF00"/>
              </a:solidFill>
              <a:prstDash val="sysDash"/>
            </a:ln>
          </c:spPr>
          <c:marker>
            <c:symbol val="none"/>
          </c:marker>
          <c:cat>
            <c:numRef>
              <c:f>'PTOT data median'!$B$1:$AL$1</c:f>
              <c:numCache>
                <c:formatCode>General</c:formatCode>
                <c:ptCount val="3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  <c:pt idx="34">
                  <c:v>2026</c:v>
                </c:pt>
                <c:pt idx="35">
                  <c:v>2027</c:v>
                </c:pt>
                <c:pt idx="36">
                  <c:v>2028</c:v>
                </c:pt>
              </c:numCache>
            </c:numRef>
          </c:cat>
          <c:val>
            <c:numRef>
              <c:f>'PTOT data median'!$B$7:$AL$7</c:f>
              <c:numCache>
                <c:formatCode>General</c:formatCode>
                <c:ptCount val="37"/>
                <c:pt idx="0">
                  <c:v>0.14860000000000001</c:v>
                </c:pt>
                <c:pt idx="1">
                  <c:v>0.14510000000000001</c:v>
                </c:pt>
                <c:pt idx="2">
                  <c:v>0.1416</c:v>
                </c:pt>
                <c:pt idx="3">
                  <c:v>0.1381</c:v>
                </c:pt>
                <c:pt idx="4">
                  <c:v>0.1346</c:v>
                </c:pt>
                <c:pt idx="5">
                  <c:v>0.13110000000000002</c:v>
                </c:pt>
                <c:pt idx="6">
                  <c:v>0.12760000000000002</c:v>
                </c:pt>
                <c:pt idx="7">
                  <c:v>0.12410000000000002</c:v>
                </c:pt>
                <c:pt idx="8">
                  <c:v>0.12060000000000001</c:v>
                </c:pt>
                <c:pt idx="9">
                  <c:v>0.11710000000000001</c:v>
                </c:pt>
                <c:pt idx="10">
                  <c:v>0.11360000000000001</c:v>
                </c:pt>
                <c:pt idx="11">
                  <c:v>0.1101</c:v>
                </c:pt>
                <c:pt idx="12">
                  <c:v>0.10660000000000001</c:v>
                </c:pt>
                <c:pt idx="13">
                  <c:v>0.10310000000000001</c:v>
                </c:pt>
                <c:pt idx="14">
                  <c:v>9.9600000000000022E-2</c:v>
                </c:pt>
                <c:pt idx="15">
                  <c:v>9.6100000000000019E-2</c:v>
                </c:pt>
                <c:pt idx="16">
                  <c:v>9.2600000000000016E-2</c:v>
                </c:pt>
                <c:pt idx="17">
                  <c:v>8.9100000000000013E-2</c:v>
                </c:pt>
                <c:pt idx="18">
                  <c:v>8.5600000000000009E-2</c:v>
                </c:pt>
                <c:pt idx="19">
                  <c:v>8.2100000000000006E-2</c:v>
                </c:pt>
                <c:pt idx="20">
                  <c:v>7.8600000000000017E-2</c:v>
                </c:pt>
                <c:pt idx="21">
                  <c:v>7.5100000000000014E-2</c:v>
                </c:pt>
                <c:pt idx="22">
                  <c:v>7.1600000000000011E-2</c:v>
                </c:pt>
                <c:pt idx="23">
                  <c:v>6.8100000000000008E-2</c:v>
                </c:pt>
                <c:pt idx="24">
                  <c:v>6.4600000000000005E-2</c:v>
                </c:pt>
                <c:pt idx="25">
                  <c:v>6.1100000000000015E-2</c:v>
                </c:pt>
                <c:pt idx="26">
                  <c:v>5.7600000000000012E-2</c:v>
                </c:pt>
                <c:pt idx="27">
                  <c:v>5.4100000000000009E-2</c:v>
                </c:pt>
                <c:pt idx="28">
                  <c:v>5.0600000000000006E-2</c:v>
                </c:pt>
                <c:pt idx="29">
                  <c:v>4.7100000000000017E-2</c:v>
                </c:pt>
                <c:pt idx="30">
                  <c:v>4.3600000000000014E-2</c:v>
                </c:pt>
                <c:pt idx="31">
                  <c:v>4.0100000000000011E-2</c:v>
                </c:pt>
                <c:pt idx="32">
                  <c:v>3.6600000000000008E-2</c:v>
                </c:pt>
                <c:pt idx="33">
                  <c:v>3.3100000000000004E-2</c:v>
                </c:pt>
                <c:pt idx="34">
                  <c:v>2.9600000000000015E-2</c:v>
                </c:pt>
                <c:pt idx="35">
                  <c:v>2.6100000000000012E-2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'PTOT data median'!$A$8</c:f>
              <c:strCache>
                <c:ptCount val="1"/>
                <c:pt idx="0">
                  <c:v>Trend poor</c:v>
                </c:pt>
              </c:strCache>
            </c:strRef>
          </c:tx>
          <c:spPr>
            <a:ln w="4445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numRef>
              <c:f>'PTOT data median'!$B$1:$AL$1</c:f>
              <c:numCache>
                <c:formatCode>General</c:formatCode>
                <c:ptCount val="3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  <c:pt idx="34">
                  <c:v>2026</c:v>
                </c:pt>
                <c:pt idx="35">
                  <c:v>2027</c:v>
                </c:pt>
                <c:pt idx="36">
                  <c:v>2028</c:v>
                </c:pt>
              </c:numCache>
            </c:numRef>
          </c:cat>
          <c:val>
            <c:numRef>
              <c:f>'PTOT data median'!$B$8:$AL$8</c:f>
              <c:numCache>
                <c:formatCode>General</c:formatCode>
                <c:ptCount val="37"/>
                <c:pt idx="0">
                  <c:v>0.20249999999999999</c:v>
                </c:pt>
                <c:pt idx="1">
                  <c:v>0.19749999999999998</c:v>
                </c:pt>
                <c:pt idx="2">
                  <c:v>0.1925</c:v>
                </c:pt>
                <c:pt idx="3">
                  <c:v>0.1875</c:v>
                </c:pt>
                <c:pt idx="4">
                  <c:v>0.1825</c:v>
                </c:pt>
                <c:pt idx="5">
                  <c:v>0.17749999999999999</c:v>
                </c:pt>
                <c:pt idx="6">
                  <c:v>0.17249999999999999</c:v>
                </c:pt>
                <c:pt idx="7">
                  <c:v>0.16749999999999998</c:v>
                </c:pt>
                <c:pt idx="8">
                  <c:v>0.16249999999999998</c:v>
                </c:pt>
                <c:pt idx="9">
                  <c:v>0.15749999999999997</c:v>
                </c:pt>
                <c:pt idx="10">
                  <c:v>0.1525</c:v>
                </c:pt>
                <c:pt idx="11">
                  <c:v>0.14749999999999999</c:v>
                </c:pt>
                <c:pt idx="12">
                  <c:v>0.14249999999999999</c:v>
                </c:pt>
                <c:pt idx="13">
                  <c:v>0.13749999999999998</c:v>
                </c:pt>
                <c:pt idx="14">
                  <c:v>0.13250000000000001</c:v>
                </c:pt>
                <c:pt idx="15">
                  <c:v>0.1275</c:v>
                </c:pt>
                <c:pt idx="16">
                  <c:v>0.12249999999999998</c:v>
                </c:pt>
                <c:pt idx="17">
                  <c:v>0.11749999999999999</c:v>
                </c:pt>
                <c:pt idx="18">
                  <c:v>0.11249999999999999</c:v>
                </c:pt>
                <c:pt idx="19">
                  <c:v>0.10749999999999998</c:v>
                </c:pt>
                <c:pt idx="20">
                  <c:v>0.10249999999999999</c:v>
                </c:pt>
                <c:pt idx="21">
                  <c:v>9.7499999999999989E-2</c:v>
                </c:pt>
                <c:pt idx="22">
                  <c:v>9.2499999999999985E-2</c:v>
                </c:pt>
                <c:pt idx="23">
                  <c:v>8.7499999999999994E-2</c:v>
                </c:pt>
                <c:pt idx="24">
                  <c:v>8.249999999999999E-2</c:v>
                </c:pt>
                <c:pt idx="25">
                  <c:v>7.7499999999999986E-2</c:v>
                </c:pt>
                <c:pt idx="26">
                  <c:v>7.2499999999999981E-2</c:v>
                </c:pt>
                <c:pt idx="27">
                  <c:v>6.7499999999999977E-2</c:v>
                </c:pt>
                <c:pt idx="28">
                  <c:v>6.25E-2</c:v>
                </c:pt>
                <c:pt idx="29">
                  <c:v>5.7499999999999996E-2</c:v>
                </c:pt>
                <c:pt idx="30">
                  <c:v>5.2499999999999991E-2</c:v>
                </c:pt>
                <c:pt idx="31">
                  <c:v>4.7499999999999987E-2</c:v>
                </c:pt>
                <c:pt idx="32">
                  <c:v>4.2499999999999982E-2</c:v>
                </c:pt>
                <c:pt idx="33">
                  <c:v>3.7499999999999978E-2</c:v>
                </c:pt>
                <c:pt idx="34">
                  <c:v>3.2499999999999973E-2</c:v>
                </c:pt>
                <c:pt idx="35">
                  <c:v>2.7499999999999997E-2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'PTOT data median'!$A$9</c:f>
              <c:strCache>
                <c:ptCount val="1"/>
                <c:pt idx="0">
                  <c:v>Trend bad</c:v>
                </c:pt>
              </c:strCache>
            </c:strRef>
          </c:tx>
          <c:spPr>
            <a:ln w="4445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'PTOT data median'!$B$1:$AL$1</c:f>
              <c:numCache>
                <c:formatCode>General</c:formatCode>
                <c:ptCount val="3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  <c:pt idx="34">
                  <c:v>2026</c:v>
                </c:pt>
                <c:pt idx="35">
                  <c:v>2027</c:v>
                </c:pt>
                <c:pt idx="36">
                  <c:v>2028</c:v>
                </c:pt>
              </c:numCache>
            </c:numRef>
          </c:cat>
          <c:val>
            <c:numRef>
              <c:f>'PTOT data median'!$B$9:$AL$9</c:f>
              <c:numCache>
                <c:formatCode>General</c:formatCode>
                <c:ptCount val="37"/>
                <c:pt idx="0">
                  <c:v>0.24149999999999999</c:v>
                </c:pt>
                <c:pt idx="1">
                  <c:v>0.23530000000000001</c:v>
                </c:pt>
                <c:pt idx="2">
                  <c:v>0.2291</c:v>
                </c:pt>
                <c:pt idx="3">
                  <c:v>0.22290000000000001</c:v>
                </c:pt>
                <c:pt idx="4">
                  <c:v>0.2167</c:v>
                </c:pt>
                <c:pt idx="5">
                  <c:v>0.21050000000000002</c:v>
                </c:pt>
                <c:pt idx="6">
                  <c:v>0.20430000000000001</c:v>
                </c:pt>
                <c:pt idx="7">
                  <c:v>0.1981</c:v>
                </c:pt>
                <c:pt idx="8">
                  <c:v>0.19190000000000002</c:v>
                </c:pt>
                <c:pt idx="9">
                  <c:v>0.1857</c:v>
                </c:pt>
                <c:pt idx="10">
                  <c:v>0.17949999999999999</c:v>
                </c:pt>
                <c:pt idx="11">
                  <c:v>0.17330000000000001</c:v>
                </c:pt>
                <c:pt idx="12">
                  <c:v>0.16710000000000003</c:v>
                </c:pt>
                <c:pt idx="13">
                  <c:v>0.16089999999999999</c:v>
                </c:pt>
                <c:pt idx="14">
                  <c:v>0.1547</c:v>
                </c:pt>
                <c:pt idx="15">
                  <c:v>0.14850000000000002</c:v>
                </c:pt>
                <c:pt idx="16">
                  <c:v>0.14230000000000001</c:v>
                </c:pt>
                <c:pt idx="17">
                  <c:v>0.1361</c:v>
                </c:pt>
                <c:pt idx="18">
                  <c:v>0.12990000000000002</c:v>
                </c:pt>
                <c:pt idx="19">
                  <c:v>0.1237</c:v>
                </c:pt>
                <c:pt idx="20">
                  <c:v>0.11750000000000002</c:v>
                </c:pt>
                <c:pt idx="21">
                  <c:v>0.11130000000000001</c:v>
                </c:pt>
                <c:pt idx="22">
                  <c:v>0.1051</c:v>
                </c:pt>
                <c:pt idx="23">
                  <c:v>9.8900000000000016E-2</c:v>
                </c:pt>
                <c:pt idx="24">
                  <c:v>9.2700000000000005E-2</c:v>
                </c:pt>
                <c:pt idx="25">
                  <c:v>8.6500000000000021E-2</c:v>
                </c:pt>
                <c:pt idx="26">
                  <c:v>8.030000000000001E-2</c:v>
                </c:pt>
                <c:pt idx="27">
                  <c:v>7.4099999999999999E-2</c:v>
                </c:pt>
                <c:pt idx="28">
                  <c:v>6.7900000000000016E-2</c:v>
                </c:pt>
                <c:pt idx="29">
                  <c:v>6.1700000000000005E-2</c:v>
                </c:pt>
                <c:pt idx="30">
                  <c:v>5.5500000000000022E-2</c:v>
                </c:pt>
                <c:pt idx="31">
                  <c:v>4.930000000000001E-2</c:v>
                </c:pt>
                <c:pt idx="32">
                  <c:v>4.3099999999999999E-2</c:v>
                </c:pt>
                <c:pt idx="33">
                  <c:v>3.6900000000000016E-2</c:v>
                </c:pt>
                <c:pt idx="34">
                  <c:v>3.0700000000000005E-2</c:v>
                </c:pt>
                <c:pt idx="35">
                  <c:v>2.4500000000000022E-2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64032"/>
        <c:axId val="169565568"/>
      </c:lineChart>
      <c:catAx>
        <c:axId val="16956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9565568"/>
        <c:crosses val="autoZero"/>
        <c:auto val="1"/>
        <c:lblAlgn val="ctr"/>
        <c:lblOffset val="100"/>
        <c:tickLblSkip val="4"/>
        <c:noMultiLvlLbl val="0"/>
      </c:catAx>
      <c:valAx>
        <c:axId val="1695655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 P/l)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1695640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364252374090731E-2"/>
          <c:y val="0.89172573711241532"/>
          <c:w val="0.96917650647297549"/>
          <c:h val="9.5755273460101265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600">
          <a:latin typeface="Arial" pitchFamily="34" charset="0"/>
          <a:cs typeface="Arial" pitchFamily="34" charset="0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'NO23N data median'!$A$2</c:f>
              <c:strCache>
                <c:ptCount val="1"/>
                <c:pt idx="0">
                  <c:v>High (28)</c:v>
                </c:pt>
              </c:strCache>
            </c:strRef>
          </c:tx>
          <c:spPr>
            <a:ln w="444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'NO23N data median'!$B$1:$AL$1</c:f>
              <c:numCache>
                <c:formatCode>General</c:formatCode>
                <c:ptCount val="3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  <c:pt idx="34">
                  <c:v>2026</c:v>
                </c:pt>
                <c:pt idx="35">
                  <c:v>2027</c:v>
                </c:pt>
                <c:pt idx="36">
                  <c:v>2028</c:v>
                </c:pt>
              </c:numCache>
            </c:numRef>
          </c:cat>
          <c:val>
            <c:numRef>
              <c:f>'NO23N data median'!$B$2:$AL$2</c:f>
              <c:numCache>
                <c:formatCode>General</c:formatCode>
                <c:ptCount val="37"/>
                <c:pt idx="0">
                  <c:v>4.6588899567723274E-2</c:v>
                </c:pt>
                <c:pt idx="1">
                  <c:v>4.1831599548459053E-2</c:v>
                </c:pt>
                <c:pt idx="2">
                  <c:v>4.6555250883102417E-2</c:v>
                </c:pt>
                <c:pt idx="3">
                  <c:v>4.6950001269578934E-2</c:v>
                </c:pt>
                <c:pt idx="4">
                  <c:v>5.6750001385807991E-2</c:v>
                </c:pt>
                <c:pt idx="5">
                  <c:v>4.4350000098347664E-2</c:v>
                </c:pt>
                <c:pt idx="6">
                  <c:v>4.4250000268220901E-2</c:v>
                </c:pt>
                <c:pt idx="7">
                  <c:v>4.309999942779541E-2</c:v>
                </c:pt>
                <c:pt idx="8">
                  <c:v>4.4050000607967377E-2</c:v>
                </c:pt>
                <c:pt idx="9">
                  <c:v>4.7400001436471939E-2</c:v>
                </c:pt>
                <c:pt idx="10">
                  <c:v>4.2099999263882637E-2</c:v>
                </c:pt>
                <c:pt idx="11">
                  <c:v>3.7149999290704727E-2</c:v>
                </c:pt>
                <c:pt idx="12">
                  <c:v>3.7299999967217445E-2</c:v>
                </c:pt>
                <c:pt idx="13">
                  <c:v>4.6900000423192978E-2</c:v>
                </c:pt>
                <c:pt idx="14">
                  <c:v>3.8450000807642937E-2</c:v>
                </c:pt>
                <c:pt idx="15">
                  <c:v>3.8650000467896461E-2</c:v>
                </c:pt>
                <c:pt idx="16">
                  <c:v>3.7700001150369644E-2</c:v>
                </c:pt>
                <c:pt idx="17">
                  <c:v>3.724999912083149E-2</c:v>
                </c:pt>
                <c:pt idx="18">
                  <c:v>3.8599999621510506E-2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'NO23N data median'!$A$3</c:f>
              <c:strCache>
                <c:ptCount val="1"/>
                <c:pt idx="0">
                  <c:v>Good (196)</c:v>
                </c:pt>
              </c:strCache>
            </c:strRef>
          </c:tx>
          <c:spPr>
            <a:ln w="4445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'NO23N data median'!$B$1:$AL$1</c:f>
              <c:numCache>
                <c:formatCode>General</c:formatCode>
                <c:ptCount val="3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  <c:pt idx="34">
                  <c:v>2026</c:v>
                </c:pt>
                <c:pt idx="35">
                  <c:v>2027</c:v>
                </c:pt>
                <c:pt idx="36">
                  <c:v>2028</c:v>
                </c:pt>
              </c:numCache>
            </c:numRef>
          </c:cat>
          <c:val>
            <c:numRef>
              <c:f>'NO23N data median'!$B$3:$AL$3</c:f>
              <c:numCache>
                <c:formatCode>General</c:formatCode>
                <c:ptCount val="37"/>
                <c:pt idx="0">
                  <c:v>0.64160001277923584</c:v>
                </c:pt>
                <c:pt idx="1">
                  <c:v>0.66394999623298645</c:v>
                </c:pt>
                <c:pt idx="2">
                  <c:v>0.59863951802253723</c:v>
                </c:pt>
                <c:pt idx="3">
                  <c:v>0.60539998114109039</c:v>
                </c:pt>
                <c:pt idx="4">
                  <c:v>0.71398274600505829</c:v>
                </c:pt>
                <c:pt idx="5">
                  <c:v>0.61337500810623169</c:v>
                </c:pt>
                <c:pt idx="6">
                  <c:v>0.62487499415874481</c:v>
                </c:pt>
                <c:pt idx="7">
                  <c:v>0.55285826325416565</c:v>
                </c:pt>
                <c:pt idx="8">
                  <c:v>0.60964998602867126</c:v>
                </c:pt>
                <c:pt idx="9">
                  <c:v>0.59629999846220016</c:v>
                </c:pt>
                <c:pt idx="10">
                  <c:v>0.62665000557899475</c:v>
                </c:pt>
                <c:pt idx="11">
                  <c:v>0.65318373590707779</c:v>
                </c:pt>
                <c:pt idx="12">
                  <c:v>0.67338874191045761</c:v>
                </c:pt>
                <c:pt idx="13">
                  <c:v>0.68313726782798767</c:v>
                </c:pt>
                <c:pt idx="14">
                  <c:v>0.66451650857925415</c:v>
                </c:pt>
                <c:pt idx="15">
                  <c:v>0.61318175494670868</c:v>
                </c:pt>
                <c:pt idx="16">
                  <c:v>0.60122251510620117</c:v>
                </c:pt>
                <c:pt idx="17">
                  <c:v>0.57093751430511475</c:v>
                </c:pt>
                <c:pt idx="18">
                  <c:v>0.60135799646377563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'NO23N data median'!$A$4</c:f>
              <c:strCache>
                <c:ptCount val="1"/>
                <c:pt idx="0">
                  <c:v>Moderate (473)</c:v>
                </c:pt>
              </c:strCache>
            </c:strRef>
          </c:tx>
          <c:spPr>
            <a:ln w="44450">
              <a:solidFill>
                <a:srgbClr val="FFFF00"/>
              </a:solidFill>
            </a:ln>
          </c:spPr>
          <c:marker>
            <c:symbol val="none"/>
          </c:marker>
          <c:cat>
            <c:numRef>
              <c:f>'NO23N data median'!$B$1:$AL$1</c:f>
              <c:numCache>
                <c:formatCode>General</c:formatCode>
                <c:ptCount val="3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  <c:pt idx="34">
                  <c:v>2026</c:v>
                </c:pt>
                <c:pt idx="35">
                  <c:v>2027</c:v>
                </c:pt>
                <c:pt idx="36">
                  <c:v>2028</c:v>
                </c:pt>
              </c:numCache>
            </c:numRef>
          </c:cat>
          <c:val>
            <c:numRef>
              <c:f>'NO23N data median'!$B$4:$AL$4</c:f>
              <c:numCache>
                <c:formatCode>General</c:formatCode>
                <c:ptCount val="37"/>
                <c:pt idx="0">
                  <c:v>1.9466700553894043</c:v>
                </c:pt>
                <c:pt idx="1">
                  <c:v>1.8200000524520874</c:v>
                </c:pt>
                <c:pt idx="2">
                  <c:v>1.8629499673843384</c:v>
                </c:pt>
                <c:pt idx="3">
                  <c:v>1.9070800542831421</c:v>
                </c:pt>
                <c:pt idx="4">
                  <c:v>1.9299999475479126</c:v>
                </c:pt>
                <c:pt idx="5">
                  <c:v>1.8400000333786011</c:v>
                </c:pt>
                <c:pt idx="6">
                  <c:v>1.9833999872207642</c:v>
                </c:pt>
                <c:pt idx="7">
                  <c:v>1.9264999628067017</c:v>
                </c:pt>
                <c:pt idx="8">
                  <c:v>1.8786500096321106</c:v>
                </c:pt>
                <c:pt idx="9">
                  <c:v>1.773099958896637</c:v>
                </c:pt>
                <c:pt idx="10">
                  <c:v>1.7728999853134155</c:v>
                </c:pt>
                <c:pt idx="11">
                  <c:v>1.7391699552536011</c:v>
                </c:pt>
                <c:pt idx="12">
                  <c:v>1.8919199705123901</c:v>
                </c:pt>
                <c:pt idx="13">
                  <c:v>1.8070000410079956</c:v>
                </c:pt>
                <c:pt idx="14">
                  <c:v>1.8519999980926514</c:v>
                </c:pt>
                <c:pt idx="15">
                  <c:v>1.9065899848937988</c:v>
                </c:pt>
                <c:pt idx="16">
                  <c:v>1.7948200106620789</c:v>
                </c:pt>
                <c:pt idx="17">
                  <c:v>1.7058349847793579</c:v>
                </c:pt>
                <c:pt idx="18">
                  <c:v>1.7466700077056885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'NO23N data median'!$A$5</c:f>
              <c:strCache>
                <c:ptCount val="1"/>
                <c:pt idx="0">
                  <c:v>Poor (196)</c:v>
                </c:pt>
              </c:strCache>
            </c:strRef>
          </c:tx>
          <c:spPr>
            <a:ln w="444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'NO23N data median'!$B$1:$AL$1</c:f>
              <c:numCache>
                <c:formatCode>General</c:formatCode>
                <c:ptCount val="3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  <c:pt idx="34">
                  <c:v>2026</c:v>
                </c:pt>
                <c:pt idx="35">
                  <c:v>2027</c:v>
                </c:pt>
                <c:pt idx="36">
                  <c:v>2028</c:v>
                </c:pt>
              </c:numCache>
            </c:numRef>
          </c:cat>
          <c:val>
            <c:numRef>
              <c:f>'NO23N data median'!$B$5:$AL$5</c:f>
              <c:numCache>
                <c:formatCode>General</c:formatCode>
                <c:ptCount val="37"/>
                <c:pt idx="0">
                  <c:v>2.9989500045776367</c:v>
                </c:pt>
                <c:pt idx="1">
                  <c:v>3.0046999454498291</c:v>
                </c:pt>
                <c:pt idx="2">
                  <c:v>2.9634799957275391</c:v>
                </c:pt>
                <c:pt idx="3">
                  <c:v>2.9193750619888306</c:v>
                </c:pt>
                <c:pt idx="4">
                  <c:v>3.0513250231742859</c:v>
                </c:pt>
                <c:pt idx="5">
                  <c:v>2.9329999685287476</c:v>
                </c:pt>
                <c:pt idx="6">
                  <c:v>3.1345000267028809</c:v>
                </c:pt>
                <c:pt idx="7">
                  <c:v>2.8581500053405762</c:v>
                </c:pt>
                <c:pt idx="8">
                  <c:v>2.8625900745391846</c:v>
                </c:pt>
                <c:pt idx="9">
                  <c:v>2.660770058631897</c:v>
                </c:pt>
                <c:pt idx="10">
                  <c:v>2.7225750088691711</c:v>
                </c:pt>
                <c:pt idx="11">
                  <c:v>2.6251850128173828</c:v>
                </c:pt>
                <c:pt idx="12">
                  <c:v>2.8538724780082703</c:v>
                </c:pt>
                <c:pt idx="13">
                  <c:v>2.5572949647903442</c:v>
                </c:pt>
                <c:pt idx="14">
                  <c:v>2.8150250911712646</c:v>
                </c:pt>
                <c:pt idx="15">
                  <c:v>2.8157250285148621</c:v>
                </c:pt>
                <c:pt idx="16">
                  <c:v>2.7066050171852112</c:v>
                </c:pt>
                <c:pt idx="17">
                  <c:v>2.5183149874210358</c:v>
                </c:pt>
                <c:pt idx="18">
                  <c:v>2.5715425610542297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'NO23N data median'!$A$6</c:f>
              <c:strCache>
                <c:ptCount val="1"/>
                <c:pt idx="0">
                  <c:v>Bad (93)</c:v>
                </c:pt>
              </c:strCache>
            </c:strRef>
          </c:tx>
          <c:spPr>
            <a:ln w="444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'NO23N data median'!$B$1:$AL$1</c:f>
              <c:numCache>
                <c:formatCode>General</c:formatCode>
                <c:ptCount val="3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  <c:pt idx="34">
                  <c:v>2026</c:v>
                </c:pt>
                <c:pt idx="35">
                  <c:v>2027</c:v>
                </c:pt>
                <c:pt idx="36">
                  <c:v>2028</c:v>
                </c:pt>
              </c:numCache>
            </c:numRef>
          </c:cat>
          <c:val>
            <c:numRef>
              <c:f>'NO23N data median'!$B$6:$AL$6</c:f>
              <c:numCache>
                <c:formatCode>General</c:formatCode>
                <c:ptCount val="37"/>
                <c:pt idx="0">
                  <c:v>2.8736400604248047</c:v>
                </c:pt>
                <c:pt idx="1">
                  <c:v>3.0204401016235352</c:v>
                </c:pt>
                <c:pt idx="2">
                  <c:v>2.9158298969268799</c:v>
                </c:pt>
                <c:pt idx="3">
                  <c:v>2.7708299160003662</c:v>
                </c:pt>
                <c:pt idx="4">
                  <c:v>2.7000000476837158</c:v>
                </c:pt>
                <c:pt idx="5">
                  <c:v>2.6565001010894775</c:v>
                </c:pt>
                <c:pt idx="6">
                  <c:v>2.8347001075744629</c:v>
                </c:pt>
                <c:pt idx="7">
                  <c:v>2.5</c:v>
                </c:pt>
                <c:pt idx="8">
                  <c:v>2.5580000877380371</c:v>
                </c:pt>
                <c:pt idx="9">
                  <c:v>2.5641999244689941</c:v>
                </c:pt>
                <c:pt idx="10">
                  <c:v>2.4772200584411621</c:v>
                </c:pt>
                <c:pt idx="11">
                  <c:v>2.1958750486373901</c:v>
                </c:pt>
                <c:pt idx="12">
                  <c:v>2.5936000347137451</c:v>
                </c:pt>
                <c:pt idx="13">
                  <c:v>2.4943500757217407</c:v>
                </c:pt>
                <c:pt idx="14">
                  <c:v>2.6299999952316284</c:v>
                </c:pt>
                <c:pt idx="15">
                  <c:v>2.5463500022888184</c:v>
                </c:pt>
                <c:pt idx="16">
                  <c:v>2.5463500022888184</c:v>
                </c:pt>
                <c:pt idx="17">
                  <c:v>2.4586424827575684</c:v>
                </c:pt>
                <c:pt idx="18">
                  <c:v>2.5463500022888184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'NO23N data median'!$A$7</c:f>
              <c:strCache>
                <c:ptCount val="1"/>
                <c:pt idx="0">
                  <c:v>Trend moderate</c:v>
                </c:pt>
              </c:strCache>
            </c:strRef>
          </c:tx>
          <c:spPr>
            <a:ln w="44450">
              <a:solidFill>
                <a:srgbClr val="FFFF00"/>
              </a:solidFill>
              <a:prstDash val="sysDash"/>
            </a:ln>
          </c:spPr>
          <c:marker>
            <c:symbol val="none"/>
          </c:marker>
          <c:cat>
            <c:numRef>
              <c:f>'NO23N data median'!$B$1:$AL$1</c:f>
              <c:numCache>
                <c:formatCode>General</c:formatCode>
                <c:ptCount val="3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  <c:pt idx="34">
                  <c:v>2026</c:v>
                </c:pt>
                <c:pt idx="35">
                  <c:v>2027</c:v>
                </c:pt>
                <c:pt idx="36">
                  <c:v>2028</c:v>
                </c:pt>
              </c:numCache>
            </c:numRef>
          </c:cat>
          <c:val>
            <c:numRef>
              <c:f>'NO23N data median'!$B$7:$AL$7</c:f>
              <c:numCache>
                <c:formatCode>General</c:formatCode>
                <c:ptCount val="37"/>
                <c:pt idx="0">
                  <c:v>1.9172</c:v>
                </c:pt>
                <c:pt idx="1">
                  <c:v>1.9094</c:v>
                </c:pt>
                <c:pt idx="2">
                  <c:v>1.9016</c:v>
                </c:pt>
                <c:pt idx="3">
                  <c:v>1.8938000000000001</c:v>
                </c:pt>
                <c:pt idx="4">
                  <c:v>1.8860000000000001</c:v>
                </c:pt>
                <c:pt idx="5">
                  <c:v>1.8782000000000001</c:v>
                </c:pt>
                <c:pt idx="6">
                  <c:v>1.8704000000000001</c:v>
                </c:pt>
                <c:pt idx="7">
                  <c:v>1.8626</c:v>
                </c:pt>
                <c:pt idx="8">
                  <c:v>1.8548</c:v>
                </c:pt>
                <c:pt idx="9">
                  <c:v>1.847</c:v>
                </c:pt>
                <c:pt idx="10">
                  <c:v>1.8391999999999999</c:v>
                </c:pt>
                <c:pt idx="11">
                  <c:v>1.8314000000000001</c:v>
                </c:pt>
                <c:pt idx="12">
                  <c:v>1.8236000000000001</c:v>
                </c:pt>
                <c:pt idx="13">
                  <c:v>1.8158000000000001</c:v>
                </c:pt>
                <c:pt idx="14">
                  <c:v>1.8080000000000001</c:v>
                </c:pt>
                <c:pt idx="15">
                  <c:v>1.8002</c:v>
                </c:pt>
                <c:pt idx="16">
                  <c:v>1.7924</c:v>
                </c:pt>
                <c:pt idx="17">
                  <c:v>1.7846</c:v>
                </c:pt>
                <c:pt idx="18">
                  <c:v>1.7768000000000002</c:v>
                </c:pt>
                <c:pt idx="19">
                  <c:v>1.7690000000000001</c:v>
                </c:pt>
                <c:pt idx="20">
                  <c:v>1.7612000000000001</c:v>
                </c:pt>
                <c:pt idx="21">
                  <c:v>1.7534000000000001</c:v>
                </c:pt>
                <c:pt idx="22">
                  <c:v>1.7456</c:v>
                </c:pt>
                <c:pt idx="23">
                  <c:v>1.7378</c:v>
                </c:pt>
                <c:pt idx="24">
                  <c:v>1.73</c:v>
                </c:pt>
                <c:pt idx="25">
                  <c:v>1.7222</c:v>
                </c:pt>
                <c:pt idx="26">
                  <c:v>1.7144000000000001</c:v>
                </c:pt>
                <c:pt idx="27">
                  <c:v>1.7066000000000001</c:v>
                </c:pt>
                <c:pt idx="28">
                  <c:v>1.6988000000000001</c:v>
                </c:pt>
                <c:pt idx="29">
                  <c:v>1.6910000000000001</c:v>
                </c:pt>
                <c:pt idx="30">
                  <c:v>1.6832</c:v>
                </c:pt>
                <c:pt idx="31">
                  <c:v>1.6754</c:v>
                </c:pt>
                <c:pt idx="32">
                  <c:v>1.6676000000000002</c:v>
                </c:pt>
                <c:pt idx="33">
                  <c:v>1.6598000000000002</c:v>
                </c:pt>
                <c:pt idx="34">
                  <c:v>1.6520000000000001</c:v>
                </c:pt>
                <c:pt idx="35">
                  <c:v>1.6442000000000001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'NO23N data median'!$A$8</c:f>
              <c:strCache>
                <c:ptCount val="1"/>
                <c:pt idx="0">
                  <c:v>Trend poor</c:v>
                </c:pt>
              </c:strCache>
            </c:strRef>
          </c:tx>
          <c:spPr>
            <a:ln w="4445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numRef>
              <c:f>'NO23N data median'!$B$1:$AL$1</c:f>
              <c:numCache>
                <c:formatCode>General</c:formatCode>
                <c:ptCount val="3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  <c:pt idx="34">
                  <c:v>2026</c:v>
                </c:pt>
                <c:pt idx="35">
                  <c:v>2027</c:v>
                </c:pt>
                <c:pt idx="36">
                  <c:v>2028</c:v>
                </c:pt>
              </c:numCache>
            </c:numRef>
          </c:cat>
          <c:val>
            <c:numRef>
              <c:f>'NO23N data median'!$B$8:$AL$8</c:f>
              <c:numCache>
                <c:formatCode>General</c:formatCode>
                <c:ptCount val="37"/>
                <c:pt idx="0">
                  <c:v>3.0451999999999999</c:v>
                </c:pt>
                <c:pt idx="1">
                  <c:v>3.0201000000000002</c:v>
                </c:pt>
                <c:pt idx="2">
                  <c:v>2.9950000000000001</c:v>
                </c:pt>
                <c:pt idx="3">
                  <c:v>2.9699</c:v>
                </c:pt>
                <c:pt idx="4">
                  <c:v>2.9447999999999999</c:v>
                </c:pt>
                <c:pt idx="5">
                  <c:v>2.9197000000000002</c:v>
                </c:pt>
                <c:pt idx="6">
                  <c:v>2.8946000000000001</c:v>
                </c:pt>
                <c:pt idx="7">
                  <c:v>2.8694999999999999</c:v>
                </c:pt>
                <c:pt idx="8">
                  <c:v>2.8443999999999998</c:v>
                </c:pt>
                <c:pt idx="9">
                  <c:v>2.8193000000000001</c:v>
                </c:pt>
                <c:pt idx="10">
                  <c:v>2.7942</c:v>
                </c:pt>
                <c:pt idx="11">
                  <c:v>2.7690999999999999</c:v>
                </c:pt>
                <c:pt idx="12">
                  <c:v>2.7439999999999998</c:v>
                </c:pt>
                <c:pt idx="13">
                  <c:v>2.7189000000000001</c:v>
                </c:pt>
                <c:pt idx="14">
                  <c:v>2.6938</c:v>
                </c:pt>
                <c:pt idx="15">
                  <c:v>2.6686999999999999</c:v>
                </c:pt>
                <c:pt idx="16">
                  <c:v>2.6436000000000002</c:v>
                </c:pt>
                <c:pt idx="17">
                  <c:v>2.6185</c:v>
                </c:pt>
                <c:pt idx="18">
                  <c:v>2.5933999999999999</c:v>
                </c:pt>
                <c:pt idx="19">
                  <c:v>2.5682999999999998</c:v>
                </c:pt>
                <c:pt idx="20">
                  <c:v>2.5432000000000001</c:v>
                </c:pt>
                <c:pt idx="21">
                  <c:v>2.5181</c:v>
                </c:pt>
                <c:pt idx="22">
                  <c:v>2.4929999999999999</c:v>
                </c:pt>
                <c:pt idx="23">
                  <c:v>2.4679000000000002</c:v>
                </c:pt>
                <c:pt idx="24">
                  <c:v>2.4428000000000001</c:v>
                </c:pt>
                <c:pt idx="25">
                  <c:v>2.4177</c:v>
                </c:pt>
                <c:pt idx="26">
                  <c:v>2.3925999999999998</c:v>
                </c:pt>
                <c:pt idx="27">
                  <c:v>2.3675000000000002</c:v>
                </c:pt>
                <c:pt idx="28">
                  <c:v>2.3424</c:v>
                </c:pt>
                <c:pt idx="29">
                  <c:v>2.3172999999999999</c:v>
                </c:pt>
                <c:pt idx="30">
                  <c:v>2.2922000000000002</c:v>
                </c:pt>
                <c:pt idx="31">
                  <c:v>2.2671000000000001</c:v>
                </c:pt>
                <c:pt idx="32">
                  <c:v>2.242</c:v>
                </c:pt>
                <c:pt idx="33">
                  <c:v>2.2168999999999999</c:v>
                </c:pt>
                <c:pt idx="34">
                  <c:v>2.1917999999999997</c:v>
                </c:pt>
                <c:pt idx="35">
                  <c:v>2.1667000000000001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'NO23N data median'!$A$9</c:f>
              <c:strCache>
                <c:ptCount val="1"/>
                <c:pt idx="0">
                  <c:v>Trend bad</c:v>
                </c:pt>
              </c:strCache>
            </c:strRef>
          </c:tx>
          <c:spPr>
            <a:ln w="4445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'NO23N data median'!$B$1:$AL$1</c:f>
              <c:numCache>
                <c:formatCode>General</c:formatCode>
                <c:ptCount val="3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  <c:pt idx="34">
                  <c:v>2026</c:v>
                </c:pt>
                <c:pt idx="35">
                  <c:v>2027</c:v>
                </c:pt>
                <c:pt idx="36">
                  <c:v>2028</c:v>
                </c:pt>
              </c:numCache>
            </c:numRef>
          </c:cat>
          <c:val>
            <c:numRef>
              <c:f>'NO23N data median'!$B$9:$AL$9</c:f>
              <c:numCache>
                <c:formatCode>General</c:formatCode>
                <c:ptCount val="37"/>
                <c:pt idx="0">
                  <c:v>2.843</c:v>
                </c:pt>
                <c:pt idx="1">
                  <c:v>2.8188</c:v>
                </c:pt>
                <c:pt idx="2">
                  <c:v>2.7946</c:v>
                </c:pt>
                <c:pt idx="3">
                  <c:v>2.7704</c:v>
                </c:pt>
                <c:pt idx="4">
                  <c:v>2.7462</c:v>
                </c:pt>
                <c:pt idx="5">
                  <c:v>2.722</c:v>
                </c:pt>
                <c:pt idx="6">
                  <c:v>2.6978</c:v>
                </c:pt>
                <c:pt idx="7">
                  <c:v>2.6736</c:v>
                </c:pt>
                <c:pt idx="8">
                  <c:v>2.6494</c:v>
                </c:pt>
                <c:pt idx="9">
                  <c:v>2.6252</c:v>
                </c:pt>
                <c:pt idx="10">
                  <c:v>2.601</c:v>
                </c:pt>
                <c:pt idx="11">
                  <c:v>2.5768</c:v>
                </c:pt>
                <c:pt idx="12">
                  <c:v>2.5526</c:v>
                </c:pt>
                <c:pt idx="13">
                  <c:v>2.5284</c:v>
                </c:pt>
                <c:pt idx="14">
                  <c:v>2.5042</c:v>
                </c:pt>
                <c:pt idx="15">
                  <c:v>2.48</c:v>
                </c:pt>
                <c:pt idx="16">
                  <c:v>2.4558</c:v>
                </c:pt>
                <c:pt idx="17">
                  <c:v>2.4316</c:v>
                </c:pt>
                <c:pt idx="18">
                  <c:v>2.4074</c:v>
                </c:pt>
                <c:pt idx="19">
                  <c:v>2.3832</c:v>
                </c:pt>
                <c:pt idx="20">
                  <c:v>2.359</c:v>
                </c:pt>
                <c:pt idx="21">
                  <c:v>2.3348</c:v>
                </c:pt>
                <c:pt idx="22">
                  <c:v>2.3106</c:v>
                </c:pt>
                <c:pt idx="23">
                  <c:v>2.2864</c:v>
                </c:pt>
                <c:pt idx="24">
                  <c:v>2.2622</c:v>
                </c:pt>
                <c:pt idx="25">
                  <c:v>2.238</c:v>
                </c:pt>
                <c:pt idx="26">
                  <c:v>2.2138</c:v>
                </c:pt>
                <c:pt idx="27">
                  <c:v>2.1896</c:v>
                </c:pt>
                <c:pt idx="28">
                  <c:v>2.1654</c:v>
                </c:pt>
                <c:pt idx="29">
                  <c:v>2.1412</c:v>
                </c:pt>
                <c:pt idx="30">
                  <c:v>2.117</c:v>
                </c:pt>
                <c:pt idx="31">
                  <c:v>2.0928</c:v>
                </c:pt>
                <c:pt idx="32">
                  <c:v>2.0686</c:v>
                </c:pt>
                <c:pt idx="33">
                  <c:v>2.0444</c:v>
                </c:pt>
                <c:pt idx="34">
                  <c:v>2.0202</c:v>
                </c:pt>
                <c:pt idx="35">
                  <c:v>1.996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646528"/>
        <c:axId val="190676992"/>
      </c:lineChart>
      <c:catAx>
        <c:axId val="19064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0676992"/>
        <c:crosses val="autoZero"/>
        <c:auto val="1"/>
        <c:lblAlgn val="ctr"/>
        <c:lblOffset val="100"/>
        <c:tickLblSkip val="4"/>
        <c:noMultiLvlLbl val="0"/>
      </c:catAx>
      <c:valAx>
        <c:axId val="190676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0646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364252374090731E-2"/>
          <c:y val="0.89172569009811042"/>
          <c:w val="0.96917650647297549"/>
          <c:h val="9.5755225280270584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600">
          <a:latin typeface="Arial" pitchFamily="34" charset="0"/>
          <a:cs typeface="Arial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2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2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2683" cy="60518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0.60675</cdr:x>
      <cdr:y>0.73858</cdr:y>
    </cdr:from>
    <cdr:to>
      <cdr:x>0.73783</cdr:x>
      <cdr:y>0.81491</cdr:y>
    </cdr:to>
    <cdr:sp macro="" textlink="">
      <cdr:nvSpPr>
        <cdr:cNvPr id="2" name="Ellipse 1"/>
        <cdr:cNvSpPr/>
      </cdr:nvSpPr>
      <cdr:spPr>
        <a:xfrm xmlns:a="http://schemas.openxmlformats.org/drawingml/2006/main">
          <a:off x="5645362" y="4486966"/>
          <a:ext cx="1219608" cy="463712"/>
        </a:xfrm>
        <a:prstGeom xmlns:a="http://schemas.openxmlformats.org/drawingml/2006/main" prst="ellipse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0.69959</cdr:x>
      <cdr:y>0.05425</cdr:y>
    </cdr:from>
    <cdr:to>
      <cdr:x>0.96551</cdr:x>
      <cdr:y>0.11735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509215" y="329580"/>
          <a:ext cx="2474176" cy="3833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600" b="1">
              <a:latin typeface="Arial" pitchFamily="34" charset="0"/>
              <a:cs typeface="Arial" pitchFamily="34" charset="0"/>
            </a:rPr>
            <a:t>Total ammonium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2683" cy="60518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0.86892</cdr:x>
      <cdr:y>0.7252</cdr:y>
    </cdr:from>
    <cdr:to>
      <cdr:x>1</cdr:x>
      <cdr:y>0.80153</cdr:y>
    </cdr:to>
    <cdr:sp macro="" textlink="">
      <cdr:nvSpPr>
        <cdr:cNvPr id="2" name="Ellipse 1"/>
        <cdr:cNvSpPr/>
      </cdr:nvSpPr>
      <cdr:spPr>
        <a:xfrm xmlns:a="http://schemas.openxmlformats.org/drawingml/2006/main">
          <a:off x="8107923" y="4414055"/>
          <a:ext cx="1219608" cy="464599"/>
        </a:xfrm>
        <a:prstGeom xmlns:a="http://schemas.openxmlformats.org/drawingml/2006/main" prst="ellipse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0.6779</cdr:x>
      <cdr:y>0.08031</cdr:y>
    </cdr:from>
    <cdr:to>
      <cdr:x>0.94382</cdr:x>
      <cdr:y>0.1434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307409" y="487866"/>
          <a:ext cx="2474176" cy="3833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600" b="1">
              <a:latin typeface="Arial" pitchFamily="34" charset="0"/>
              <a:cs typeface="Arial" pitchFamily="34" charset="0"/>
            </a:rPr>
            <a:t>Total phosphorus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2683" cy="60518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0.86143</cdr:x>
      <cdr:y>0.65458</cdr:y>
    </cdr:from>
    <cdr:to>
      <cdr:x>0.99251</cdr:x>
      <cdr:y>0.78244</cdr:y>
    </cdr:to>
    <cdr:sp macro="" textlink="">
      <cdr:nvSpPr>
        <cdr:cNvPr id="2" name="Ellipse 1"/>
        <cdr:cNvSpPr/>
      </cdr:nvSpPr>
      <cdr:spPr>
        <a:xfrm xmlns:a="http://schemas.openxmlformats.org/drawingml/2006/main">
          <a:off x="8014996" y="3984238"/>
          <a:ext cx="1219608" cy="778262"/>
        </a:xfrm>
        <a:prstGeom xmlns:a="http://schemas.openxmlformats.org/drawingml/2006/main" prst="ellipse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0.89888</cdr:x>
      <cdr:y>0.30916</cdr:y>
    </cdr:from>
    <cdr:to>
      <cdr:x>0.96879</cdr:x>
      <cdr:y>0.46183</cdr:y>
    </cdr:to>
    <cdr:sp macro="" textlink="">
      <cdr:nvSpPr>
        <cdr:cNvPr id="3" name="Ellipse 2"/>
        <cdr:cNvSpPr/>
      </cdr:nvSpPr>
      <cdr:spPr>
        <a:xfrm xmlns:a="http://schemas.openxmlformats.org/drawingml/2006/main">
          <a:off x="8363415" y="1881768"/>
          <a:ext cx="650487" cy="929269"/>
        </a:xfrm>
        <a:prstGeom xmlns:a="http://schemas.openxmlformats.org/drawingml/2006/main" prst="ellipse">
          <a:avLst/>
        </a:prstGeom>
        <a:solidFill xmlns:a="http://schemas.openxmlformats.org/drawingml/2006/main">
          <a:srgbClr val="FFC000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0.92775</cdr:x>
      <cdr:y>0.47519</cdr:y>
    </cdr:from>
    <cdr:to>
      <cdr:x>0.93266</cdr:x>
      <cdr:y>0.64313</cdr:y>
    </cdr:to>
    <cdr:sp macro="" textlink="">
      <cdr:nvSpPr>
        <cdr:cNvPr id="8" name="Lige pilforbindelse 7"/>
        <cdr:cNvSpPr/>
      </cdr:nvSpPr>
      <cdr:spPr>
        <a:xfrm xmlns:a="http://schemas.openxmlformats.org/drawingml/2006/main">
          <a:off x="8632067" y="2892348"/>
          <a:ext cx="45719" cy="1022194"/>
        </a:xfrm>
        <a:prstGeom xmlns:a="http://schemas.openxmlformats.org/drawingml/2006/main" prst="straightConnector1">
          <a:avLst/>
        </a:prstGeom>
        <a:ln xmlns:a="http://schemas.openxmlformats.org/drawingml/2006/main" w="76200">
          <a:headEnd type="arrow"/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topLeftCell="Y1" workbookViewId="0">
      <selection activeCell="AC21" sqref="AC21"/>
    </sheetView>
  </sheetViews>
  <sheetFormatPr defaultRowHeight="12.75" x14ac:dyDescent="0.2"/>
  <cols>
    <col min="1" max="16384" width="9.140625" style="1"/>
  </cols>
  <sheetData>
    <row r="1" spans="1:38" x14ac:dyDescent="0.2">
      <c r="B1" s="1">
        <v>1992</v>
      </c>
      <c r="C1" s="1">
        <v>1993</v>
      </c>
      <c r="D1" s="1">
        <v>1994</v>
      </c>
      <c r="E1" s="1">
        <v>1995</v>
      </c>
      <c r="F1" s="1">
        <v>1996</v>
      </c>
      <c r="G1" s="1">
        <v>1997</v>
      </c>
      <c r="H1" s="1">
        <v>1998</v>
      </c>
      <c r="I1" s="1">
        <v>1999</v>
      </c>
      <c r="J1" s="1">
        <v>2000</v>
      </c>
      <c r="K1" s="1">
        <v>2001</v>
      </c>
      <c r="L1" s="1">
        <v>2002</v>
      </c>
      <c r="M1" s="1">
        <v>2003</v>
      </c>
      <c r="N1" s="1">
        <v>2004</v>
      </c>
      <c r="O1" s="1">
        <v>2005</v>
      </c>
      <c r="P1" s="1">
        <v>2006</v>
      </c>
      <c r="Q1" s="1">
        <v>2007</v>
      </c>
      <c r="R1" s="1">
        <v>2008</v>
      </c>
      <c r="S1" s="1">
        <v>2009</v>
      </c>
      <c r="T1" s="1">
        <v>2010</v>
      </c>
      <c r="U1" s="1">
        <v>2011</v>
      </c>
      <c r="V1" s="1">
        <v>2012</v>
      </c>
      <c r="W1" s="1">
        <v>2013</v>
      </c>
      <c r="X1" s="1">
        <v>2014</v>
      </c>
      <c r="Y1" s="1">
        <v>2015</v>
      </c>
      <c r="Z1" s="1">
        <v>2016</v>
      </c>
      <c r="AA1" s="1">
        <v>2017</v>
      </c>
      <c r="AB1" s="1">
        <v>2018</v>
      </c>
      <c r="AC1" s="1">
        <v>2019</v>
      </c>
      <c r="AD1" s="1">
        <v>2020</v>
      </c>
      <c r="AE1" s="1">
        <v>2021</v>
      </c>
      <c r="AF1" s="1">
        <v>2022</v>
      </c>
      <c r="AG1" s="1">
        <v>2023</v>
      </c>
      <c r="AH1" s="1">
        <v>2024</v>
      </c>
      <c r="AI1" s="1">
        <v>2025</v>
      </c>
      <c r="AJ1" s="1">
        <v>2026</v>
      </c>
      <c r="AK1" s="1">
        <v>2027</v>
      </c>
      <c r="AL1" s="1">
        <v>2028</v>
      </c>
    </row>
    <row r="2" spans="1:38" x14ac:dyDescent="0.2">
      <c r="A2" s="5" t="s">
        <v>13</v>
      </c>
      <c r="B2" s="6">
        <v>8.6500002071261406E-3</v>
      </c>
      <c r="C2" s="6">
        <v>8.3000003360211849E-3</v>
      </c>
      <c r="D2" s="6">
        <v>8.2500004209578037E-3</v>
      </c>
      <c r="E2" s="6">
        <v>8.1000002101063728E-3</v>
      </c>
      <c r="F2" s="6">
        <v>7.1999998763203621E-3</v>
      </c>
      <c r="G2" s="6">
        <v>6.3000000081956387E-3</v>
      </c>
      <c r="H2" s="6">
        <v>8.1499998923391104E-3</v>
      </c>
      <c r="I2" s="6">
        <v>8.1499998923391104E-3</v>
      </c>
      <c r="J2" s="6">
        <v>6.8999999202787876E-3</v>
      </c>
      <c r="K2" s="6">
        <v>5.8999999891966581E-3</v>
      </c>
      <c r="L2" s="6">
        <v>7.1499997284263372E-3</v>
      </c>
      <c r="M2" s="6">
        <v>7.2500000242143869E-3</v>
      </c>
      <c r="N2" s="6">
        <v>9.0000000782310963E-3</v>
      </c>
      <c r="O2" s="6">
        <v>6.650000112131238E-3</v>
      </c>
      <c r="P2" s="6">
        <v>7.6000001281499863E-3</v>
      </c>
      <c r="Q2" s="6">
        <v>8.4500000812113285E-3</v>
      </c>
      <c r="R2" s="6">
        <v>7.1000000461935997E-3</v>
      </c>
      <c r="S2" s="6">
        <v>6.4999999012798071E-3</v>
      </c>
      <c r="T2" s="6">
        <v>6.4500002190470695E-3</v>
      </c>
    </row>
    <row r="3" spans="1:38" x14ac:dyDescent="0.2">
      <c r="A3" s="5" t="s">
        <v>14</v>
      </c>
      <c r="B3" s="6">
        <v>5.9999998658895493E-2</v>
      </c>
      <c r="C3" s="6">
        <v>6.0799999162554741E-2</v>
      </c>
      <c r="D3" s="6">
        <v>4.4999999925494194E-2</v>
      </c>
      <c r="E3" s="6">
        <v>4.1899999603629112E-2</v>
      </c>
      <c r="F3" s="6">
        <v>4.6673570387065412E-2</v>
      </c>
      <c r="G3" s="6">
        <v>3.6766650155186653E-2</v>
      </c>
      <c r="H3" s="6">
        <v>3.7100000306963921E-2</v>
      </c>
      <c r="I3" s="6">
        <v>4.3250000104308128E-2</v>
      </c>
      <c r="J3" s="6">
        <v>3.6791650578379631E-2</v>
      </c>
      <c r="K3" s="6">
        <v>3.6654150113463402E-2</v>
      </c>
      <c r="L3" s="6">
        <v>4.2749999091029167E-2</v>
      </c>
      <c r="M3" s="6">
        <v>3.6032751202583313E-2</v>
      </c>
      <c r="N3" s="6">
        <v>3.4299999475479126E-2</v>
      </c>
      <c r="O3" s="6">
        <v>3.3027799800038338E-2</v>
      </c>
      <c r="P3" s="6">
        <v>3.9791649207472801E-2</v>
      </c>
      <c r="Q3" s="6">
        <v>3.0291649512946606E-2</v>
      </c>
      <c r="R3" s="6">
        <v>2.6861099526286125E-2</v>
      </c>
      <c r="S3" s="6">
        <v>3.2620349898934364E-2</v>
      </c>
      <c r="T3" s="6">
        <v>3.3203700557351112E-2</v>
      </c>
    </row>
    <row r="4" spans="1:38" x14ac:dyDescent="0.2">
      <c r="A4" s="5" t="s">
        <v>15</v>
      </c>
      <c r="B4" s="6">
        <v>0.18060000240802765</v>
      </c>
      <c r="C4" s="6">
        <v>0.17399999499320984</v>
      </c>
      <c r="D4" s="6">
        <v>0.15899999439716339</v>
      </c>
      <c r="E4" s="6">
        <v>0.12110000103712082</v>
      </c>
      <c r="F4" s="6">
        <v>0.15029999613761902</v>
      </c>
      <c r="G4" s="6">
        <v>0.13889999687671661</v>
      </c>
      <c r="H4" s="6">
        <v>0.10933300107717514</v>
      </c>
      <c r="I4" s="6">
        <v>0.1023000031709671</v>
      </c>
      <c r="J4" s="6">
        <v>9.0000003576278687E-2</v>
      </c>
      <c r="K4" s="6">
        <v>8.6900003254413605E-2</v>
      </c>
      <c r="L4" s="6">
        <v>8.7999999523162842E-2</v>
      </c>
      <c r="M4" s="6">
        <v>0.10440000146627426</v>
      </c>
      <c r="N4" s="6">
        <v>7.6700001955032349E-2</v>
      </c>
      <c r="O4" s="6">
        <v>8.9000001549720764E-2</v>
      </c>
      <c r="P4" s="6">
        <v>9.3999996781349182E-2</v>
      </c>
      <c r="Q4" s="6">
        <v>7.3666699230670929E-2</v>
      </c>
      <c r="R4" s="6">
        <v>7.0333302021026611E-2</v>
      </c>
      <c r="S4" s="6">
        <v>7.1999996900558472E-2</v>
      </c>
      <c r="T4" s="6">
        <v>7.9000003635883331E-2</v>
      </c>
    </row>
    <row r="5" spans="1:38" x14ac:dyDescent="0.2">
      <c r="A5" s="5" t="s">
        <v>16</v>
      </c>
      <c r="B5" s="6">
        <v>0.2901500016450882</v>
      </c>
      <c r="C5" s="6">
        <v>0.28685000538825989</v>
      </c>
      <c r="D5" s="6">
        <v>0.21494999527931213</v>
      </c>
      <c r="E5" s="6">
        <v>0.20809999853372574</v>
      </c>
      <c r="F5" s="6">
        <v>0.28215000033378601</v>
      </c>
      <c r="G5" s="6">
        <v>0.21049999445676804</v>
      </c>
      <c r="H5" s="6">
        <v>0.16440000385046005</v>
      </c>
      <c r="I5" s="6">
        <v>0.15600000321865082</v>
      </c>
      <c r="J5" s="6">
        <v>0.14150000363588333</v>
      </c>
      <c r="K5" s="6">
        <v>0.14000000059604645</v>
      </c>
      <c r="L5" s="6">
        <v>0.11924999952316284</v>
      </c>
      <c r="M5" s="6">
        <v>0.15015000104904175</v>
      </c>
      <c r="N5" s="6">
        <v>0.11739999800920486</v>
      </c>
      <c r="O5" s="6">
        <v>0.10697799921035767</v>
      </c>
      <c r="P5" s="6">
        <v>0.1314999982714653</v>
      </c>
      <c r="Q5" s="6">
        <v>0.11967712454497814</v>
      </c>
      <c r="R5" s="6">
        <v>0.11256499961018562</v>
      </c>
      <c r="S5" s="6">
        <v>0.11050949990749359</v>
      </c>
      <c r="T5" s="6">
        <v>0.11733350157737732</v>
      </c>
    </row>
    <row r="6" spans="1:38" x14ac:dyDescent="0.2">
      <c r="A6" s="5" t="s">
        <v>12</v>
      </c>
      <c r="B6" s="6">
        <v>0.3677000105381012</v>
      </c>
      <c r="C6" s="6">
        <v>0.41729998588562012</v>
      </c>
      <c r="D6" s="6">
        <v>0.26150000095367432</v>
      </c>
      <c r="E6" s="6">
        <v>0.22110000252723694</v>
      </c>
      <c r="F6" s="6">
        <v>0.31869998574256897</v>
      </c>
      <c r="G6" s="6">
        <v>0.28400000929832458</v>
      </c>
      <c r="H6" s="6">
        <v>0.23569999635219574</v>
      </c>
      <c r="I6" s="6">
        <v>0.19799999892711639</v>
      </c>
      <c r="J6" s="6">
        <v>0.16130000352859497</v>
      </c>
      <c r="K6" s="6">
        <v>0.14460000395774841</v>
      </c>
      <c r="L6" s="6">
        <v>0.13590000569820404</v>
      </c>
      <c r="M6" s="6">
        <v>0.18096299469470978</v>
      </c>
      <c r="N6" s="6">
        <v>0.1669439971446991</v>
      </c>
      <c r="O6" s="6">
        <v>0.13287000358104706</v>
      </c>
      <c r="P6" s="6">
        <v>0.14699999988079071</v>
      </c>
      <c r="Q6" s="6">
        <v>0.11999999731779099</v>
      </c>
      <c r="R6" s="6">
        <v>0.11606799811124802</v>
      </c>
      <c r="S6" s="6">
        <v>0.1118679977953434</v>
      </c>
      <c r="T6" s="6">
        <v>0.11615400016307831</v>
      </c>
    </row>
    <row r="7" spans="1:38" x14ac:dyDescent="0.2">
      <c r="A7" s="2" t="s">
        <v>5</v>
      </c>
      <c r="B7" s="1">
        <f>(-0.0056*B10)+0.1648</f>
        <v>0.15920000000000001</v>
      </c>
      <c r="C7" s="1">
        <f t="shared" ref="C7:AC7" si="0">(-0.0056*C10)+0.1648</f>
        <v>0.15360000000000001</v>
      </c>
      <c r="D7" s="1">
        <f t="shared" si="0"/>
        <v>0.14799999999999999</v>
      </c>
      <c r="E7" s="1">
        <f t="shared" si="0"/>
        <v>0.1424</v>
      </c>
      <c r="F7" s="1">
        <f t="shared" si="0"/>
        <v>0.1368</v>
      </c>
      <c r="G7" s="1">
        <f t="shared" si="0"/>
        <v>0.13120000000000001</v>
      </c>
      <c r="H7" s="1">
        <f t="shared" si="0"/>
        <v>0.12559999999999999</v>
      </c>
      <c r="I7" s="1">
        <f t="shared" si="0"/>
        <v>0.12</v>
      </c>
      <c r="J7" s="1">
        <f t="shared" si="0"/>
        <v>0.1144</v>
      </c>
      <c r="K7" s="1">
        <f t="shared" si="0"/>
        <v>0.10880000000000001</v>
      </c>
      <c r="L7" s="1">
        <f t="shared" si="0"/>
        <v>0.1032</v>
      </c>
      <c r="M7" s="1">
        <f t="shared" si="0"/>
        <v>9.7600000000000006E-2</v>
      </c>
      <c r="N7" s="1">
        <f t="shared" si="0"/>
        <v>9.1999999999999998E-2</v>
      </c>
      <c r="O7" s="1">
        <f t="shared" si="0"/>
        <v>8.6400000000000005E-2</v>
      </c>
      <c r="P7" s="1">
        <f t="shared" si="0"/>
        <v>8.0799999999999997E-2</v>
      </c>
      <c r="Q7" s="1">
        <f t="shared" si="0"/>
        <v>7.5200000000000003E-2</v>
      </c>
      <c r="R7" s="1">
        <f t="shared" si="0"/>
        <v>6.9600000000000009E-2</v>
      </c>
      <c r="S7" s="1">
        <f t="shared" si="0"/>
        <v>6.4000000000000001E-2</v>
      </c>
      <c r="T7" s="1">
        <f t="shared" si="0"/>
        <v>5.8400000000000007E-2</v>
      </c>
      <c r="U7" s="1">
        <f t="shared" si="0"/>
        <v>5.28E-2</v>
      </c>
      <c r="V7" s="1">
        <f t="shared" si="0"/>
        <v>4.7200000000000006E-2</v>
      </c>
      <c r="W7" s="1">
        <f t="shared" si="0"/>
        <v>4.1599999999999998E-2</v>
      </c>
      <c r="X7" s="1">
        <f t="shared" si="0"/>
        <v>3.6000000000000004E-2</v>
      </c>
      <c r="Y7" s="1">
        <f t="shared" si="0"/>
        <v>3.040000000000001E-2</v>
      </c>
      <c r="Z7" s="1">
        <f t="shared" si="0"/>
        <v>2.4800000000000016E-2</v>
      </c>
      <c r="AA7" s="1">
        <f t="shared" si="0"/>
        <v>1.9199999999999995E-2</v>
      </c>
      <c r="AB7" s="1">
        <f t="shared" si="0"/>
        <v>1.3600000000000001E-2</v>
      </c>
      <c r="AC7" s="1">
        <f t="shared" si="0"/>
        <v>8.0000000000000071E-3</v>
      </c>
    </row>
    <row r="8" spans="1:38" x14ac:dyDescent="0.2">
      <c r="A8" s="2" t="s">
        <v>6</v>
      </c>
      <c r="B8" s="1">
        <f>(-0.0097*B10)+0.2648</f>
        <v>0.25509999999999999</v>
      </c>
      <c r="C8" s="1">
        <f t="shared" ref="C8:AA8" si="1">(-0.0097*C10)+0.2648</f>
        <v>0.24539999999999998</v>
      </c>
      <c r="D8" s="1">
        <f t="shared" si="1"/>
        <v>0.23569999999999997</v>
      </c>
      <c r="E8" s="1">
        <f t="shared" si="1"/>
        <v>0.22599999999999998</v>
      </c>
      <c r="F8" s="1">
        <f t="shared" si="1"/>
        <v>0.21629999999999999</v>
      </c>
      <c r="G8" s="1">
        <f t="shared" si="1"/>
        <v>0.20659999999999998</v>
      </c>
      <c r="H8" s="1">
        <f t="shared" si="1"/>
        <v>0.19689999999999996</v>
      </c>
      <c r="I8" s="1">
        <f t="shared" si="1"/>
        <v>0.18719999999999998</v>
      </c>
      <c r="J8" s="1">
        <f t="shared" si="1"/>
        <v>0.17749999999999999</v>
      </c>
      <c r="K8" s="1">
        <f t="shared" si="1"/>
        <v>0.16779999999999998</v>
      </c>
      <c r="L8" s="1">
        <f t="shared" si="1"/>
        <v>0.15809999999999996</v>
      </c>
      <c r="M8" s="1">
        <f t="shared" si="1"/>
        <v>0.14839999999999998</v>
      </c>
      <c r="N8" s="1">
        <f t="shared" si="1"/>
        <v>0.13869999999999999</v>
      </c>
      <c r="O8" s="1">
        <f t="shared" si="1"/>
        <v>0.12899999999999998</v>
      </c>
      <c r="P8" s="1">
        <f t="shared" si="1"/>
        <v>0.11929999999999996</v>
      </c>
      <c r="Q8" s="1">
        <f t="shared" si="1"/>
        <v>0.10959999999999998</v>
      </c>
      <c r="R8" s="1">
        <f t="shared" si="1"/>
        <v>9.9899999999999989E-2</v>
      </c>
      <c r="S8" s="1">
        <f t="shared" si="1"/>
        <v>9.0199999999999975E-2</v>
      </c>
      <c r="T8" s="1">
        <f t="shared" si="1"/>
        <v>8.049999999999996E-2</v>
      </c>
      <c r="U8" s="1">
        <f t="shared" si="1"/>
        <v>7.0799999999999974E-2</v>
      </c>
      <c r="V8" s="1">
        <f t="shared" si="1"/>
        <v>6.1099999999999988E-2</v>
      </c>
      <c r="W8" s="1">
        <f t="shared" si="1"/>
        <v>5.1399999999999973E-2</v>
      </c>
      <c r="X8" s="1">
        <f t="shared" si="1"/>
        <v>4.1699999999999959E-2</v>
      </c>
      <c r="Y8" s="1">
        <f t="shared" si="1"/>
        <v>3.1999999999999973E-2</v>
      </c>
      <c r="Z8" s="1">
        <f t="shared" si="1"/>
        <v>2.2299999999999986E-2</v>
      </c>
      <c r="AA8" s="1">
        <f t="shared" si="1"/>
        <v>1.26E-2</v>
      </c>
    </row>
    <row r="9" spans="1:38" x14ac:dyDescent="0.2">
      <c r="A9" s="2" t="s">
        <v>7</v>
      </c>
      <c r="B9" s="1">
        <f>(-0.0141*B10)+0.3434</f>
        <v>0.32929999999999998</v>
      </c>
      <c r="C9" s="1">
        <f t="shared" ref="C9:Y9" si="2">(-0.0141*C10)+0.3434</f>
        <v>0.31519999999999998</v>
      </c>
      <c r="D9" s="1">
        <f t="shared" si="2"/>
        <v>0.30109999999999998</v>
      </c>
      <c r="E9" s="1">
        <f t="shared" si="2"/>
        <v>0.28699999999999998</v>
      </c>
      <c r="F9" s="1">
        <f t="shared" si="2"/>
        <v>0.27289999999999998</v>
      </c>
      <c r="G9" s="1">
        <f t="shared" si="2"/>
        <v>0.25879999999999997</v>
      </c>
      <c r="H9" s="1">
        <f t="shared" si="2"/>
        <v>0.24469999999999997</v>
      </c>
      <c r="I9" s="1">
        <f t="shared" si="2"/>
        <v>0.23059999999999997</v>
      </c>
      <c r="J9" s="1">
        <f t="shared" si="2"/>
        <v>0.2165</v>
      </c>
      <c r="K9" s="1">
        <f t="shared" si="2"/>
        <v>0.2024</v>
      </c>
      <c r="L9" s="1">
        <f t="shared" si="2"/>
        <v>0.1883</v>
      </c>
      <c r="M9" s="1">
        <f t="shared" si="2"/>
        <v>0.17419999999999999</v>
      </c>
      <c r="N9" s="1">
        <f t="shared" si="2"/>
        <v>0.16009999999999999</v>
      </c>
      <c r="O9" s="1">
        <f t="shared" si="2"/>
        <v>0.14599999999999999</v>
      </c>
      <c r="P9" s="1">
        <f t="shared" si="2"/>
        <v>0.13189999999999999</v>
      </c>
      <c r="Q9" s="1">
        <f t="shared" si="2"/>
        <v>0.11779999999999999</v>
      </c>
      <c r="R9" s="1">
        <f t="shared" si="2"/>
        <v>0.10369999999999999</v>
      </c>
      <c r="S9" s="1">
        <f t="shared" si="2"/>
        <v>8.9600000000000013E-2</v>
      </c>
      <c r="T9" s="1">
        <f t="shared" si="2"/>
        <v>7.5500000000000012E-2</v>
      </c>
      <c r="U9" s="1">
        <f t="shared" si="2"/>
        <v>6.140000000000001E-2</v>
      </c>
      <c r="V9" s="1">
        <f t="shared" si="2"/>
        <v>4.7300000000000009E-2</v>
      </c>
      <c r="W9" s="1">
        <f t="shared" si="2"/>
        <v>3.3200000000000007E-2</v>
      </c>
      <c r="X9" s="1">
        <f t="shared" si="2"/>
        <v>1.9100000000000006E-2</v>
      </c>
      <c r="Y9" s="1">
        <f t="shared" si="2"/>
        <v>5.0000000000000044E-3</v>
      </c>
    </row>
    <row r="10" spans="1:38" x14ac:dyDescent="0.2">
      <c r="B10" s="3">
        <v>1</v>
      </c>
      <c r="C10" s="4">
        <v>2</v>
      </c>
      <c r="D10" s="3">
        <v>3</v>
      </c>
      <c r="E10" s="4">
        <v>4</v>
      </c>
      <c r="F10" s="3">
        <v>5</v>
      </c>
      <c r="G10" s="4">
        <v>6</v>
      </c>
      <c r="H10" s="3">
        <v>7</v>
      </c>
      <c r="I10" s="4">
        <v>8</v>
      </c>
      <c r="J10" s="3">
        <v>9</v>
      </c>
      <c r="K10" s="4">
        <v>10</v>
      </c>
      <c r="L10" s="3">
        <v>11</v>
      </c>
      <c r="M10" s="4">
        <v>12</v>
      </c>
      <c r="N10" s="3">
        <v>13</v>
      </c>
      <c r="O10" s="4">
        <v>14</v>
      </c>
      <c r="P10" s="3">
        <v>15</v>
      </c>
      <c r="Q10" s="4">
        <v>16</v>
      </c>
      <c r="R10" s="3">
        <v>17</v>
      </c>
      <c r="S10" s="4">
        <v>18</v>
      </c>
      <c r="T10" s="3">
        <v>19</v>
      </c>
      <c r="U10" s="4">
        <v>20</v>
      </c>
      <c r="V10" s="3">
        <v>21</v>
      </c>
      <c r="W10" s="4">
        <v>22</v>
      </c>
      <c r="X10" s="3">
        <v>23</v>
      </c>
      <c r="Y10" s="4">
        <v>24</v>
      </c>
      <c r="Z10" s="3">
        <v>25</v>
      </c>
      <c r="AA10" s="4">
        <v>26</v>
      </c>
      <c r="AB10" s="3">
        <v>27</v>
      </c>
      <c r="AC10" s="4">
        <v>28</v>
      </c>
      <c r="AD10" s="3">
        <v>29</v>
      </c>
      <c r="AE10" s="4">
        <v>30</v>
      </c>
      <c r="AF10" s="3">
        <v>31</v>
      </c>
      <c r="AG10" s="4">
        <v>32</v>
      </c>
      <c r="AH10" s="3">
        <v>33</v>
      </c>
      <c r="AI10" s="4">
        <v>34</v>
      </c>
      <c r="AJ10" s="3">
        <v>35</v>
      </c>
      <c r="AK10" s="4">
        <v>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workbookViewId="0">
      <selection activeCell="AL2" sqref="AL2"/>
    </sheetView>
  </sheetViews>
  <sheetFormatPr defaultRowHeight="12.75" x14ac:dyDescent="0.2"/>
  <cols>
    <col min="1" max="16384" width="9.140625" style="1"/>
  </cols>
  <sheetData>
    <row r="1" spans="1:38" x14ac:dyDescent="0.2">
      <c r="B1" s="1">
        <v>1992</v>
      </c>
      <c r="C1" s="1">
        <v>1993</v>
      </c>
      <c r="D1" s="1">
        <v>1994</v>
      </c>
      <c r="E1" s="1">
        <v>1995</v>
      </c>
      <c r="F1" s="1">
        <v>1996</v>
      </c>
      <c r="G1" s="1">
        <v>1997</v>
      </c>
      <c r="H1" s="1">
        <v>1998</v>
      </c>
      <c r="I1" s="1">
        <v>1999</v>
      </c>
      <c r="J1" s="1">
        <v>2000</v>
      </c>
      <c r="K1" s="1">
        <v>2001</v>
      </c>
      <c r="L1" s="1">
        <v>2002</v>
      </c>
      <c r="M1" s="1">
        <v>2003</v>
      </c>
      <c r="N1" s="1">
        <v>2004</v>
      </c>
      <c r="O1" s="1">
        <v>2005</v>
      </c>
      <c r="P1" s="1">
        <v>2006</v>
      </c>
      <c r="Q1" s="1">
        <v>2007</v>
      </c>
      <c r="R1" s="1">
        <v>2008</v>
      </c>
      <c r="S1" s="1">
        <v>2009</v>
      </c>
      <c r="T1" s="1">
        <v>2010</v>
      </c>
      <c r="U1" s="1">
        <v>2011</v>
      </c>
      <c r="V1" s="1">
        <v>2012</v>
      </c>
      <c r="W1" s="1">
        <v>2013</v>
      </c>
      <c r="X1" s="1">
        <v>2014</v>
      </c>
      <c r="Y1" s="1">
        <v>2015</v>
      </c>
      <c r="Z1" s="1">
        <v>2016</v>
      </c>
      <c r="AA1" s="1">
        <v>2017</v>
      </c>
      <c r="AB1" s="1">
        <v>2018</v>
      </c>
      <c r="AC1" s="1">
        <v>2019</v>
      </c>
      <c r="AD1" s="1">
        <v>2020</v>
      </c>
      <c r="AE1" s="1">
        <v>2021</v>
      </c>
      <c r="AF1" s="1">
        <v>2022</v>
      </c>
      <c r="AG1" s="1">
        <v>2023</v>
      </c>
      <c r="AH1" s="1">
        <v>2024</v>
      </c>
      <c r="AI1" s="1">
        <v>2025</v>
      </c>
      <c r="AJ1" s="1">
        <v>2026</v>
      </c>
      <c r="AK1" s="1">
        <v>2027</v>
      </c>
      <c r="AL1" s="1">
        <v>2028</v>
      </c>
    </row>
    <row r="2" spans="1:38" x14ac:dyDescent="0.2">
      <c r="A2" s="5" t="s">
        <v>8</v>
      </c>
      <c r="B2" s="6">
        <v>1.0999999940395355E-2</v>
      </c>
      <c r="C2" s="6">
        <v>1.0999999940395355E-2</v>
      </c>
      <c r="D2" s="6">
        <v>1.1800000444054604E-2</v>
      </c>
      <c r="E2" s="6">
        <v>8.999999612569809E-3</v>
      </c>
      <c r="F2" s="6">
        <v>9.7000002861022949E-3</v>
      </c>
      <c r="G2" s="6">
        <v>1.080000028014183E-2</v>
      </c>
      <c r="H2" s="6">
        <v>1.3000000268220901E-2</v>
      </c>
      <c r="I2" s="6">
        <v>1.1300000362098217E-2</v>
      </c>
      <c r="J2" s="6">
        <v>1.1500000022351742E-2</v>
      </c>
      <c r="K2" s="6">
        <v>1.0999999940395355E-2</v>
      </c>
      <c r="L2" s="6">
        <v>1.1300000362098217E-2</v>
      </c>
      <c r="M2" s="6">
        <v>1.1300000362098217E-2</v>
      </c>
      <c r="N2" s="6">
        <v>1.2500000186264515E-2</v>
      </c>
      <c r="O2" s="6">
        <v>1.1800000444054604E-2</v>
      </c>
      <c r="P2" s="6">
        <v>8.999999612569809E-3</v>
      </c>
      <c r="Q2" s="6">
        <v>9.9999997764825821E-3</v>
      </c>
      <c r="R2" s="6">
        <v>1.1800000444054604E-2</v>
      </c>
      <c r="S2" s="6">
        <v>1.1800000444054604E-2</v>
      </c>
      <c r="T2" s="6">
        <v>1.2299999594688416E-2</v>
      </c>
    </row>
    <row r="3" spans="1:38" x14ac:dyDescent="0.2">
      <c r="A3" s="5" t="s">
        <v>9</v>
      </c>
      <c r="B3" s="6">
        <v>3.3500000834465027E-2</v>
      </c>
      <c r="C3" s="6">
        <v>3.4950000233948231E-2</v>
      </c>
      <c r="D3" s="6">
        <v>3.2499998807907104E-2</v>
      </c>
      <c r="E3" s="6">
        <v>2.9666699469089508E-2</v>
      </c>
      <c r="F3" s="6">
        <v>2.9750000685453415E-2</v>
      </c>
      <c r="G3" s="6">
        <v>3.0500000342726707E-2</v>
      </c>
      <c r="H3" s="6">
        <v>3.5300001502037048E-2</v>
      </c>
      <c r="I3" s="6">
        <v>3.8916699588298798E-2</v>
      </c>
      <c r="J3" s="6">
        <v>3.880000114440918E-2</v>
      </c>
      <c r="K3" s="6">
        <v>3.4200001507997513E-2</v>
      </c>
      <c r="L3" s="6">
        <v>3.4499999135732651E-2</v>
      </c>
      <c r="M3" s="6">
        <v>3.6200001835823059E-2</v>
      </c>
      <c r="N3" s="6">
        <v>2.7499999850988388E-2</v>
      </c>
      <c r="O3" s="6">
        <v>2.8000000864267349E-2</v>
      </c>
      <c r="P3" s="6">
        <v>2.8999999165534973E-2</v>
      </c>
      <c r="Q3" s="6">
        <v>2.4583300575613976E-2</v>
      </c>
      <c r="R3" s="6">
        <v>2.9999999329447746E-2</v>
      </c>
      <c r="S3" s="6">
        <v>3.1083300709724426E-2</v>
      </c>
      <c r="T3" s="6">
        <v>2.8166700154542923E-2</v>
      </c>
    </row>
    <row r="4" spans="1:38" x14ac:dyDescent="0.2">
      <c r="A4" s="5" t="s">
        <v>10</v>
      </c>
      <c r="B4" s="6">
        <v>0.16427300125360489</v>
      </c>
      <c r="C4" s="6">
        <v>0.14956449717283249</v>
      </c>
      <c r="D4" s="6">
        <v>0.1403999999165535</v>
      </c>
      <c r="E4" s="6">
        <v>0.11834999918937683</v>
      </c>
      <c r="F4" s="6">
        <v>0.12934999912977219</v>
      </c>
      <c r="G4" s="6">
        <v>0.12969999760389328</v>
      </c>
      <c r="H4" s="6">
        <v>0.1348080039024353</v>
      </c>
      <c r="I4" s="6">
        <v>0.13650000095367432</v>
      </c>
      <c r="J4" s="6">
        <v>0.11808349937200546</v>
      </c>
      <c r="K4" s="6">
        <v>0.11809999868273735</v>
      </c>
      <c r="L4" s="6">
        <v>0.10791650041937828</v>
      </c>
      <c r="M4" s="6">
        <v>0.10643349960446358</v>
      </c>
      <c r="N4" s="6">
        <v>9.591665118932724E-2</v>
      </c>
      <c r="O4" s="6">
        <v>0.10168199986219406</v>
      </c>
      <c r="P4" s="6">
        <v>0.10083350166678429</v>
      </c>
      <c r="Q4" s="6">
        <v>0.10025000013411045</v>
      </c>
      <c r="R4" s="6">
        <v>9.6333350986242294E-2</v>
      </c>
      <c r="S4" s="6">
        <v>9.0187501162290573E-2</v>
      </c>
      <c r="T4" s="6">
        <v>9.3083299696445465E-2</v>
      </c>
    </row>
    <row r="5" spans="1:38" x14ac:dyDescent="0.2">
      <c r="A5" s="5" t="s">
        <v>11</v>
      </c>
      <c r="B5" s="6">
        <v>0.21400000154972076</v>
      </c>
      <c r="C5" s="6">
        <v>0.21199999749660492</v>
      </c>
      <c r="D5" s="6">
        <v>0.19370000064373016</v>
      </c>
      <c r="E5" s="6">
        <v>0.17599999904632568</v>
      </c>
      <c r="F5" s="6">
        <v>0.17599999904632568</v>
      </c>
      <c r="G5" s="6">
        <v>0.17000000178813934</v>
      </c>
      <c r="H5" s="6">
        <v>0.18089999258518219</v>
      </c>
      <c r="I5" s="6">
        <v>0.15999999642372131</v>
      </c>
      <c r="J5" s="6">
        <v>0.1550000011920929</v>
      </c>
      <c r="K5" s="6">
        <v>0.15000000596046448</v>
      </c>
      <c r="L5" s="6">
        <v>0.15000000596046448</v>
      </c>
      <c r="M5" s="6">
        <v>0.15600000321865082</v>
      </c>
      <c r="N5" s="6">
        <v>0.14000000059604645</v>
      </c>
      <c r="O5" s="6">
        <v>0.13210000097751617</v>
      </c>
      <c r="P5" s="6">
        <v>0.12999999523162842</v>
      </c>
      <c r="Q5" s="6">
        <v>0.12652766704559326</v>
      </c>
      <c r="R5" s="6">
        <v>0.12066700309514999</v>
      </c>
      <c r="S5" s="6">
        <v>0.12066700309514999</v>
      </c>
      <c r="T5" s="6">
        <v>0.12416700273752213</v>
      </c>
    </row>
    <row r="6" spans="1:38" x14ac:dyDescent="0.2">
      <c r="A6" s="5" t="s">
        <v>12</v>
      </c>
      <c r="B6" s="6">
        <v>0.25999999046325684</v>
      </c>
      <c r="C6" s="6">
        <v>0.27000001072883606</v>
      </c>
      <c r="D6" s="6">
        <v>0.20999999344348907</v>
      </c>
      <c r="E6" s="6">
        <v>0.20200000703334808</v>
      </c>
      <c r="F6" s="6">
        <v>0.23000000417232513</v>
      </c>
      <c r="G6" s="6">
        <v>0.20000000298023224</v>
      </c>
      <c r="H6" s="6">
        <v>0.18819999694824219</v>
      </c>
      <c r="I6" s="6">
        <v>0.17000000178813934</v>
      </c>
      <c r="J6" s="6">
        <v>0.17179999500513077</v>
      </c>
      <c r="K6" s="6">
        <v>0.16019999980926514</v>
      </c>
      <c r="L6" s="6">
        <v>0.17000000178813934</v>
      </c>
      <c r="M6" s="6">
        <v>0.14900000393390656</v>
      </c>
      <c r="N6" s="6">
        <v>0.14200000464916229</v>
      </c>
      <c r="O6" s="6">
        <v>0.14416700601577759</v>
      </c>
      <c r="P6" s="6">
        <v>0.14499999582767487</v>
      </c>
      <c r="Q6" s="6">
        <v>0.14800000190734863</v>
      </c>
      <c r="R6" s="6">
        <v>0.12839999794960022</v>
      </c>
      <c r="S6" s="6">
        <v>0.12523099780082703</v>
      </c>
      <c r="T6" s="6">
        <v>0.125</v>
      </c>
    </row>
    <row r="7" spans="1:38" x14ac:dyDescent="0.2">
      <c r="A7" s="2" t="s">
        <v>5</v>
      </c>
      <c r="B7" s="1">
        <f>(-0.0035*B10)+0.1521</f>
        <v>0.14860000000000001</v>
      </c>
      <c r="C7" s="1">
        <f t="shared" ref="C7:AK7" si="0">(-0.0035*C10)+0.1521</f>
        <v>0.14510000000000001</v>
      </c>
      <c r="D7" s="1">
        <f t="shared" si="0"/>
        <v>0.1416</v>
      </c>
      <c r="E7" s="1">
        <f t="shared" si="0"/>
        <v>0.1381</v>
      </c>
      <c r="F7" s="1">
        <f t="shared" si="0"/>
        <v>0.1346</v>
      </c>
      <c r="G7" s="1">
        <f t="shared" si="0"/>
        <v>0.13110000000000002</v>
      </c>
      <c r="H7" s="1">
        <f t="shared" si="0"/>
        <v>0.12760000000000002</v>
      </c>
      <c r="I7" s="1">
        <f t="shared" si="0"/>
        <v>0.12410000000000002</v>
      </c>
      <c r="J7" s="1">
        <f t="shared" si="0"/>
        <v>0.12060000000000001</v>
      </c>
      <c r="K7" s="1">
        <f t="shared" si="0"/>
        <v>0.11710000000000001</v>
      </c>
      <c r="L7" s="1">
        <f t="shared" si="0"/>
        <v>0.11360000000000001</v>
      </c>
      <c r="M7" s="1">
        <f t="shared" si="0"/>
        <v>0.1101</v>
      </c>
      <c r="N7" s="1">
        <f t="shared" si="0"/>
        <v>0.10660000000000001</v>
      </c>
      <c r="O7" s="1">
        <f t="shared" si="0"/>
        <v>0.10310000000000001</v>
      </c>
      <c r="P7" s="1">
        <f t="shared" si="0"/>
        <v>9.9600000000000022E-2</v>
      </c>
      <c r="Q7" s="1">
        <f t="shared" si="0"/>
        <v>9.6100000000000019E-2</v>
      </c>
      <c r="R7" s="1">
        <f t="shared" si="0"/>
        <v>9.2600000000000016E-2</v>
      </c>
      <c r="S7" s="1">
        <f t="shared" si="0"/>
        <v>8.9100000000000013E-2</v>
      </c>
      <c r="T7" s="1">
        <f t="shared" si="0"/>
        <v>8.5600000000000009E-2</v>
      </c>
      <c r="U7" s="1">
        <f t="shared" si="0"/>
        <v>8.2100000000000006E-2</v>
      </c>
      <c r="V7" s="1">
        <f t="shared" si="0"/>
        <v>7.8600000000000017E-2</v>
      </c>
      <c r="W7" s="1">
        <f t="shared" si="0"/>
        <v>7.5100000000000014E-2</v>
      </c>
      <c r="X7" s="1">
        <f t="shared" si="0"/>
        <v>7.1600000000000011E-2</v>
      </c>
      <c r="Y7" s="1">
        <f t="shared" si="0"/>
        <v>6.8100000000000008E-2</v>
      </c>
      <c r="Z7" s="1">
        <f t="shared" si="0"/>
        <v>6.4600000000000005E-2</v>
      </c>
      <c r="AA7" s="1">
        <f t="shared" si="0"/>
        <v>6.1100000000000015E-2</v>
      </c>
      <c r="AB7" s="1">
        <f t="shared" si="0"/>
        <v>5.7600000000000012E-2</v>
      </c>
      <c r="AC7" s="1">
        <f t="shared" si="0"/>
        <v>5.4100000000000009E-2</v>
      </c>
      <c r="AD7" s="1">
        <f t="shared" si="0"/>
        <v>5.0600000000000006E-2</v>
      </c>
      <c r="AE7" s="1">
        <f t="shared" si="0"/>
        <v>4.7100000000000017E-2</v>
      </c>
      <c r="AF7" s="1">
        <f t="shared" si="0"/>
        <v>4.3600000000000014E-2</v>
      </c>
      <c r="AG7" s="1">
        <f t="shared" si="0"/>
        <v>4.0100000000000011E-2</v>
      </c>
      <c r="AH7" s="1">
        <f t="shared" si="0"/>
        <v>3.6600000000000008E-2</v>
      </c>
      <c r="AI7" s="1">
        <f t="shared" si="0"/>
        <v>3.3100000000000004E-2</v>
      </c>
      <c r="AJ7" s="1">
        <f t="shared" si="0"/>
        <v>2.9600000000000015E-2</v>
      </c>
      <c r="AK7" s="1">
        <f t="shared" si="0"/>
        <v>2.6100000000000012E-2</v>
      </c>
    </row>
    <row r="8" spans="1:38" x14ac:dyDescent="0.2">
      <c r="A8" s="2" t="s">
        <v>6</v>
      </c>
      <c r="B8" s="1">
        <f>(-0.005*B10)+0.2075</f>
        <v>0.20249999999999999</v>
      </c>
      <c r="C8" s="1">
        <f t="shared" ref="C8:AK8" si="1">(-0.005*C10)+0.2075</f>
        <v>0.19749999999999998</v>
      </c>
      <c r="D8" s="1">
        <f t="shared" si="1"/>
        <v>0.1925</v>
      </c>
      <c r="E8" s="1">
        <f t="shared" si="1"/>
        <v>0.1875</v>
      </c>
      <c r="F8" s="1">
        <f t="shared" si="1"/>
        <v>0.1825</v>
      </c>
      <c r="G8" s="1">
        <f t="shared" si="1"/>
        <v>0.17749999999999999</v>
      </c>
      <c r="H8" s="1">
        <f t="shared" si="1"/>
        <v>0.17249999999999999</v>
      </c>
      <c r="I8" s="1">
        <f t="shared" si="1"/>
        <v>0.16749999999999998</v>
      </c>
      <c r="J8" s="1">
        <f t="shared" si="1"/>
        <v>0.16249999999999998</v>
      </c>
      <c r="K8" s="1">
        <f t="shared" si="1"/>
        <v>0.15749999999999997</v>
      </c>
      <c r="L8" s="1">
        <f t="shared" si="1"/>
        <v>0.1525</v>
      </c>
      <c r="M8" s="1">
        <f t="shared" si="1"/>
        <v>0.14749999999999999</v>
      </c>
      <c r="N8" s="1">
        <f t="shared" si="1"/>
        <v>0.14249999999999999</v>
      </c>
      <c r="O8" s="1">
        <f t="shared" si="1"/>
        <v>0.13749999999999998</v>
      </c>
      <c r="P8" s="1">
        <f t="shared" si="1"/>
        <v>0.13250000000000001</v>
      </c>
      <c r="Q8" s="1">
        <f t="shared" si="1"/>
        <v>0.1275</v>
      </c>
      <c r="R8" s="1">
        <f t="shared" si="1"/>
        <v>0.12249999999999998</v>
      </c>
      <c r="S8" s="1">
        <f t="shared" si="1"/>
        <v>0.11749999999999999</v>
      </c>
      <c r="T8" s="1">
        <f t="shared" si="1"/>
        <v>0.11249999999999999</v>
      </c>
      <c r="U8" s="1">
        <f t="shared" si="1"/>
        <v>0.10749999999999998</v>
      </c>
      <c r="V8" s="1">
        <f t="shared" si="1"/>
        <v>0.10249999999999999</v>
      </c>
      <c r="W8" s="1">
        <f t="shared" si="1"/>
        <v>9.7499999999999989E-2</v>
      </c>
      <c r="X8" s="1">
        <f t="shared" si="1"/>
        <v>9.2499999999999985E-2</v>
      </c>
      <c r="Y8" s="1">
        <f t="shared" si="1"/>
        <v>8.7499999999999994E-2</v>
      </c>
      <c r="Z8" s="1">
        <f t="shared" si="1"/>
        <v>8.249999999999999E-2</v>
      </c>
      <c r="AA8" s="1">
        <f t="shared" si="1"/>
        <v>7.7499999999999986E-2</v>
      </c>
      <c r="AB8" s="1">
        <f t="shared" si="1"/>
        <v>7.2499999999999981E-2</v>
      </c>
      <c r="AC8" s="1">
        <f t="shared" si="1"/>
        <v>6.7499999999999977E-2</v>
      </c>
      <c r="AD8" s="1">
        <f t="shared" si="1"/>
        <v>6.25E-2</v>
      </c>
      <c r="AE8" s="1">
        <f t="shared" si="1"/>
        <v>5.7499999999999996E-2</v>
      </c>
      <c r="AF8" s="1">
        <f t="shared" si="1"/>
        <v>5.2499999999999991E-2</v>
      </c>
      <c r="AG8" s="1">
        <f t="shared" si="1"/>
        <v>4.7499999999999987E-2</v>
      </c>
      <c r="AH8" s="1">
        <f t="shared" si="1"/>
        <v>4.2499999999999982E-2</v>
      </c>
      <c r="AI8" s="1">
        <f t="shared" si="1"/>
        <v>3.7499999999999978E-2</v>
      </c>
      <c r="AJ8" s="1">
        <f t="shared" si="1"/>
        <v>3.2499999999999973E-2</v>
      </c>
      <c r="AK8" s="1">
        <f t="shared" si="1"/>
        <v>2.7499999999999997E-2</v>
      </c>
    </row>
    <row r="9" spans="1:38" x14ac:dyDescent="0.2">
      <c r="A9" s="2" t="s">
        <v>7</v>
      </c>
      <c r="B9" s="1">
        <f>(-0.0062*B10)+0.2477</f>
        <v>0.24149999999999999</v>
      </c>
      <c r="C9" s="1">
        <f t="shared" ref="C9:AK9" si="2">(-0.0062*C10)+0.2477</f>
        <v>0.23530000000000001</v>
      </c>
      <c r="D9" s="1">
        <f t="shared" si="2"/>
        <v>0.2291</v>
      </c>
      <c r="E9" s="1">
        <f t="shared" si="2"/>
        <v>0.22290000000000001</v>
      </c>
      <c r="F9" s="1">
        <f t="shared" si="2"/>
        <v>0.2167</v>
      </c>
      <c r="G9" s="1">
        <f t="shared" si="2"/>
        <v>0.21050000000000002</v>
      </c>
      <c r="H9" s="1">
        <f t="shared" si="2"/>
        <v>0.20430000000000001</v>
      </c>
      <c r="I9" s="1">
        <f t="shared" si="2"/>
        <v>0.1981</v>
      </c>
      <c r="J9" s="1">
        <f t="shared" si="2"/>
        <v>0.19190000000000002</v>
      </c>
      <c r="K9" s="1">
        <f t="shared" si="2"/>
        <v>0.1857</v>
      </c>
      <c r="L9" s="1">
        <f t="shared" si="2"/>
        <v>0.17949999999999999</v>
      </c>
      <c r="M9" s="1">
        <f t="shared" si="2"/>
        <v>0.17330000000000001</v>
      </c>
      <c r="N9" s="1">
        <f t="shared" si="2"/>
        <v>0.16710000000000003</v>
      </c>
      <c r="O9" s="1">
        <f t="shared" si="2"/>
        <v>0.16089999999999999</v>
      </c>
      <c r="P9" s="1">
        <f t="shared" si="2"/>
        <v>0.1547</v>
      </c>
      <c r="Q9" s="1">
        <f t="shared" si="2"/>
        <v>0.14850000000000002</v>
      </c>
      <c r="R9" s="1">
        <f t="shared" si="2"/>
        <v>0.14230000000000001</v>
      </c>
      <c r="S9" s="1">
        <f t="shared" si="2"/>
        <v>0.1361</v>
      </c>
      <c r="T9" s="1">
        <f t="shared" si="2"/>
        <v>0.12990000000000002</v>
      </c>
      <c r="U9" s="1">
        <f t="shared" si="2"/>
        <v>0.1237</v>
      </c>
      <c r="V9" s="1">
        <f t="shared" si="2"/>
        <v>0.11750000000000002</v>
      </c>
      <c r="W9" s="1">
        <f t="shared" si="2"/>
        <v>0.11130000000000001</v>
      </c>
      <c r="X9" s="1">
        <f t="shared" si="2"/>
        <v>0.1051</v>
      </c>
      <c r="Y9" s="1">
        <f t="shared" si="2"/>
        <v>9.8900000000000016E-2</v>
      </c>
      <c r="Z9" s="1">
        <f t="shared" si="2"/>
        <v>9.2700000000000005E-2</v>
      </c>
      <c r="AA9" s="1">
        <f t="shared" si="2"/>
        <v>8.6500000000000021E-2</v>
      </c>
      <c r="AB9" s="1">
        <f t="shared" si="2"/>
        <v>8.030000000000001E-2</v>
      </c>
      <c r="AC9" s="1">
        <f t="shared" si="2"/>
        <v>7.4099999999999999E-2</v>
      </c>
      <c r="AD9" s="1">
        <f t="shared" si="2"/>
        <v>6.7900000000000016E-2</v>
      </c>
      <c r="AE9" s="1">
        <f t="shared" si="2"/>
        <v>6.1700000000000005E-2</v>
      </c>
      <c r="AF9" s="1">
        <f t="shared" si="2"/>
        <v>5.5500000000000022E-2</v>
      </c>
      <c r="AG9" s="1">
        <f t="shared" si="2"/>
        <v>4.930000000000001E-2</v>
      </c>
      <c r="AH9" s="1">
        <f t="shared" si="2"/>
        <v>4.3099999999999999E-2</v>
      </c>
      <c r="AI9" s="1">
        <f t="shared" si="2"/>
        <v>3.6900000000000016E-2</v>
      </c>
      <c r="AJ9" s="1">
        <f t="shared" si="2"/>
        <v>3.0700000000000005E-2</v>
      </c>
      <c r="AK9" s="1">
        <f t="shared" si="2"/>
        <v>2.4500000000000022E-2</v>
      </c>
    </row>
    <row r="10" spans="1:38" x14ac:dyDescent="0.2">
      <c r="B10" s="3">
        <v>1</v>
      </c>
      <c r="C10" s="4">
        <v>2</v>
      </c>
      <c r="D10" s="3">
        <v>3</v>
      </c>
      <c r="E10" s="4">
        <v>4</v>
      </c>
      <c r="F10" s="3">
        <v>5</v>
      </c>
      <c r="G10" s="4">
        <v>6</v>
      </c>
      <c r="H10" s="3">
        <v>7</v>
      </c>
      <c r="I10" s="4">
        <v>8</v>
      </c>
      <c r="J10" s="3">
        <v>9</v>
      </c>
      <c r="K10" s="4">
        <v>10</v>
      </c>
      <c r="L10" s="3">
        <v>11</v>
      </c>
      <c r="M10" s="4">
        <v>12</v>
      </c>
      <c r="N10" s="3">
        <v>13</v>
      </c>
      <c r="O10" s="4">
        <v>14</v>
      </c>
      <c r="P10" s="3">
        <v>15</v>
      </c>
      <c r="Q10" s="4">
        <v>16</v>
      </c>
      <c r="R10" s="3">
        <v>17</v>
      </c>
      <c r="S10" s="4">
        <v>18</v>
      </c>
      <c r="T10" s="3">
        <v>19</v>
      </c>
      <c r="U10" s="4">
        <v>20</v>
      </c>
      <c r="V10" s="3">
        <v>21</v>
      </c>
      <c r="W10" s="4">
        <v>22</v>
      </c>
      <c r="X10" s="3">
        <v>23</v>
      </c>
      <c r="Y10" s="4">
        <v>24</v>
      </c>
      <c r="Z10" s="3">
        <v>25</v>
      </c>
      <c r="AA10" s="4">
        <v>26</v>
      </c>
      <c r="AB10" s="3">
        <v>27</v>
      </c>
      <c r="AC10" s="4">
        <v>28</v>
      </c>
      <c r="AD10" s="3">
        <v>29</v>
      </c>
      <c r="AE10" s="4">
        <v>30</v>
      </c>
      <c r="AF10" s="3">
        <v>31</v>
      </c>
      <c r="AG10" s="4">
        <v>32</v>
      </c>
      <c r="AH10" s="3">
        <v>33</v>
      </c>
      <c r="AI10" s="4">
        <v>34</v>
      </c>
      <c r="AJ10" s="3">
        <v>35</v>
      </c>
      <c r="AK10" s="4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workbookViewId="0">
      <selection activeCell="F22" sqref="F22"/>
    </sheetView>
  </sheetViews>
  <sheetFormatPr defaultRowHeight="12.75" x14ac:dyDescent="0.2"/>
  <cols>
    <col min="1" max="16384" width="9.140625" style="1"/>
  </cols>
  <sheetData>
    <row r="1" spans="1:38" x14ac:dyDescent="0.2">
      <c r="A1"/>
      <c r="B1">
        <v>1992</v>
      </c>
      <c r="C1">
        <v>1993</v>
      </c>
      <c r="D1">
        <v>1994</v>
      </c>
      <c r="E1">
        <v>1995</v>
      </c>
      <c r="F1">
        <v>1996</v>
      </c>
      <c r="G1">
        <v>1997</v>
      </c>
      <c r="H1">
        <v>1998</v>
      </c>
      <c r="I1">
        <v>1999</v>
      </c>
      <c r="J1">
        <v>2000</v>
      </c>
      <c r="K1">
        <v>2001</v>
      </c>
      <c r="L1">
        <v>2002</v>
      </c>
      <c r="M1">
        <v>2003</v>
      </c>
      <c r="N1">
        <v>2004</v>
      </c>
      <c r="O1">
        <v>2005</v>
      </c>
      <c r="P1">
        <v>2006</v>
      </c>
      <c r="Q1">
        <v>2007</v>
      </c>
      <c r="R1">
        <v>2008</v>
      </c>
      <c r="S1">
        <v>2009</v>
      </c>
      <c r="T1">
        <v>2010</v>
      </c>
      <c r="U1" s="1">
        <v>2011</v>
      </c>
      <c r="V1" s="1">
        <v>2012</v>
      </c>
      <c r="W1" s="1">
        <v>2013</v>
      </c>
      <c r="X1" s="1">
        <v>2014</v>
      </c>
      <c r="Y1" s="1">
        <v>2015</v>
      </c>
      <c r="Z1" s="1">
        <v>2016</v>
      </c>
      <c r="AA1" s="1">
        <v>2017</v>
      </c>
      <c r="AB1" s="1">
        <v>2018</v>
      </c>
      <c r="AC1" s="1">
        <v>2019</v>
      </c>
      <c r="AD1" s="1">
        <v>2020</v>
      </c>
      <c r="AE1" s="1">
        <v>2021</v>
      </c>
      <c r="AF1" s="1">
        <v>2022</v>
      </c>
      <c r="AG1" s="1">
        <v>2023</v>
      </c>
      <c r="AH1" s="1">
        <v>2024</v>
      </c>
      <c r="AI1" s="1">
        <v>2025</v>
      </c>
      <c r="AJ1" s="1">
        <v>2026</v>
      </c>
      <c r="AK1" s="1">
        <v>2027</v>
      </c>
      <c r="AL1" s="1">
        <v>2028</v>
      </c>
    </row>
    <row r="2" spans="1:38" x14ac:dyDescent="0.2">
      <c r="A2" t="s">
        <v>0</v>
      </c>
      <c r="B2">
        <v>4.6588899567723274E-2</v>
      </c>
      <c r="C2">
        <v>4.1831599548459053E-2</v>
      </c>
      <c r="D2">
        <v>4.6555250883102417E-2</v>
      </c>
      <c r="E2">
        <v>4.6950001269578934E-2</v>
      </c>
      <c r="F2">
        <v>5.6750001385807991E-2</v>
      </c>
      <c r="G2">
        <v>4.4350000098347664E-2</v>
      </c>
      <c r="H2">
        <v>4.4250000268220901E-2</v>
      </c>
      <c r="I2">
        <v>4.309999942779541E-2</v>
      </c>
      <c r="J2">
        <v>4.4050000607967377E-2</v>
      </c>
      <c r="K2">
        <v>4.7400001436471939E-2</v>
      </c>
      <c r="L2">
        <v>4.2099999263882637E-2</v>
      </c>
      <c r="M2">
        <v>3.7149999290704727E-2</v>
      </c>
      <c r="N2">
        <v>3.7299999967217445E-2</v>
      </c>
      <c r="O2">
        <v>4.6900000423192978E-2</v>
      </c>
      <c r="P2">
        <v>3.8450000807642937E-2</v>
      </c>
      <c r="Q2">
        <v>3.8650000467896461E-2</v>
      </c>
      <c r="R2">
        <v>3.7700001150369644E-2</v>
      </c>
      <c r="S2">
        <v>3.724999912083149E-2</v>
      </c>
      <c r="T2">
        <v>3.8599999621510506E-2</v>
      </c>
    </row>
    <row r="3" spans="1:38" x14ac:dyDescent="0.2">
      <c r="A3" t="s">
        <v>1</v>
      </c>
      <c r="B3">
        <v>0.64160001277923584</v>
      </c>
      <c r="C3">
        <v>0.66394999623298645</v>
      </c>
      <c r="D3">
        <v>0.59863951802253723</v>
      </c>
      <c r="E3">
        <v>0.60539998114109039</v>
      </c>
      <c r="F3">
        <v>0.71398274600505829</v>
      </c>
      <c r="G3">
        <v>0.61337500810623169</v>
      </c>
      <c r="H3">
        <v>0.62487499415874481</v>
      </c>
      <c r="I3">
        <v>0.55285826325416565</v>
      </c>
      <c r="J3">
        <v>0.60964998602867126</v>
      </c>
      <c r="K3">
        <v>0.59629999846220016</v>
      </c>
      <c r="L3">
        <v>0.62665000557899475</v>
      </c>
      <c r="M3">
        <v>0.65318373590707779</v>
      </c>
      <c r="N3">
        <v>0.67338874191045761</v>
      </c>
      <c r="O3">
        <v>0.68313726782798767</v>
      </c>
      <c r="P3">
        <v>0.66451650857925415</v>
      </c>
      <c r="Q3">
        <v>0.61318175494670868</v>
      </c>
      <c r="R3">
        <v>0.60122251510620117</v>
      </c>
      <c r="S3">
        <v>0.57093751430511475</v>
      </c>
      <c r="T3">
        <v>0.60135799646377563</v>
      </c>
    </row>
    <row r="4" spans="1:38" x14ac:dyDescent="0.2">
      <c r="A4" t="s">
        <v>2</v>
      </c>
      <c r="B4">
        <v>1.9466700553894043</v>
      </c>
      <c r="C4">
        <v>1.8200000524520874</v>
      </c>
      <c r="D4">
        <v>1.8629499673843384</v>
      </c>
      <c r="E4">
        <v>1.9070800542831421</v>
      </c>
      <c r="F4">
        <v>1.9299999475479126</v>
      </c>
      <c r="G4">
        <v>1.8400000333786011</v>
      </c>
      <c r="H4">
        <v>1.9833999872207642</v>
      </c>
      <c r="I4">
        <v>1.9264999628067017</v>
      </c>
      <c r="J4">
        <v>1.8786500096321106</v>
      </c>
      <c r="K4">
        <v>1.773099958896637</v>
      </c>
      <c r="L4">
        <v>1.7728999853134155</v>
      </c>
      <c r="M4">
        <v>1.7391699552536011</v>
      </c>
      <c r="N4">
        <v>1.8919199705123901</v>
      </c>
      <c r="O4">
        <v>1.8070000410079956</v>
      </c>
      <c r="P4">
        <v>1.8519999980926514</v>
      </c>
      <c r="Q4">
        <v>1.9065899848937988</v>
      </c>
      <c r="R4">
        <v>1.7948200106620789</v>
      </c>
      <c r="S4">
        <v>1.7058349847793579</v>
      </c>
      <c r="T4">
        <v>1.7466700077056885</v>
      </c>
    </row>
    <row r="5" spans="1:38" x14ac:dyDescent="0.2">
      <c r="A5" t="s">
        <v>3</v>
      </c>
      <c r="B5">
        <v>2.9989500045776367</v>
      </c>
      <c r="C5">
        <v>3.0046999454498291</v>
      </c>
      <c r="D5">
        <v>2.9634799957275391</v>
      </c>
      <c r="E5">
        <v>2.9193750619888306</v>
      </c>
      <c r="F5">
        <v>3.0513250231742859</v>
      </c>
      <c r="G5">
        <v>2.9329999685287476</v>
      </c>
      <c r="H5">
        <v>3.1345000267028809</v>
      </c>
      <c r="I5">
        <v>2.8581500053405762</v>
      </c>
      <c r="J5">
        <v>2.8625900745391846</v>
      </c>
      <c r="K5">
        <v>2.660770058631897</v>
      </c>
      <c r="L5">
        <v>2.7225750088691711</v>
      </c>
      <c r="M5">
        <v>2.6251850128173828</v>
      </c>
      <c r="N5">
        <v>2.8538724780082703</v>
      </c>
      <c r="O5">
        <v>2.5572949647903442</v>
      </c>
      <c r="P5">
        <v>2.8150250911712646</v>
      </c>
      <c r="Q5">
        <v>2.8157250285148621</v>
      </c>
      <c r="R5">
        <v>2.7066050171852112</v>
      </c>
      <c r="S5">
        <v>2.5183149874210358</v>
      </c>
      <c r="T5">
        <v>2.5715425610542297</v>
      </c>
    </row>
    <row r="6" spans="1:38" x14ac:dyDescent="0.2">
      <c r="A6" t="s">
        <v>4</v>
      </c>
      <c r="B6">
        <v>2.8736400604248047</v>
      </c>
      <c r="C6">
        <v>3.0204401016235352</v>
      </c>
      <c r="D6">
        <v>2.9158298969268799</v>
      </c>
      <c r="E6">
        <v>2.7708299160003662</v>
      </c>
      <c r="F6">
        <v>2.7000000476837158</v>
      </c>
      <c r="G6">
        <v>2.6565001010894775</v>
      </c>
      <c r="H6">
        <v>2.8347001075744629</v>
      </c>
      <c r="I6">
        <v>2.5</v>
      </c>
      <c r="J6">
        <v>2.5580000877380371</v>
      </c>
      <c r="K6">
        <v>2.5641999244689941</v>
      </c>
      <c r="L6">
        <v>2.4772200584411621</v>
      </c>
      <c r="M6">
        <v>2.1958750486373901</v>
      </c>
      <c r="N6">
        <v>2.5936000347137451</v>
      </c>
      <c r="O6">
        <v>2.4943500757217407</v>
      </c>
      <c r="P6">
        <v>2.6299999952316284</v>
      </c>
      <c r="Q6">
        <v>2.5463500022888184</v>
      </c>
      <c r="R6">
        <v>2.5463500022888184</v>
      </c>
      <c r="S6">
        <v>2.4586424827575684</v>
      </c>
      <c r="T6">
        <v>2.5463500022888184</v>
      </c>
    </row>
    <row r="7" spans="1:38" x14ac:dyDescent="0.2">
      <c r="A7" s="2" t="s">
        <v>5</v>
      </c>
      <c r="B7" s="1">
        <f>(-0.0078*B10)+1.925</f>
        <v>1.9172</v>
      </c>
      <c r="C7" s="1">
        <f t="shared" ref="C7:AK7" si="0">(-0.0078*C10)+1.925</f>
        <v>1.9094</v>
      </c>
      <c r="D7" s="1">
        <f t="shared" si="0"/>
        <v>1.9016</v>
      </c>
      <c r="E7" s="1">
        <f t="shared" si="0"/>
        <v>1.8938000000000001</v>
      </c>
      <c r="F7" s="1">
        <f t="shared" si="0"/>
        <v>1.8860000000000001</v>
      </c>
      <c r="G7" s="1">
        <f t="shared" si="0"/>
        <v>1.8782000000000001</v>
      </c>
      <c r="H7" s="1">
        <f t="shared" si="0"/>
        <v>1.8704000000000001</v>
      </c>
      <c r="I7" s="1">
        <f t="shared" si="0"/>
        <v>1.8626</v>
      </c>
      <c r="J7" s="1">
        <f t="shared" si="0"/>
        <v>1.8548</v>
      </c>
      <c r="K7" s="1">
        <f t="shared" si="0"/>
        <v>1.847</v>
      </c>
      <c r="L7" s="1">
        <f t="shared" si="0"/>
        <v>1.8391999999999999</v>
      </c>
      <c r="M7" s="1">
        <f t="shared" si="0"/>
        <v>1.8314000000000001</v>
      </c>
      <c r="N7" s="1">
        <f t="shared" si="0"/>
        <v>1.8236000000000001</v>
      </c>
      <c r="O7" s="1">
        <f t="shared" si="0"/>
        <v>1.8158000000000001</v>
      </c>
      <c r="P7" s="1">
        <f t="shared" si="0"/>
        <v>1.8080000000000001</v>
      </c>
      <c r="Q7" s="1">
        <f t="shared" si="0"/>
        <v>1.8002</v>
      </c>
      <c r="R7" s="1">
        <f t="shared" si="0"/>
        <v>1.7924</v>
      </c>
      <c r="S7" s="1">
        <f t="shared" si="0"/>
        <v>1.7846</v>
      </c>
      <c r="T7" s="1">
        <f t="shared" si="0"/>
        <v>1.7768000000000002</v>
      </c>
      <c r="U7" s="1">
        <f t="shared" si="0"/>
        <v>1.7690000000000001</v>
      </c>
      <c r="V7" s="1">
        <f t="shared" si="0"/>
        <v>1.7612000000000001</v>
      </c>
      <c r="W7" s="1">
        <f t="shared" si="0"/>
        <v>1.7534000000000001</v>
      </c>
      <c r="X7" s="1">
        <f t="shared" si="0"/>
        <v>1.7456</v>
      </c>
      <c r="Y7" s="1">
        <f t="shared" si="0"/>
        <v>1.7378</v>
      </c>
      <c r="Z7" s="1">
        <f t="shared" si="0"/>
        <v>1.73</v>
      </c>
      <c r="AA7" s="1">
        <f t="shared" si="0"/>
        <v>1.7222</v>
      </c>
      <c r="AB7" s="1">
        <f t="shared" si="0"/>
        <v>1.7144000000000001</v>
      </c>
      <c r="AC7" s="1">
        <f t="shared" si="0"/>
        <v>1.7066000000000001</v>
      </c>
      <c r="AD7" s="1">
        <f t="shared" si="0"/>
        <v>1.6988000000000001</v>
      </c>
      <c r="AE7" s="1">
        <f t="shared" si="0"/>
        <v>1.6910000000000001</v>
      </c>
      <c r="AF7" s="1">
        <f t="shared" si="0"/>
        <v>1.6832</v>
      </c>
      <c r="AG7" s="1">
        <f t="shared" si="0"/>
        <v>1.6754</v>
      </c>
      <c r="AH7" s="1">
        <f t="shared" si="0"/>
        <v>1.6676000000000002</v>
      </c>
      <c r="AI7" s="1">
        <f t="shared" si="0"/>
        <v>1.6598000000000002</v>
      </c>
      <c r="AJ7" s="1">
        <f t="shared" si="0"/>
        <v>1.6520000000000001</v>
      </c>
      <c r="AK7" s="1">
        <f t="shared" si="0"/>
        <v>1.6442000000000001</v>
      </c>
    </row>
    <row r="8" spans="1:38" x14ac:dyDescent="0.2">
      <c r="A8" s="2" t="s">
        <v>6</v>
      </c>
      <c r="B8" s="1">
        <f>(-0.0251*B10)+3.0703</f>
        <v>3.0451999999999999</v>
      </c>
      <c r="C8" s="1">
        <f t="shared" ref="C8:AK8" si="1">(-0.0251*C10)+3.0703</f>
        <v>3.0201000000000002</v>
      </c>
      <c r="D8" s="1">
        <f t="shared" si="1"/>
        <v>2.9950000000000001</v>
      </c>
      <c r="E8" s="1">
        <f t="shared" si="1"/>
        <v>2.9699</v>
      </c>
      <c r="F8" s="1">
        <f t="shared" si="1"/>
        <v>2.9447999999999999</v>
      </c>
      <c r="G8" s="1">
        <f t="shared" si="1"/>
        <v>2.9197000000000002</v>
      </c>
      <c r="H8" s="1">
        <f t="shared" si="1"/>
        <v>2.8946000000000001</v>
      </c>
      <c r="I8" s="1">
        <f t="shared" si="1"/>
        <v>2.8694999999999999</v>
      </c>
      <c r="J8" s="1">
        <f t="shared" si="1"/>
        <v>2.8443999999999998</v>
      </c>
      <c r="K8" s="1">
        <f t="shared" si="1"/>
        <v>2.8193000000000001</v>
      </c>
      <c r="L8" s="1">
        <f t="shared" si="1"/>
        <v>2.7942</v>
      </c>
      <c r="M8" s="1">
        <f t="shared" si="1"/>
        <v>2.7690999999999999</v>
      </c>
      <c r="N8" s="1">
        <f t="shared" si="1"/>
        <v>2.7439999999999998</v>
      </c>
      <c r="O8" s="1">
        <f t="shared" si="1"/>
        <v>2.7189000000000001</v>
      </c>
      <c r="P8" s="1">
        <f t="shared" si="1"/>
        <v>2.6938</v>
      </c>
      <c r="Q8" s="1">
        <f t="shared" si="1"/>
        <v>2.6686999999999999</v>
      </c>
      <c r="R8" s="1">
        <f t="shared" si="1"/>
        <v>2.6436000000000002</v>
      </c>
      <c r="S8" s="1">
        <f t="shared" si="1"/>
        <v>2.6185</v>
      </c>
      <c r="T8" s="1">
        <f t="shared" si="1"/>
        <v>2.5933999999999999</v>
      </c>
      <c r="U8" s="1">
        <f t="shared" si="1"/>
        <v>2.5682999999999998</v>
      </c>
      <c r="V8" s="1">
        <f t="shared" si="1"/>
        <v>2.5432000000000001</v>
      </c>
      <c r="W8" s="1">
        <f t="shared" si="1"/>
        <v>2.5181</v>
      </c>
      <c r="X8" s="1">
        <f t="shared" si="1"/>
        <v>2.4929999999999999</v>
      </c>
      <c r="Y8" s="1">
        <f t="shared" si="1"/>
        <v>2.4679000000000002</v>
      </c>
      <c r="Z8" s="1">
        <f t="shared" si="1"/>
        <v>2.4428000000000001</v>
      </c>
      <c r="AA8" s="1">
        <f t="shared" si="1"/>
        <v>2.4177</v>
      </c>
      <c r="AB8" s="1">
        <f t="shared" si="1"/>
        <v>2.3925999999999998</v>
      </c>
      <c r="AC8" s="1">
        <f t="shared" si="1"/>
        <v>2.3675000000000002</v>
      </c>
      <c r="AD8" s="1">
        <f t="shared" si="1"/>
        <v>2.3424</v>
      </c>
      <c r="AE8" s="1">
        <f t="shared" si="1"/>
        <v>2.3172999999999999</v>
      </c>
      <c r="AF8" s="1">
        <f t="shared" si="1"/>
        <v>2.2922000000000002</v>
      </c>
      <c r="AG8" s="1">
        <f t="shared" si="1"/>
        <v>2.2671000000000001</v>
      </c>
      <c r="AH8" s="1">
        <f t="shared" si="1"/>
        <v>2.242</v>
      </c>
      <c r="AI8" s="1">
        <f t="shared" si="1"/>
        <v>2.2168999999999999</v>
      </c>
      <c r="AJ8" s="1">
        <f t="shared" si="1"/>
        <v>2.1917999999999997</v>
      </c>
      <c r="AK8" s="1">
        <f t="shared" si="1"/>
        <v>2.1667000000000001</v>
      </c>
    </row>
    <row r="9" spans="1:38" x14ac:dyDescent="0.2">
      <c r="A9" s="2" t="s">
        <v>7</v>
      </c>
      <c r="B9" s="1">
        <f>(-0.0242*B10)+2.8672</f>
        <v>2.843</v>
      </c>
      <c r="C9" s="1">
        <f t="shared" ref="C9:AK9" si="2">(-0.0242*C10)+2.8672</f>
        <v>2.8188</v>
      </c>
      <c r="D9" s="1">
        <f t="shared" si="2"/>
        <v>2.7946</v>
      </c>
      <c r="E9" s="1">
        <f t="shared" si="2"/>
        <v>2.7704</v>
      </c>
      <c r="F9" s="1">
        <f t="shared" si="2"/>
        <v>2.7462</v>
      </c>
      <c r="G9" s="1">
        <f t="shared" si="2"/>
        <v>2.722</v>
      </c>
      <c r="H9" s="1">
        <f t="shared" si="2"/>
        <v>2.6978</v>
      </c>
      <c r="I9" s="1">
        <f t="shared" si="2"/>
        <v>2.6736</v>
      </c>
      <c r="J9" s="1">
        <f t="shared" si="2"/>
        <v>2.6494</v>
      </c>
      <c r="K9" s="1">
        <f t="shared" si="2"/>
        <v>2.6252</v>
      </c>
      <c r="L9" s="1">
        <f t="shared" si="2"/>
        <v>2.601</v>
      </c>
      <c r="M9" s="1">
        <f t="shared" si="2"/>
        <v>2.5768</v>
      </c>
      <c r="N9" s="1">
        <f t="shared" si="2"/>
        <v>2.5526</v>
      </c>
      <c r="O9" s="1">
        <f t="shared" si="2"/>
        <v>2.5284</v>
      </c>
      <c r="P9" s="1">
        <f t="shared" si="2"/>
        <v>2.5042</v>
      </c>
      <c r="Q9" s="1">
        <f t="shared" si="2"/>
        <v>2.48</v>
      </c>
      <c r="R9" s="1">
        <f t="shared" si="2"/>
        <v>2.4558</v>
      </c>
      <c r="S9" s="1">
        <f t="shared" si="2"/>
        <v>2.4316</v>
      </c>
      <c r="T9" s="1">
        <f t="shared" si="2"/>
        <v>2.4074</v>
      </c>
      <c r="U9" s="1">
        <f t="shared" si="2"/>
        <v>2.3832</v>
      </c>
      <c r="V9" s="1">
        <f t="shared" si="2"/>
        <v>2.359</v>
      </c>
      <c r="W9" s="1">
        <f t="shared" si="2"/>
        <v>2.3348</v>
      </c>
      <c r="X9" s="1">
        <f t="shared" si="2"/>
        <v>2.3106</v>
      </c>
      <c r="Y9" s="1">
        <f t="shared" si="2"/>
        <v>2.2864</v>
      </c>
      <c r="Z9" s="1">
        <f t="shared" si="2"/>
        <v>2.2622</v>
      </c>
      <c r="AA9" s="1">
        <f t="shared" si="2"/>
        <v>2.238</v>
      </c>
      <c r="AB9" s="1">
        <f t="shared" si="2"/>
        <v>2.2138</v>
      </c>
      <c r="AC9" s="1">
        <f t="shared" si="2"/>
        <v>2.1896</v>
      </c>
      <c r="AD9" s="1">
        <f t="shared" si="2"/>
        <v>2.1654</v>
      </c>
      <c r="AE9" s="1">
        <f t="shared" si="2"/>
        <v>2.1412</v>
      </c>
      <c r="AF9" s="1">
        <f t="shared" si="2"/>
        <v>2.117</v>
      </c>
      <c r="AG9" s="1">
        <f t="shared" si="2"/>
        <v>2.0928</v>
      </c>
      <c r="AH9" s="1">
        <f t="shared" si="2"/>
        <v>2.0686</v>
      </c>
      <c r="AI9" s="1">
        <f t="shared" si="2"/>
        <v>2.0444</v>
      </c>
      <c r="AJ9" s="1">
        <f t="shared" si="2"/>
        <v>2.0202</v>
      </c>
      <c r="AK9" s="1">
        <f t="shared" si="2"/>
        <v>1.996</v>
      </c>
    </row>
    <row r="10" spans="1:38" x14ac:dyDescent="0.2">
      <c r="B10" s="3">
        <v>1</v>
      </c>
      <c r="C10" s="4">
        <v>2</v>
      </c>
      <c r="D10" s="3">
        <v>3</v>
      </c>
      <c r="E10" s="4">
        <v>4</v>
      </c>
      <c r="F10" s="3">
        <v>5</v>
      </c>
      <c r="G10" s="4">
        <v>6</v>
      </c>
      <c r="H10" s="3">
        <v>7</v>
      </c>
      <c r="I10" s="4">
        <v>8</v>
      </c>
      <c r="J10" s="3">
        <v>9</v>
      </c>
      <c r="K10" s="4">
        <v>10</v>
      </c>
      <c r="L10" s="3">
        <v>11</v>
      </c>
      <c r="M10" s="4">
        <v>12</v>
      </c>
      <c r="N10" s="3">
        <v>13</v>
      </c>
      <c r="O10" s="4">
        <v>14</v>
      </c>
      <c r="P10" s="3">
        <v>15</v>
      </c>
      <c r="Q10" s="4">
        <v>16</v>
      </c>
      <c r="R10" s="3">
        <v>17</v>
      </c>
      <c r="S10" s="4">
        <v>18</v>
      </c>
      <c r="T10" s="3">
        <v>19</v>
      </c>
      <c r="U10" s="4">
        <v>20</v>
      </c>
      <c r="V10" s="3">
        <v>21</v>
      </c>
      <c r="W10" s="4">
        <v>22</v>
      </c>
      <c r="X10" s="3">
        <v>23</v>
      </c>
      <c r="Y10" s="4">
        <v>24</v>
      </c>
      <c r="Z10" s="3">
        <v>25</v>
      </c>
      <c r="AA10" s="4">
        <v>26</v>
      </c>
      <c r="AB10" s="3">
        <v>27</v>
      </c>
      <c r="AC10" s="4">
        <v>28</v>
      </c>
      <c r="AD10" s="3">
        <v>29</v>
      </c>
      <c r="AE10" s="4">
        <v>30</v>
      </c>
      <c r="AF10" s="3">
        <v>31</v>
      </c>
      <c r="AG10" s="4">
        <v>32</v>
      </c>
      <c r="AH10" s="3">
        <v>33</v>
      </c>
      <c r="AI10" s="4">
        <v>34</v>
      </c>
      <c r="AJ10" s="3">
        <v>35</v>
      </c>
      <c r="AK10" s="4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</vt:vector>
  </HeadingPairs>
  <TitlesOfParts>
    <vt:vector size="6" baseType="lpstr">
      <vt:lpstr>NH4N data median</vt:lpstr>
      <vt:lpstr>PTOT data median</vt:lpstr>
      <vt:lpstr>NO23N data median</vt:lpstr>
      <vt:lpstr>Fig NH4N median</vt:lpstr>
      <vt:lpstr>Fig PTOT median</vt:lpstr>
      <vt:lpstr>Fig NO23N median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Kristensen</dc:creator>
  <cp:lastModifiedBy>Mona Mandrup Poulsen</cp:lastModifiedBy>
  <dcterms:created xsi:type="dcterms:W3CDTF">2012-09-27T10:26:01Z</dcterms:created>
  <dcterms:modified xsi:type="dcterms:W3CDTF">2012-10-10T09:21:58Z</dcterms:modified>
</cp:coreProperties>
</file>