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1" sheetId="1" r:id="rId1"/>
    <sheet name="Fig1 data" sheetId="2" r:id="rId2"/>
  </sheets>
  <externalReferences>
    <externalReference r:id="rId3"/>
    <externalReference r:id="rId4"/>
    <externalReference r:id="rId5"/>
  </externalReferences>
  <definedNames>
    <definedName name="GDP_95_constant_prices">'[1]New Cronos'!$A$46:$IV$93</definedName>
    <definedName name="GIEC">'[2]New Cronos'!$A$15:$M$40</definedName>
    <definedName name="GIEC2002">'[1]New Cronos'!$A$1:$IV$43</definedName>
    <definedName name="NO2_EM_FACT">[3]OUT_FILE_NO2!$A$17:$P$256</definedName>
    <definedName name="SO2_EM_FACT">[3]OUT_FILE_SO2!$A$12:$L$203</definedName>
  </definedNames>
  <calcPr calcId="145621"/>
</workbook>
</file>

<file path=xl/calcChain.xml><?xml version="1.0" encoding="utf-8"?>
<calcChain xmlns="http://schemas.openxmlformats.org/spreadsheetml/2006/main">
  <c r="V22" i="2" l="1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B22" i="2" s="1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A20" i="2"/>
  <c r="A24" i="2" s="1"/>
  <c r="V17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B17" i="2" s="1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A15" i="2"/>
  <c r="A19" i="2" s="1"/>
  <c r="V12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12" i="2" s="1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A10" i="2"/>
  <c r="A14" i="2" s="1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A21" i="2" s="1"/>
  <c r="A23" i="2" s="1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16" i="2" s="1"/>
  <c r="A18" i="2" s="1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11" i="2" s="1"/>
  <c r="A13" i="2" s="1"/>
  <c r="A12" i="2" l="1"/>
  <c r="A22" i="2"/>
  <c r="A17" i="2"/>
</calcChain>
</file>

<file path=xl/sharedStrings.xml><?xml version="1.0" encoding="utf-8"?>
<sst xmlns="http://schemas.openxmlformats.org/spreadsheetml/2006/main" count="12" uniqueCount="12">
  <si>
    <t>CSI 001 Figure 1. Emission trends of acidifying pollutants (EEA member countries, EU-27)</t>
  </si>
  <si>
    <t xml:space="preserve">   EEA-32 SOX</t>
  </si>
  <si>
    <t xml:space="preserve">   EEA-32 NOX</t>
  </si>
  <si>
    <t xml:space="preserve">   EEA-32 NH3</t>
  </si>
  <si>
    <t>Metadata</t>
  </si>
  <si>
    <t xml:space="preserve">Geographical coverage: </t>
  </si>
  <si>
    <t>EEA-32</t>
  </si>
  <si>
    <t xml:space="preserve">Source: </t>
  </si>
  <si>
    <t>Data from 2011 officially reported national total and sectoral emissions to UNECE/EMEP Convention on Long-Range Transboundary Atmospheric Pollution.</t>
  </si>
  <si>
    <t xml:space="preserve">Note: </t>
  </si>
  <si>
    <t>NEC Directive targets are applied on LRTAP Convention data.</t>
  </si>
  <si>
    <t>DOWNLOADED DIRECTLY FROM CSI_001 WEBPAGE (21/3/12)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</si>
</sst>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2" fillId="0" borderId="1" xfId="0" applyNumberFormat="1" applyFont="1" applyBorder="1"/>
    <xf numFmtId="0" fontId="1" fillId="0" borderId="1" xfId="0" applyFont="1" applyFill="1" applyBorder="1"/>
    <xf numFmtId="164" fontId="2" fillId="0" borderId="0" xfId="0" applyNumberFormat="1" applyFont="1"/>
    <xf numFmtId="0" fontId="3" fillId="0" borderId="0" xfId="0" applyFont="1" applyFill="1" applyBorder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/>
    <xf numFmtId="164" fontId="2" fillId="2" borderId="1" xfId="0" applyNumberFormat="1" applyFont="1" applyFill="1" applyBorder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9203373452998E-2"/>
          <c:y val="7.5912149189097639E-2"/>
          <c:w val="0.89857173060424789"/>
          <c:h val="0.6607235334340145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'Fig1 data'!$A$7</c:f>
              <c:strCache>
                <c:ptCount val="1"/>
                <c:pt idx="0">
                  <c:v>   EEA-32 NOX index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'Fig1 data'!$B$3:$V$3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'Fig1 data'!$B$7:$V$7</c:f>
              <c:numCache>
                <c:formatCode>0.0</c:formatCode>
                <c:ptCount val="21"/>
                <c:pt idx="0">
                  <c:v>100</c:v>
                </c:pt>
                <c:pt idx="1">
                  <c:v>98.588287037715773</c:v>
                </c:pt>
                <c:pt idx="2">
                  <c:v>96.161979095638401</c:v>
                </c:pt>
                <c:pt idx="3">
                  <c:v>93.410462349024542</c:v>
                </c:pt>
                <c:pt idx="4">
                  <c:v>89.716782972831695</c:v>
                </c:pt>
                <c:pt idx="5">
                  <c:v>88.321034509255924</c:v>
                </c:pt>
                <c:pt idx="6">
                  <c:v>87.477216829947153</c:v>
                </c:pt>
                <c:pt idx="7">
                  <c:v>84.601192082438928</c:v>
                </c:pt>
                <c:pt idx="8">
                  <c:v>82.249865918517102</c:v>
                </c:pt>
                <c:pt idx="9">
                  <c:v>80.198728851208173</c:v>
                </c:pt>
                <c:pt idx="10">
                  <c:v>77.917748736071715</c:v>
                </c:pt>
                <c:pt idx="11">
                  <c:v>76.154764582984981</c:v>
                </c:pt>
                <c:pt idx="12">
                  <c:v>74.80807508209071</c:v>
                </c:pt>
                <c:pt idx="13">
                  <c:v>74.372613933612215</c:v>
                </c:pt>
                <c:pt idx="14">
                  <c:v>73.503048728379724</c:v>
                </c:pt>
                <c:pt idx="15">
                  <c:v>72.148964614338112</c:v>
                </c:pt>
                <c:pt idx="16">
                  <c:v>70.657098332868756</c:v>
                </c:pt>
                <c:pt idx="17">
                  <c:v>69.129696457160435</c:v>
                </c:pt>
                <c:pt idx="18">
                  <c:v>63.607900049242097</c:v>
                </c:pt>
                <c:pt idx="19">
                  <c:v>58.853593035794269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'Fig1 data'!$A$9</c:f>
              <c:strCache>
                <c:ptCount val="1"/>
                <c:pt idx="0">
                  <c:v>   EEA-32 NH3 index</c:v>
                </c:pt>
              </c:strCache>
            </c:strRef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'Fig1 data'!$B$3:$V$3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'Fig1 data'!$B$9:$V$9</c:f>
              <c:numCache>
                <c:formatCode>0.0</c:formatCode>
                <c:ptCount val="21"/>
                <c:pt idx="0">
                  <c:v>100</c:v>
                </c:pt>
                <c:pt idx="1">
                  <c:v>94.988414777510229</c:v>
                </c:pt>
                <c:pt idx="2">
                  <c:v>91.085699740128845</c:v>
                </c:pt>
                <c:pt idx="3">
                  <c:v>87.756577383618122</c:v>
                </c:pt>
                <c:pt idx="4">
                  <c:v>86.312709581966118</c:v>
                </c:pt>
                <c:pt idx="5">
                  <c:v>84.608496988642329</c:v>
                </c:pt>
                <c:pt idx="6">
                  <c:v>84.177129031444125</c:v>
                </c:pt>
                <c:pt idx="7">
                  <c:v>83.93607710264429</c:v>
                </c:pt>
                <c:pt idx="8">
                  <c:v>83.599543911025236</c:v>
                </c:pt>
                <c:pt idx="9">
                  <c:v>82.911761391288039</c:v>
                </c:pt>
                <c:pt idx="10">
                  <c:v>82.179226133225939</c:v>
                </c:pt>
                <c:pt idx="11">
                  <c:v>80.207584231587688</c:v>
                </c:pt>
                <c:pt idx="12">
                  <c:v>79.269459238526579</c:v>
                </c:pt>
                <c:pt idx="13">
                  <c:v>78.634714481300165</c:v>
                </c:pt>
                <c:pt idx="14">
                  <c:v>77.927945840443314</c:v>
                </c:pt>
                <c:pt idx="15">
                  <c:v>77.554302744681863</c:v>
                </c:pt>
                <c:pt idx="16">
                  <c:v>76.234378662452343</c:v>
                </c:pt>
                <c:pt idx="17">
                  <c:v>76.24305589694039</c:v>
                </c:pt>
                <c:pt idx="18">
                  <c:v>74.990989530063686</c:v>
                </c:pt>
                <c:pt idx="19">
                  <c:v>73.928955181371776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'Fig1 data'!$A$16</c:f>
              <c:strCache>
                <c:ptCount val="1"/>
                <c:pt idx="0">
                  <c:v>   EU-27 NOX index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'Fig1 data'!$B$3:$V$3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'Fig1 data'!$B$16:$V$16</c:f>
              <c:numCache>
                <c:formatCode>0.0</c:formatCode>
                <c:ptCount val="21"/>
                <c:pt idx="0">
                  <c:v>100</c:v>
                </c:pt>
                <c:pt idx="1">
                  <c:v>98.519973191004354</c:v>
                </c:pt>
                <c:pt idx="2">
                  <c:v>95.871177443055387</c:v>
                </c:pt>
                <c:pt idx="3">
                  <c:v>92.461394069394444</c:v>
                </c:pt>
                <c:pt idx="4">
                  <c:v>88.634925121629905</c:v>
                </c:pt>
                <c:pt idx="5">
                  <c:v>86.744751731103591</c:v>
                </c:pt>
                <c:pt idx="6">
                  <c:v>85.370546359774153</c:v>
                </c:pt>
                <c:pt idx="7">
                  <c:v>82.268493852846731</c:v>
                </c:pt>
                <c:pt idx="8">
                  <c:v>79.894700693317361</c:v>
                </c:pt>
                <c:pt idx="9">
                  <c:v>77.191394149597286</c:v>
                </c:pt>
                <c:pt idx="10">
                  <c:v>74.870639617221443</c:v>
                </c:pt>
                <c:pt idx="11">
                  <c:v>73.381475631367906</c:v>
                </c:pt>
                <c:pt idx="12">
                  <c:v>71.722167065842484</c:v>
                </c:pt>
                <c:pt idx="13">
                  <c:v>71.240196429006801</c:v>
                </c:pt>
                <c:pt idx="14">
                  <c:v>70.30304799036449</c:v>
                </c:pt>
                <c:pt idx="15">
                  <c:v>68.852593397121879</c:v>
                </c:pt>
                <c:pt idx="16">
                  <c:v>67.31209957375286</c:v>
                </c:pt>
                <c:pt idx="17">
                  <c:v>65.6945755693487</c:v>
                </c:pt>
                <c:pt idx="18">
                  <c:v>60.549740449114566</c:v>
                </c:pt>
                <c:pt idx="19">
                  <c:v>55.578608460124933</c:v>
                </c:pt>
              </c:numCache>
            </c:numRef>
          </c:yVal>
          <c:smooth val="0"/>
        </c:ser>
        <c:ser>
          <c:idx val="7"/>
          <c:order val="3"/>
          <c:tx>
            <c:strRef>
              <c:f>'Fig1 data'!$A$21</c:f>
              <c:strCache>
                <c:ptCount val="1"/>
                <c:pt idx="0">
                  <c:v>   EU-27 NH3 index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'Fig1 data'!$B$3:$V$3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'Fig1 data'!$B$21:$V$21</c:f>
              <c:numCache>
                <c:formatCode>0.0</c:formatCode>
                <c:ptCount val="21"/>
                <c:pt idx="0">
                  <c:v>100</c:v>
                </c:pt>
                <c:pt idx="1">
                  <c:v>94.909838730200363</c:v>
                </c:pt>
                <c:pt idx="2">
                  <c:v>90.932070928580615</c:v>
                </c:pt>
                <c:pt idx="3">
                  <c:v>87.555981083163104</c:v>
                </c:pt>
                <c:pt idx="4">
                  <c:v>86.097147310231293</c:v>
                </c:pt>
                <c:pt idx="5">
                  <c:v>84.342265390371821</c:v>
                </c:pt>
                <c:pt idx="6">
                  <c:v>83.89564777717969</c:v>
                </c:pt>
                <c:pt idx="7">
                  <c:v>83.70798669952498</c:v>
                </c:pt>
                <c:pt idx="8">
                  <c:v>83.364689863333695</c:v>
                </c:pt>
                <c:pt idx="9">
                  <c:v>82.694521845484459</c:v>
                </c:pt>
                <c:pt idx="10">
                  <c:v>81.933560881080382</c:v>
                </c:pt>
                <c:pt idx="11">
                  <c:v>79.933032919235032</c:v>
                </c:pt>
                <c:pt idx="12">
                  <c:v>78.99864201266081</c:v>
                </c:pt>
                <c:pt idx="13">
                  <c:v>78.383705541890933</c:v>
                </c:pt>
                <c:pt idx="14">
                  <c:v>77.672151860145249</c:v>
                </c:pt>
                <c:pt idx="15">
                  <c:v>77.277642180430192</c:v>
                </c:pt>
                <c:pt idx="16">
                  <c:v>75.936360555752216</c:v>
                </c:pt>
                <c:pt idx="17">
                  <c:v>75.930572411588926</c:v>
                </c:pt>
                <c:pt idx="18">
                  <c:v>74.645743767170842</c:v>
                </c:pt>
                <c:pt idx="19">
                  <c:v>73.580256633595226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'Fig1 data'!$A$18</c:f>
              <c:strCache>
                <c:ptCount val="1"/>
                <c:pt idx="0">
                  <c:v>   NOX index NECD Target</c:v>
                </c:pt>
              </c:strCache>
            </c:strRef>
          </c:tx>
          <c:dPt>
            <c:idx val="20"/>
            <c:marker>
              <c:symbol val="circle"/>
              <c:size val="10"/>
              <c:spPr>
                <a:solidFill>
                  <a:schemeClr val="accent2"/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xVal>
            <c:numRef>
              <c:f>'Fig1 data'!$B$3:$V$3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'Fig1 data'!$B$18:$V$18</c:f>
              <c:numCache>
                <c:formatCode>0.0</c:formatCode>
                <c:ptCount val="21"/>
                <c:pt idx="20">
                  <c:v>53.380325617037983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'Fig1 data'!$A$23</c:f>
              <c:strCache>
                <c:ptCount val="1"/>
                <c:pt idx="0">
                  <c:v>   NH3 index NECD Target</c:v>
                </c:pt>
              </c:strCache>
            </c:strRef>
          </c:tx>
          <c:dPt>
            <c:idx val="20"/>
            <c:marker>
              <c:symbol val="circle"/>
              <c:size val="10"/>
              <c:spPr>
                <a:solidFill>
                  <a:schemeClr val="accent3"/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</c:dPt>
          <c:xVal>
            <c:numRef>
              <c:f>'Fig1 data'!$B$3:$V$3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xVal>
          <c:yVal>
            <c:numRef>
              <c:f>'Fig1 data'!$B$23:$V$23</c:f>
              <c:numCache>
                <c:formatCode>0.0</c:formatCode>
                <c:ptCount val="21"/>
                <c:pt idx="20">
                  <c:v>83.700745687830832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30912"/>
        <c:axId val="166632448"/>
      </c:scatterChart>
      <c:valAx>
        <c:axId val="166630912"/>
        <c:scaling>
          <c:orientation val="minMax"/>
          <c:max val="2010"/>
          <c:min val="199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632448"/>
        <c:crosses val="autoZero"/>
        <c:crossBetween val="midCat"/>
      </c:valAx>
      <c:valAx>
        <c:axId val="1666324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Index</a:t>
                </a:r>
              </a:p>
            </c:rich>
          </c:tx>
          <c:layout>
            <c:manualLayout>
              <c:xMode val="edge"/>
              <c:yMode val="edge"/>
              <c:x val="1.9032711091270697E-2"/>
              <c:y val="2.4340762426386196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Verdana" pitchFamily="34" charset="0"/>
              </a:defRPr>
            </a:pPr>
            <a:endParaRPr lang="en-US"/>
          </a:p>
        </c:txPr>
        <c:crossAx val="166630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62455087592765"/>
          <c:y val="0.79536343965127898"/>
          <c:w val="0.71729057523791828"/>
          <c:h val="0.18078372494507933"/>
        </c:manualLayout>
      </c:layout>
      <c:overlay val="0"/>
      <c:txPr>
        <a:bodyPr/>
        <a:lstStyle/>
        <a:p>
          <a:pPr>
            <a:defRPr>
              <a:latin typeface="Verdana" pitchFamily="34" charset="0"/>
            </a:defRPr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tabSelected="1"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238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2004%20factsheets\draft%201\EN17_EU25_2002%20data%20-%20draft%20-%20pg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Revised%20Fact%20Sheets\Spreadsheets\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mission%20factors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31"/>
  <sheetViews>
    <sheetView zoomScale="70" zoomScaleNormal="70" workbookViewId="0">
      <selection activeCell="A3" sqref="A3"/>
    </sheetView>
  </sheetViews>
  <sheetFormatPr defaultRowHeight="12.75" x14ac:dyDescent="0.2"/>
  <cols>
    <col min="1" max="1" width="29.42578125" style="2" customWidth="1"/>
    <col min="2" max="22" width="7.5703125" style="2" customWidth="1"/>
    <col min="23" max="16384" width="9.140625" style="2"/>
  </cols>
  <sheetData>
    <row r="1" spans="1:22" x14ac:dyDescent="0.2">
      <c r="A1" s="1" t="s">
        <v>0</v>
      </c>
    </row>
    <row r="2" spans="1:22" x14ac:dyDescent="0.2">
      <c r="A2" s="12" t="s">
        <v>11</v>
      </c>
    </row>
    <row r="3" spans="1:22" x14ac:dyDescent="0.2">
      <c r="A3" s="3"/>
      <c r="B3" s="3">
        <v>1990</v>
      </c>
      <c r="C3" s="3">
        <v>1991</v>
      </c>
      <c r="D3" s="3">
        <v>1992</v>
      </c>
      <c r="E3" s="3">
        <v>1993</v>
      </c>
      <c r="F3" s="3">
        <v>1994</v>
      </c>
      <c r="G3" s="3">
        <v>1995</v>
      </c>
      <c r="H3" s="3">
        <v>1996</v>
      </c>
      <c r="I3" s="3">
        <v>1997</v>
      </c>
      <c r="J3" s="3">
        <v>1998</v>
      </c>
      <c r="K3" s="3">
        <v>1999</v>
      </c>
      <c r="L3" s="3">
        <v>2000</v>
      </c>
      <c r="M3" s="3">
        <v>2001</v>
      </c>
      <c r="N3" s="3">
        <v>2002</v>
      </c>
      <c r="O3" s="3">
        <v>2003</v>
      </c>
      <c r="P3" s="3">
        <v>2004</v>
      </c>
      <c r="Q3" s="3">
        <v>2005</v>
      </c>
      <c r="R3" s="3">
        <v>2006</v>
      </c>
      <c r="S3" s="3">
        <v>2007</v>
      </c>
      <c r="T3" s="3">
        <v>2008</v>
      </c>
      <c r="U3" s="3">
        <v>2009</v>
      </c>
      <c r="V3" s="3">
        <v>2010</v>
      </c>
    </row>
    <row r="4" spans="1:22" x14ac:dyDescent="0.2">
      <c r="A4" s="10" t="s">
        <v>1</v>
      </c>
      <c r="B4" s="11">
        <v>26.304562664322734</v>
      </c>
      <c r="C4" s="11">
        <v>24.265510159623499</v>
      </c>
      <c r="D4" s="11">
        <v>22.488302813342031</v>
      </c>
      <c r="E4" s="11">
        <v>21.159153490893143</v>
      </c>
      <c r="F4" s="11">
        <v>19.713093287370853</v>
      </c>
      <c r="G4" s="11">
        <v>17.852618877445874</v>
      </c>
      <c r="H4" s="11">
        <v>16.852432084099497</v>
      </c>
      <c r="I4" s="11">
        <v>15.891704856360436</v>
      </c>
      <c r="J4" s="11">
        <v>14.426319981996887</v>
      </c>
      <c r="K4" s="11">
        <v>13.656461356004424</v>
      </c>
      <c r="L4" s="11">
        <v>11.773598510144339</v>
      </c>
      <c r="M4" s="11">
        <v>12.31633826103751</v>
      </c>
      <c r="N4" s="11">
        <v>11.491304186015041</v>
      </c>
      <c r="O4" s="11">
        <v>9.9927907811069598</v>
      </c>
      <c r="P4" s="11">
        <v>9.4765604791232647</v>
      </c>
      <c r="Q4" s="11">
        <v>8.9005269484214704</v>
      </c>
      <c r="R4" s="11">
        <v>8.7986310620280168</v>
      </c>
      <c r="S4" s="11">
        <v>8.6761563025042108</v>
      </c>
      <c r="T4" s="11">
        <v>7.5150275386006937</v>
      </c>
      <c r="U4" s="11">
        <v>6.2261123461725019</v>
      </c>
      <c r="V4" s="10"/>
    </row>
    <row r="5" spans="1:22" x14ac:dyDescent="0.2">
      <c r="A5" s="10" t="str">
        <f>A4&amp;" index"</f>
        <v xml:space="preserve">   EEA-32 SOX index</v>
      </c>
      <c r="B5" s="11">
        <f>B4/$B4*100</f>
        <v>100</v>
      </c>
      <c r="C5" s="11">
        <f t="shared" ref="C5:U5" si="0">C4/$B4*100</f>
        <v>92.248293458743447</v>
      </c>
      <c r="D5" s="11">
        <f t="shared" si="0"/>
        <v>85.492023191258937</v>
      </c>
      <c r="E5" s="11">
        <f t="shared" si="0"/>
        <v>80.43910009418866</v>
      </c>
      <c r="F5" s="11">
        <f t="shared" si="0"/>
        <v>74.941726037924255</v>
      </c>
      <c r="G5" s="11">
        <f t="shared" si="0"/>
        <v>67.868905882475076</v>
      </c>
      <c r="H5" s="11">
        <f t="shared" si="0"/>
        <v>64.066573921628816</v>
      </c>
      <c r="I5" s="11">
        <f t="shared" si="0"/>
        <v>60.414252307317732</v>
      </c>
      <c r="J5" s="11">
        <f t="shared" si="0"/>
        <v>54.843413160270927</v>
      </c>
      <c r="K5" s="11">
        <f t="shared" si="0"/>
        <v>51.916701791537037</v>
      </c>
      <c r="L5" s="11">
        <f t="shared" si="0"/>
        <v>44.758769269002308</v>
      </c>
      <c r="M5" s="11">
        <f t="shared" si="0"/>
        <v>46.822060561160143</v>
      </c>
      <c r="N5" s="11">
        <f t="shared" si="0"/>
        <v>43.685593000186493</v>
      </c>
      <c r="O5" s="11">
        <f t="shared" si="0"/>
        <v>37.988811707789118</v>
      </c>
      <c r="P5" s="11">
        <f t="shared" si="0"/>
        <v>36.026299315656232</v>
      </c>
      <c r="Q5" s="11">
        <f t="shared" si="0"/>
        <v>33.836437662935893</v>
      </c>
      <c r="R5" s="11">
        <f t="shared" si="0"/>
        <v>33.449068035492296</v>
      </c>
      <c r="S5" s="11">
        <f t="shared" si="0"/>
        <v>32.983465314448317</v>
      </c>
      <c r="T5" s="11">
        <f t="shared" si="0"/>
        <v>28.56929284284751</v>
      </c>
      <c r="U5" s="11">
        <f t="shared" si="0"/>
        <v>23.669324693305281</v>
      </c>
      <c r="V5" s="10"/>
    </row>
    <row r="6" spans="1:22" x14ac:dyDescent="0.2">
      <c r="A6" s="3" t="s">
        <v>2</v>
      </c>
      <c r="B6" s="4">
        <v>17.869616137877095</v>
      </c>
      <c r="C6" s="4">
        <v>17.617348450548249</v>
      </c>
      <c r="D6" s="4">
        <v>17.1837765349762</v>
      </c>
      <c r="E6" s="4">
        <v>16.692091054386896</v>
      </c>
      <c r="F6" s="4">
        <v>16.032044728497301</v>
      </c>
      <c r="G6" s="4">
        <v>15.782629835805995</v>
      </c>
      <c r="H6" s="4">
        <v>15.631842855609975</v>
      </c>
      <c r="I6" s="4">
        <v>15.117908273199905</v>
      </c>
      <c r="J6" s="4">
        <v>14.697735313557605</v>
      </c>
      <c r="K6" s="4">
        <v>14.331204993167791</v>
      </c>
      <c r="L6" s="4">
        <v>13.923602602411597</v>
      </c>
      <c r="M6" s="4">
        <v>13.608564101683395</v>
      </c>
      <c r="N6" s="4">
        <v>13.367915857304496</v>
      </c>
      <c r="O6" s="4">
        <v>13.290100621641798</v>
      </c>
      <c r="P6" s="4">
        <v>13.134712657398209</v>
      </c>
      <c r="Q6" s="4">
        <v>12.892743024034997</v>
      </c>
      <c r="R6" s="4">
        <v>12.626152246246004</v>
      </c>
      <c r="S6" s="4">
        <v>12.353211394174192</v>
      </c>
      <c r="T6" s="4">
        <v>11.366487572164099</v>
      </c>
      <c r="U6" s="4">
        <v>10.516911158844804</v>
      </c>
      <c r="V6" s="3"/>
    </row>
    <row r="7" spans="1:22" x14ac:dyDescent="0.2">
      <c r="A7" s="3" t="str">
        <f>A6&amp;" index"</f>
        <v xml:space="preserve">   EEA-32 NOX index</v>
      </c>
      <c r="B7" s="4">
        <f t="shared" ref="B7:U7" si="1">B6/$B6*100</f>
        <v>100</v>
      </c>
      <c r="C7" s="4">
        <f t="shared" si="1"/>
        <v>98.588287037715773</v>
      </c>
      <c r="D7" s="4">
        <f t="shared" si="1"/>
        <v>96.161979095638401</v>
      </c>
      <c r="E7" s="4">
        <f t="shared" si="1"/>
        <v>93.410462349024542</v>
      </c>
      <c r="F7" s="4">
        <f t="shared" si="1"/>
        <v>89.716782972831695</v>
      </c>
      <c r="G7" s="4">
        <f t="shared" si="1"/>
        <v>88.321034509255924</v>
      </c>
      <c r="H7" s="4">
        <f t="shared" si="1"/>
        <v>87.477216829947153</v>
      </c>
      <c r="I7" s="4">
        <f t="shared" si="1"/>
        <v>84.601192082438928</v>
      </c>
      <c r="J7" s="4">
        <f t="shared" si="1"/>
        <v>82.249865918517102</v>
      </c>
      <c r="K7" s="4">
        <f t="shared" si="1"/>
        <v>80.198728851208173</v>
      </c>
      <c r="L7" s="4">
        <f t="shared" si="1"/>
        <v>77.917748736071715</v>
      </c>
      <c r="M7" s="4">
        <f t="shared" si="1"/>
        <v>76.154764582984981</v>
      </c>
      <c r="N7" s="4">
        <f t="shared" si="1"/>
        <v>74.80807508209071</v>
      </c>
      <c r="O7" s="4">
        <f t="shared" si="1"/>
        <v>74.372613933612215</v>
      </c>
      <c r="P7" s="4">
        <f t="shared" si="1"/>
        <v>73.503048728379724</v>
      </c>
      <c r="Q7" s="4">
        <f t="shared" si="1"/>
        <v>72.148964614338112</v>
      </c>
      <c r="R7" s="4">
        <f t="shared" si="1"/>
        <v>70.657098332868756</v>
      </c>
      <c r="S7" s="4">
        <f t="shared" si="1"/>
        <v>69.129696457160435</v>
      </c>
      <c r="T7" s="4">
        <f t="shared" si="1"/>
        <v>63.607900049242097</v>
      </c>
      <c r="U7" s="4">
        <f t="shared" si="1"/>
        <v>58.853593035794269</v>
      </c>
      <c r="V7" s="3"/>
    </row>
    <row r="8" spans="1:22" x14ac:dyDescent="0.2">
      <c r="A8" s="3" t="s">
        <v>3</v>
      </c>
      <c r="B8" s="4">
        <v>5.2245329451819691</v>
      </c>
      <c r="C8" s="4">
        <v>4.9627010241571199</v>
      </c>
      <c r="D8" s="4">
        <v>4.7588023912725586</v>
      </c>
      <c r="E8" s="4">
        <v>4.5848712969712375</v>
      </c>
      <c r="F8" s="4">
        <v>4.5094359479890542</v>
      </c>
      <c r="G8" s="4">
        <v>4.4203987995949126</v>
      </c>
      <c r="H8" s="4">
        <v>4.3978618385561337</v>
      </c>
      <c r="I8" s="4">
        <v>4.3852680011209904</v>
      </c>
      <c r="J8" s="4">
        <v>4.3676857136533798</v>
      </c>
      <c r="K8" s="4">
        <v>4.3317522893185076</v>
      </c>
      <c r="L8" s="4">
        <v>4.2934807434259792</v>
      </c>
      <c r="M8" s="4">
        <v>4.1904716627138772</v>
      </c>
      <c r="N8" s="4">
        <v>4.1414590133844129</v>
      </c>
      <c r="O8" s="4">
        <v>4.108296564425304</v>
      </c>
      <c r="P8" s="4">
        <v>4.0713712039375229</v>
      </c>
      <c r="Q8" s="4">
        <v>4.0518500973020686</v>
      </c>
      <c r="R8" s="4">
        <v>3.982890228774596</v>
      </c>
      <c r="S8" s="4">
        <v>3.9833435737491549</v>
      </c>
      <c r="T8" s="4">
        <v>3.9179289539161388</v>
      </c>
      <c r="U8" s="4">
        <v>3.8624426194795811</v>
      </c>
      <c r="V8" s="3"/>
    </row>
    <row r="9" spans="1:22" x14ac:dyDescent="0.2">
      <c r="A9" s="3" t="str">
        <f>A8&amp;" index"</f>
        <v xml:space="preserve">   EEA-32 NH3 index</v>
      </c>
      <c r="B9" s="4">
        <f t="shared" ref="B9:U9" si="2">B8/$B8*100</f>
        <v>100</v>
      </c>
      <c r="C9" s="4">
        <f t="shared" si="2"/>
        <v>94.988414777510229</v>
      </c>
      <c r="D9" s="4">
        <f t="shared" si="2"/>
        <v>91.085699740128845</v>
      </c>
      <c r="E9" s="4">
        <f t="shared" si="2"/>
        <v>87.756577383618122</v>
      </c>
      <c r="F9" s="4">
        <f t="shared" si="2"/>
        <v>86.312709581966118</v>
      </c>
      <c r="G9" s="4">
        <f t="shared" si="2"/>
        <v>84.608496988642329</v>
      </c>
      <c r="H9" s="4">
        <f t="shared" si="2"/>
        <v>84.177129031444125</v>
      </c>
      <c r="I9" s="4">
        <f t="shared" si="2"/>
        <v>83.93607710264429</v>
      </c>
      <c r="J9" s="4">
        <f t="shared" si="2"/>
        <v>83.599543911025236</v>
      </c>
      <c r="K9" s="4">
        <f t="shared" si="2"/>
        <v>82.911761391288039</v>
      </c>
      <c r="L9" s="4">
        <f t="shared" si="2"/>
        <v>82.179226133225939</v>
      </c>
      <c r="M9" s="4">
        <f t="shared" si="2"/>
        <v>80.207584231587688</v>
      </c>
      <c r="N9" s="4">
        <f t="shared" si="2"/>
        <v>79.269459238526579</v>
      </c>
      <c r="O9" s="4">
        <f t="shared" si="2"/>
        <v>78.634714481300165</v>
      </c>
      <c r="P9" s="4">
        <f t="shared" si="2"/>
        <v>77.927945840443314</v>
      </c>
      <c r="Q9" s="4">
        <f t="shared" si="2"/>
        <v>77.554302744681863</v>
      </c>
      <c r="R9" s="4">
        <f t="shared" si="2"/>
        <v>76.234378662452343</v>
      </c>
      <c r="S9" s="4">
        <f t="shared" si="2"/>
        <v>76.24305589694039</v>
      </c>
      <c r="T9" s="4">
        <f t="shared" si="2"/>
        <v>74.990989530063686</v>
      </c>
      <c r="U9" s="4">
        <f t="shared" si="2"/>
        <v>73.928955181371776</v>
      </c>
      <c r="V9" s="3"/>
    </row>
    <row r="10" spans="1:22" x14ac:dyDescent="0.2">
      <c r="A10" s="10" t="str">
        <f>SUBSTITUTE(A4,"EEA-32","EU-27")</f>
        <v xml:space="preserve">   EU-27 SOX</v>
      </c>
      <c r="B10" s="11">
        <v>25.424694245634207</v>
      </c>
      <c r="C10" s="11">
        <v>23.322981935940302</v>
      </c>
      <c r="D10" s="11">
        <v>21.574125490637829</v>
      </c>
      <c r="E10" s="11">
        <v>20.306594498480912</v>
      </c>
      <c r="F10" s="11">
        <v>18.636641138637554</v>
      </c>
      <c r="G10" s="11">
        <v>16.765878662141404</v>
      </c>
      <c r="H10" s="11">
        <v>15.606950511466334</v>
      </c>
      <c r="I10" s="11">
        <v>14.588804174631539</v>
      </c>
      <c r="J10" s="11">
        <v>12.997589132784537</v>
      </c>
      <c r="K10" s="11">
        <v>11.47440233583467</v>
      </c>
      <c r="L10" s="11">
        <v>10.346945604359892</v>
      </c>
      <c r="M10" s="11">
        <v>10.157126661069549</v>
      </c>
      <c r="N10" s="11">
        <v>9.658235796663071</v>
      </c>
      <c r="O10" s="11">
        <v>9.2174104313607916</v>
      </c>
      <c r="P10" s="11">
        <v>8.6395687720732202</v>
      </c>
      <c r="Q10" s="11">
        <v>7.9946418927153715</v>
      </c>
      <c r="R10" s="11">
        <v>7.8314218901405095</v>
      </c>
      <c r="S10" s="11">
        <v>7.6357233814987087</v>
      </c>
      <c r="T10" s="11">
        <v>6.3647946658889198</v>
      </c>
      <c r="U10" s="11">
        <v>5.0154680203110198</v>
      </c>
      <c r="V10" s="11"/>
    </row>
    <row r="11" spans="1:22" x14ac:dyDescent="0.2">
      <c r="A11" s="10" t="str">
        <f>SUBSTITUTE(A5,"EEA-32","EU-27")</f>
        <v xml:space="preserve">   EU-27 SOX index</v>
      </c>
      <c r="B11" s="11">
        <f t="shared" ref="B11:U11" si="3">B10/$B10*100</f>
        <v>100</v>
      </c>
      <c r="C11" s="11">
        <f t="shared" si="3"/>
        <v>91.733578821484556</v>
      </c>
      <c r="D11" s="11">
        <f t="shared" si="3"/>
        <v>84.855004674608509</v>
      </c>
      <c r="E11" s="11">
        <f t="shared" si="3"/>
        <v>79.86957208725471</v>
      </c>
      <c r="F11" s="11">
        <f t="shared" si="3"/>
        <v>73.30133829175837</v>
      </c>
      <c r="G11" s="11">
        <f t="shared" si="3"/>
        <v>65.943285296421422</v>
      </c>
      <c r="H11" s="11">
        <f t="shared" si="3"/>
        <v>61.385007664925119</v>
      </c>
      <c r="I11" s="11">
        <f t="shared" si="3"/>
        <v>57.3804508077286</v>
      </c>
      <c r="J11" s="11">
        <f t="shared" si="3"/>
        <v>51.121909302867671</v>
      </c>
      <c r="K11" s="11">
        <f t="shared" si="3"/>
        <v>45.130935400747219</v>
      </c>
      <c r="L11" s="11">
        <f t="shared" si="3"/>
        <v>40.696440650949476</v>
      </c>
      <c r="M11" s="11">
        <f t="shared" si="3"/>
        <v>39.949847824870801</v>
      </c>
      <c r="N11" s="11">
        <f t="shared" si="3"/>
        <v>37.987618271246397</v>
      </c>
      <c r="O11" s="11">
        <f t="shared" si="3"/>
        <v>36.253771008253352</v>
      </c>
      <c r="P11" s="11">
        <f t="shared" si="3"/>
        <v>33.981013453315221</v>
      </c>
      <c r="Q11" s="11">
        <f t="shared" si="3"/>
        <v>31.444397385774536</v>
      </c>
      <c r="R11" s="11">
        <f t="shared" si="3"/>
        <v>30.802423087094859</v>
      </c>
      <c r="S11" s="11">
        <f t="shared" si="3"/>
        <v>30.032704848790363</v>
      </c>
      <c r="T11" s="11">
        <f t="shared" si="3"/>
        <v>25.033908389997055</v>
      </c>
      <c r="U11" s="11">
        <f t="shared" si="3"/>
        <v>19.726758449306619</v>
      </c>
      <c r="V11" s="11"/>
    </row>
    <row r="12" spans="1:22" x14ac:dyDescent="0.2">
      <c r="A12" s="10" t="str">
        <f>SUBSTITUTE(A10,"EU-27 ","")&amp;" NECD Target Path"</f>
        <v xml:space="preserve">   SOX NECD Target Path</v>
      </c>
      <c r="B12" s="11">
        <f>B11</f>
        <v>100</v>
      </c>
      <c r="C12" s="11">
        <f>B12-($B12-$V12)/($V$3-$B$3)</f>
        <v>96.631681372417034</v>
      </c>
      <c r="D12" s="11">
        <f t="shared" ref="D12:U12" si="4">C12-($B12-$V12)/($V$3-$B$3)</f>
        <v>93.263362744834069</v>
      </c>
      <c r="E12" s="11">
        <f t="shared" si="4"/>
        <v>89.895044117251103</v>
      </c>
      <c r="F12" s="11">
        <f t="shared" si="4"/>
        <v>86.526725489668138</v>
      </c>
      <c r="G12" s="11">
        <f t="shared" si="4"/>
        <v>83.158406862085172</v>
      </c>
      <c r="H12" s="11">
        <f t="shared" si="4"/>
        <v>79.790088234502207</v>
      </c>
      <c r="I12" s="11">
        <f t="shared" si="4"/>
        <v>76.421769606919241</v>
      </c>
      <c r="J12" s="11">
        <f t="shared" si="4"/>
        <v>73.053450979336276</v>
      </c>
      <c r="K12" s="11">
        <f t="shared" si="4"/>
        <v>69.68513235175331</v>
      </c>
      <c r="L12" s="11">
        <f t="shared" si="4"/>
        <v>66.316813724170345</v>
      </c>
      <c r="M12" s="11">
        <f t="shared" si="4"/>
        <v>62.948495096587386</v>
      </c>
      <c r="N12" s="11">
        <f t="shared" si="4"/>
        <v>59.580176469004428</v>
      </c>
      <c r="O12" s="11">
        <f t="shared" si="4"/>
        <v>56.21185784142147</v>
      </c>
      <c r="P12" s="11">
        <f t="shared" si="4"/>
        <v>52.843539213838511</v>
      </c>
      <c r="Q12" s="11">
        <f t="shared" si="4"/>
        <v>49.475220586255553</v>
      </c>
      <c r="R12" s="11">
        <f t="shared" si="4"/>
        <v>46.106901958672594</v>
      </c>
      <c r="S12" s="11">
        <f t="shared" si="4"/>
        <v>42.738583331089636</v>
      </c>
      <c r="T12" s="11">
        <f t="shared" si="4"/>
        <v>39.370264703506678</v>
      </c>
      <c r="U12" s="11">
        <f t="shared" si="4"/>
        <v>36.001946075923719</v>
      </c>
      <c r="V12" s="11">
        <f>V13</f>
        <v>32.633627448340768</v>
      </c>
    </row>
    <row r="13" spans="1:22" x14ac:dyDescent="0.2">
      <c r="A13" s="10" t="str">
        <f>SUBSTITUTE(A11,"EU-27 ","")&amp;" NECD Target"</f>
        <v xml:space="preserve">   SOX index NECD Target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>
        <v>32.633627448340768</v>
      </c>
    </row>
    <row r="14" spans="1:22" x14ac:dyDescent="0.2">
      <c r="A14" s="10" t="str">
        <f>A10&amp;" WM projections for 2010"</f>
        <v xml:space="preserve">   EU-27 SOX WM projections for 2010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>
        <v>5.4119999999999999</v>
      </c>
    </row>
    <row r="15" spans="1:22" x14ac:dyDescent="0.2">
      <c r="A15" s="3" t="str">
        <f>SUBSTITUTE(A6,"EEA-32","EU-27")</f>
        <v xml:space="preserve">   EU-27 NOX</v>
      </c>
      <c r="B15" s="4">
        <v>16.865764485195299</v>
      </c>
      <c r="C15" s="4">
        <v>16.616146649272341</v>
      </c>
      <c r="D15" s="4">
        <v>16.169406996729403</v>
      </c>
      <c r="E15" s="4">
        <v>15.5943209634724</v>
      </c>
      <c r="F15" s="4">
        <v>14.948957722643303</v>
      </c>
      <c r="G15" s="4">
        <v>14.630165530235304</v>
      </c>
      <c r="H15" s="4">
        <v>14.398395288763979</v>
      </c>
      <c r="I15" s="4">
        <v>13.875210418738503</v>
      </c>
      <c r="J15" s="4">
        <v>13.474852055086604</v>
      </c>
      <c r="K15" s="4">
        <v>13.0189187401099</v>
      </c>
      <c r="L15" s="4">
        <v>12.627505746399896</v>
      </c>
      <c r="M15" s="4">
        <v>12.376346855747492</v>
      </c>
      <c r="N15" s="4">
        <v>12.0964917810033</v>
      </c>
      <c r="O15" s="4">
        <v>12.015203748506799</v>
      </c>
      <c r="P15" s="4">
        <v>11.857146499968701</v>
      </c>
      <c r="Q15" s="4">
        <v>11.612516244307704</v>
      </c>
      <c r="R15" s="4">
        <v>11.352700184149306</v>
      </c>
      <c r="S15" s="4">
        <v>11.079892395075001</v>
      </c>
      <c r="T15" s="4">
        <v>10.212176620544698</v>
      </c>
      <c r="U15" s="4">
        <v>9.3737572070335009</v>
      </c>
      <c r="V15" s="4"/>
    </row>
    <row r="16" spans="1:22" x14ac:dyDescent="0.2">
      <c r="A16" s="3" t="str">
        <f>SUBSTITUTE(A7,"EEA-32","EU-27")</f>
        <v xml:space="preserve">   EU-27 NOX index</v>
      </c>
      <c r="B16" s="4">
        <f t="shared" ref="B16:U16" si="5">B15/$B15*100</f>
        <v>100</v>
      </c>
      <c r="C16" s="4">
        <f t="shared" si="5"/>
        <v>98.519973191004354</v>
      </c>
      <c r="D16" s="4">
        <f t="shared" si="5"/>
        <v>95.871177443055387</v>
      </c>
      <c r="E16" s="4">
        <f t="shared" si="5"/>
        <v>92.461394069394444</v>
      </c>
      <c r="F16" s="4">
        <f t="shared" si="5"/>
        <v>88.634925121629905</v>
      </c>
      <c r="G16" s="4">
        <f t="shared" si="5"/>
        <v>86.744751731103591</v>
      </c>
      <c r="H16" s="4">
        <f t="shared" si="5"/>
        <v>85.370546359774153</v>
      </c>
      <c r="I16" s="4">
        <f t="shared" si="5"/>
        <v>82.268493852846731</v>
      </c>
      <c r="J16" s="4">
        <f t="shared" si="5"/>
        <v>79.894700693317361</v>
      </c>
      <c r="K16" s="4">
        <f t="shared" si="5"/>
        <v>77.191394149597286</v>
      </c>
      <c r="L16" s="4">
        <f t="shared" si="5"/>
        <v>74.870639617221443</v>
      </c>
      <c r="M16" s="4">
        <f t="shared" si="5"/>
        <v>73.381475631367906</v>
      </c>
      <c r="N16" s="4">
        <f t="shared" si="5"/>
        <v>71.722167065842484</v>
      </c>
      <c r="O16" s="4">
        <f t="shared" si="5"/>
        <v>71.240196429006801</v>
      </c>
      <c r="P16" s="4">
        <f t="shared" si="5"/>
        <v>70.30304799036449</v>
      </c>
      <c r="Q16" s="4">
        <f t="shared" si="5"/>
        <v>68.852593397121879</v>
      </c>
      <c r="R16" s="4">
        <f t="shared" si="5"/>
        <v>67.31209957375286</v>
      </c>
      <c r="S16" s="4">
        <f t="shared" si="5"/>
        <v>65.6945755693487</v>
      </c>
      <c r="T16" s="4">
        <f t="shared" si="5"/>
        <v>60.549740449114566</v>
      </c>
      <c r="U16" s="4">
        <f t="shared" si="5"/>
        <v>55.578608460124933</v>
      </c>
      <c r="V16" s="4"/>
    </row>
    <row r="17" spans="1:22" x14ac:dyDescent="0.2">
      <c r="A17" s="3" t="str">
        <f>SUBSTITUTE(A15,"EU-27 ","")&amp;" NECD Target Path"</f>
        <v xml:space="preserve">   NOX NECD Target Path</v>
      </c>
      <c r="B17" s="4">
        <f>B16</f>
        <v>100</v>
      </c>
      <c r="C17" s="4">
        <f>B17-($B17-$V17)/($V$3-$B$3)</f>
        <v>97.669016280851906</v>
      </c>
      <c r="D17" s="4">
        <f t="shared" ref="D17:U17" si="6">C17-($B17-$V17)/($V$3-$B$3)</f>
        <v>95.338032561703812</v>
      </c>
      <c r="E17" s="4">
        <f t="shared" si="6"/>
        <v>93.007048842555719</v>
      </c>
      <c r="F17" s="4">
        <f t="shared" si="6"/>
        <v>90.676065123407625</v>
      </c>
      <c r="G17" s="4">
        <f t="shared" si="6"/>
        <v>88.345081404259531</v>
      </c>
      <c r="H17" s="4">
        <f t="shared" si="6"/>
        <v>86.014097685111437</v>
      </c>
      <c r="I17" s="4">
        <f t="shared" si="6"/>
        <v>83.683113965963344</v>
      </c>
      <c r="J17" s="4">
        <f t="shared" si="6"/>
        <v>81.35213024681525</v>
      </c>
      <c r="K17" s="4">
        <f t="shared" si="6"/>
        <v>79.021146527667156</v>
      </c>
      <c r="L17" s="4">
        <f t="shared" si="6"/>
        <v>76.690162808519062</v>
      </c>
      <c r="M17" s="4">
        <f t="shared" si="6"/>
        <v>74.359179089370969</v>
      </c>
      <c r="N17" s="4">
        <f t="shared" si="6"/>
        <v>72.028195370222875</v>
      </c>
      <c r="O17" s="4">
        <f t="shared" si="6"/>
        <v>69.697211651074781</v>
      </c>
      <c r="P17" s="4">
        <f t="shared" si="6"/>
        <v>67.366227931926687</v>
      </c>
      <c r="Q17" s="4">
        <f t="shared" si="6"/>
        <v>65.035244212778593</v>
      </c>
      <c r="R17" s="4">
        <f t="shared" si="6"/>
        <v>62.704260493630493</v>
      </c>
      <c r="S17" s="4">
        <f t="shared" si="6"/>
        <v>60.373276774482392</v>
      </c>
      <c r="T17" s="4">
        <f t="shared" si="6"/>
        <v>58.042293055334291</v>
      </c>
      <c r="U17" s="4">
        <f t="shared" si="6"/>
        <v>55.71130933618619</v>
      </c>
      <c r="V17" s="4">
        <f>V18</f>
        <v>53.380325617037983</v>
      </c>
    </row>
    <row r="18" spans="1:22" x14ac:dyDescent="0.2">
      <c r="A18" s="3" t="str">
        <f>SUBSTITUTE(A16,"EU-27 ","")&amp;" NECD Target"</f>
        <v xml:space="preserve">   NOX index NECD Target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>
        <v>53.380325617037983</v>
      </c>
    </row>
    <row r="19" spans="1:22" x14ac:dyDescent="0.2">
      <c r="A19" s="5" t="str">
        <f>A15&amp;" WM projections for 2010"</f>
        <v xml:space="preserve">   EU-27 NOX WM projections for 2010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9.5719999999999992</v>
      </c>
    </row>
    <row r="20" spans="1:22" x14ac:dyDescent="0.2">
      <c r="A20" s="3" t="str">
        <f>SUBSTITUTE(A8,"EEA-32","EU-27")</f>
        <v xml:space="preserve">   EU-27 NH3</v>
      </c>
      <c r="B20" s="4">
        <v>5.1301812961318696</v>
      </c>
      <c r="C20" s="4">
        <v>4.8690467947256604</v>
      </c>
      <c r="D20" s="4">
        <v>4.6649800949634077</v>
      </c>
      <c r="E20" s="4">
        <v>4.4917805651731912</v>
      </c>
      <c r="F20" s="4">
        <v>4.4169397478125889</v>
      </c>
      <c r="G20" s="4">
        <v>4.326911123790758</v>
      </c>
      <c r="H20" s="4">
        <v>4.303998830533545</v>
      </c>
      <c r="I20" s="4">
        <v>4.2943714770275836</v>
      </c>
      <c r="J20" s="4">
        <v>4.2767597269470858</v>
      </c>
      <c r="K20" s="4">
        <v>4.2423788926427264</v>
      </c>
      <c r="L20" s="4">
        <v>4.203340215576004</v>
      </c>
      <c r="M20" s="4">
        <v>4.1007095042535262</v>
      </c>
      <c r="N20" s="4">
        <v>4.0527735567316983</v>
      </c>
      <c r="O20" s="4">
        <v>4.0212262009251685</v>
      </c>
      <c r="P20" s="4">
        <v>3.9847222070323141</v>
      </c>
      <c r="Q20" s="4">
        <v>3.9644831452321423</v>
      </c>
      <c r="R20" s="4">
        <v>3.8956729661944589</v>
      </c>
      <c r="S20" s="4">
        <v>3.8953760239052007</v>
      </c>
      <c r="T20" s="4">
        <v>3.8294619851019198</v>
      </c>
      <c r="U20" s="4">
        <v>3.7748005634625317</v>
      </c>
      <c r="V20" s="4"/>
    </row>
    <row r="21" spans="1:22" x14ac:dyDescent="0.2">
      <c r="A21" s="3" t="str">
        <f>SUBSTITUTE(A9,"EEA-32","EU-27")</f>
        <v xml:space="preserve">   EU-27 NH3 index</v>
      </c>
      <c r="B21" s="4">
        <f t="shared" ref="B21:U21" si="7">B20/$B20*100</f>
        <v>100</v>
      </c>
      <c r="C21" s="4">
        <f t="shared" si="7"/>
        <v>94.909838730200363</v>
      </c>
      <c r="D21" s="4">
        <f t="shared" si="7"/>
        <v>90.932070928580615</v>
      </c>
      <c r="E21" s="4">
        <f t="shared" si="7"/>
        <v>87.555981083163104</v>
      </c>
      <c r="F21" s="4">
        <f t="shared" si="7"/>
        <v>86.097147310231293</v>
      </c>
      <c r="G21" s="4">
        <f t="shared" si="7"/>
        <v>84.342265390371821</v>
      </c>
      <c r="H21" s="4">
        <f t="shared" si="7"/>
        <v>83.89564777717969</v>
      </c>
      <c r="I21" s="4">
        <f t="shared" si="7"/>
        <v>83.70798669952498</v>
      </c>
      <c r="J21" s="4">
        <f t="shared" si="7"/>
        <v>83.364689863333695</v>
      </c>
      <c r="K21" s="4">
        <f t="shared" si="7"/>
        <v>82.694521845484459</v>
      </c>
      <c r="L21" s="4">
        <f t="shared" si="7"/>
        <v>81.933560881080382</v>
      </c>
      <c r="M21" s="4">
        <f t="shared" si="7"/>
        <v>79.933032919235032</v>
      </c>
      <c r="N21" s="4">
        <f t="shared" si="7"/>
        <v>78.99864201266081</v>
      </c>
      <c r="O21" s="4">
        <f t="shared" si="7"/>
        <v>78.383705541890933</v>
      </c>
      <c r="P21" s="4">
        <f t="shared" si="7"/>
        <v>77.672151860145249</v>
      </c>
      <c r="Q21" s="4">
        <f t="shared" si="7"/>
        <v>77.277642180430192</v>
      </c>
      <c r="R21" s="4">
        <f t="shared" si="7"/>
        <v>75.936360555752216</v>
      </c>
      <c r="S21" s="4">
        <f t="shared" si="7"/>
        <v>75.930572411588926</v>
      </c>
      <c r="T21" s="4">
        <f t="shared" si="7"/>
        <v>74.645743767170842</v>
      </c>
      <c r="U21" s="4">
        <f t="shared" si="7"/>
        <v>73.580256633595226</v>
      </c>
      <c r="V21" s="4"/>
    </row>
    <row r="22" spans="1:22" x14ac:dyDescent="0.2">
      <c r="A22" s="3" t="str">
        <f>SUBSTITUTE(A20,"EU-27 ","")&amp;" NECD Target Path"</f>
        <v xml:space="preserve">   NH3 NECD Target Path</v>
      </c>
      <c r="B22" s="4">
        <f>B21</f>
        <v>100</v>
      </c>
      <c r="C22" s="4">
        <f>B22-($B22-$V22)/($V$3-$B$3)</f>
        <v>99.185037284391541</v>
      </c>
      <c r="D22" s="4">
        <f t="shared" ref="D22:U22" si="8">C22-($B22-$V22)/($V$3-$B$3)</f>
        <v>98.370074568783082</v>
      </c>
      <c r="E22" s="4">
        <f t="shared" si="8"/>
        <v>97.555111853174623</v>
      </c>
      <c r="F22" s="4">
        <f t="shared" si="8"/>
        <v>96.740149137566164</v>
      </c>
      <c r="G22" s="4">
        <f t="shared" si="8"/>
        <v>95.925186421957704</v>
      </c>
      <c r="H22" s="4">
        <f t="shared" si="8"/>
        <v>95.110223706349245</v>
      </c>
      <c r="I22" s="4">
        <f t="shared" si="8"/>
        <v>94.295260990740786</v>
      </c>
      <c r="J22" s="4">
        <f t="shared" si="8"/>
        <v>93.480298275132327</v>
      </c>
      <c r="K22" s="4">
        <f t="shared" si="8"/>
        <v>92.665335559523868</v>
      </c>
      <c r="L22" s="4">
        <f t="shared" si="8"/>
        <v>91.850372843915409</v>
      </c>
      <c r="M22" s="4">
        <f t="shared" si="8"/>
        <v>91.03541012830695</v>
      </c>
      <c r="N22" s="4">
        <f t="shared" si="8"/>
        <v>90.220447412698491</v>
      </c>
      <c r="O22" s="4">
        <f t="shared" si="8"/>
        <v>89.405484697090031</v>
      </c>
      <c r="P22" s="4">
        <f t="shared" si="8"/>
        <v>88.590521981481572</v>
      </c>
      <c r="Q22" s="4">
        <f t="shared" si="8"/>
        <v>87.775559265873113</v>
      </c>
      <c r="R22" s="4">
        <f t="shared" si="8"/>
        <v>86.960596550264654</v>
      </c>
      <c r="S22" s="4">
        <f t="shared" si="8"/>
        <v>86.145633834656195</v>
      </c>
      <c r="T22" s="4">
        <f t="shared" si="8"/>
        <v>85.330671119047736</v>
      </c>
      <c r="U22" s="4">
        <f t="shared" si="8"/>
        <v>84.515708403439277</v>
      </c>
      <c r="V22" s="4">
        <f>V23</f>
        <v>83.700745687830832</v>
      </c>
    </row>
    <row r="23" spans="1:22" x14ac:dyDescent="0.2">
      <c r="A23" s="3" t="str">
        <f>SUBSTITUTE(A21,"EU-27 ","")&amp;" NECD Target"</f>
        <v xml:space="preserve">   NH3 index NECD Target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83.700745687830832</v>
      </c>
    </row>
    <row r="24" spans="1:22" x14ac:dyDescent="0.2">
      <c r="A24" s="5" t="str">
        <f>A20&amp;" WM projections for 2010"</f>
        <v xml:space="preserve">   EU-27 NH3 WM projections for 2010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>
        <v>3.9049999999999998</v>
      </c>
    </row>
    <row r="26" spans="1:22" x14ac:dyDescent="0.2">
      <c r="C26" s="6"/>
      <c r="D26" s="6"/>
      <c r="E26" s="6"/>
    </row>
    <row r="27" spans="1:22" x14ac:dyDescent="0.2">
      <c r="A27" s="7" t="s">
        <v>4</v>
      </c>
    </row>
    <row r="28" spans="1:22" x14ac:dyDescent="0.2">
      <c r="A28" s="8" t="s">
        <v>5</v>
      </c>
      <c r="B28" s="2" t="s">
        <v>6</v>
      </c>
    </row>
    <row r="29" spans="1:22" x14ac:dyDescent="0.2">
      <c r="A29" s="1" t="s">
        <v>7</v>
      </c>
      <c r="B29" s="2" t="s">
        <v>8</v>
      </c>
    </row>
    <row r="30" spans="1:22" x14ac:dyDescent="0.2">
      <c r="A30" s="1" t="s">
        <v>9</v>
      </c>
      <c r="B30" s="2" t="s">
        <v>10</v>
      </c>
    </row>
    <row r="31" spans="1:22" x14ac:dyDescent="0.2">
      <c r="B31" s="9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Fig1 data</vt:lpstr>
      <vt:lpstr>Fig1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Mona Mandrup Poulsen</cp:lastModifiedBy>
  <dcterms:created xsi:type="dcterms:W3CDTF">2011-10-18T10:03:18Z</dcterms:created>
  <dcterms:modified xsi:type="dcterms:W3CDTF">2012-03-21T11:08:50Z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-399499736</vt:i4>
  </property>
  <property fmtid="{D5CDD505-2E9C-101B-9397-08002B2CF9AE}" pid="3" name="_NewReviewCycle">
    <vt:lpwstr/>
  </property>
  <property fmtid="{D5CDD505-2E9C-101B-9397-08002B2CF9AE}" pid="4" name="_EmailSubject">
    <vt:lpwstr>AI report: Info for figures</vt:lpwstr>
  </property>
  <property fmtid="{D5CDD505-2E9C-101B-9397-08002B2CF9AE}" pid="5" name="_AuthorEmail">
    <vt:lpwstr>Cathy.Francis@eea.europa.eu</vt:lpwstr>
  </property>
  <property fmtid="{D5CDD505-2E9C-101B-9397-08002B2CF9AE}" pid="6" name="_AuthorEmailDisplayName">
    <vt:lpwstr>Cathy Francis</vt:lpwstr>
  </property>
  <property fmtid="{D5CDD505-2E9C-101B-9397-08002B2CF9AE}" pid="7" name="_PreviousAdHocReviewCycleID">
    <vt:i4>-399499736</vt:i4>
  </property>
  <property fmtid="{D5CDD505-2E9C-101B-9397-08002B2CF9AE}" pid="8" name="_ReviewingToolsShownOnce">
    <vt:lpwstr/>
  </property>
</Properties>
</file>