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odriguez\Desktop\Maps &amp; charts\129948\134192-FIG2\Data package\"/>
    </mc:Choice>
  </mc:AlternateContent>
  <xr:revisionPtr revIDLastSave="0" documentId="13_ncr:1_{AD9DC0D4-54FD-4137-BCA2-10FAB05493A6}" xr6:coauthVersionLast="47" xr6:coauthVersionMax="47" xr10:uidLastSave="{00000000-0000-0000-0000-000000000000}"/>
  <bookViews>
    <workbookView xWindow="-108" yWindow="-108" windowWidth="23256" windowHeight="12576" xr2:uid="{DFFEF85A-7283-404E-9211-EF09539180C2}"/>
  </bookViews>
  <sheets>
    <sheet name="DATA AND CHAR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1" l="1"/>
  <c r="K32" i="1"/>
  <c r="M31" i="1"/>
  <c r="K31" i="1"/>
  <c r="M30" i="1"/>
  <c r="K30" i="1"/>
  <c r="M29" i="1"/>
  <c r="K29" i="1"/>
  <c r="M28" i="1"/>
  <c r="K28" i="1"/>
  <c r="M27" i="1"/>
  <c r="K27" i="1"/>
  <c r="M26" i="1"/>
  <c r="K26" i="1"/>
  <c r="M25" i="1"/>
  <c r="K25" i="1"/>
  <c r="M24" i="1"/>
  <c r="K24" i="1"/>
  <c r="P23" i="1"/>
  <c r="M23" i="1"/>
  <c r="K23" i="1"/>
  <c r="M22" i="1"/>
  <c r="K22" i="1"/>
  <c r="M21" i="1"/>
  <c r="K21" i="1"/>
  <c r="M20" i="1"/>
  <c r="K20" i="1"/>
  <c r="M19" i="1"/>
  <c r="K19" i="1"/>
  <c r="M18" i="1"/>
  <c r="K18" i="1"/>
  <c r="M17" i="1"/>
  <c r="K17" i="1"/>
  <c r="C17" i="1"/>
  <c r="A17" i="1"/>
  <c r="M16" i="1"/>
  <c r="K16" i="1"/>
  <c r="C16" i="1"/>
  <c r="B16" i="1"/>
  <c r="P30" i="1" s="1"/>
  <c r="A16" i="1"/>
  <c r="P15" i="1"/>
  <c r="M15" i="1"/>
  <c r="K15" i="1"/>
  <c r="C15" i="1"/>
  <c r="B15" i="1"/>
  <c r="P14" i="1"/>
  <c r="M14" i="1"/>
  <c r="K14" i="1"/>
  <c r="P13" i="1"/>
  <c r="M13" i="1"/>
  <c r="K13" i="1"/>
  <c r="B13" i="1"/>
  <c r="B17" i="1" s="1"/>
  <c r="V12" i="1"/>
  <c r="T12" i="1"/>
  <c r="P12" i="1"/>
  <c r="M12" i="1"/>
  <c r="L12" i="1"/>
  <c r="I12" i="1" s="1"/>
  <c r="J12" i="1" s="1"/>
  <c r="K12" i="1"/>
  <c r="V11" i="1"/>
  <c r="T11" i="1"/>
  <c r="P11" i="1"/>
  <c r="M11" i="1"/>
  <c r="K11" i="1"/>
  <c r="V10" i="1"/>
  <c r="T10" i="1"/>
  <c r="P10" i="1"/>
  <c r="M10" i="1"/>
  <c r="K10" i="1"/>
  <c r="V9" i="1"/>
  <c r="T9" i="1"/>
  <c r="P9" i="1"/>
  <c r="M9" i="1"/>
  <c r="K9" i="1"/>
  <c r="V8" i="1"/>
  <c r="U8" i="1"/>
  <c r="T8" i="1"/>
  <c r="S8" i="1" s="1"/>
  <c r="P8" i="1"/>
  <c r="M8" i="1"/>
  <c r="L8" i="1"/>
  <c r="K8" i="1"/>
  <c r="I8" i="1" s="1"/>
  <c r="J8" i="1" s="1"/>
  <c r="C8" i="1"/>
  <c r="U11" i="1" s="1"/>
  <c r="B8" i="1"/>
  <c r="L26" i="1" s="1"/>
  <c r="I26" i="1" s="1"/>
  <c r="J26" i="1" s="1"/>
  <c r="V7" i="1"/>
  <c r="T7" i="1"/>
  <c r="P7" i="1"/>
  <c r="M7" i="1"/>
  <c r="L7" i="1"/>
  <c r="K7" i="1"/>
  <c r="I7" i="1" s="1"/>
  <c r="J7" i="1" s="1"/>
  <c r="V6" i="1"/>
  <c r="U6" i="1"/>
  <c r="T6" i="1"/>
  <c r="S6" i="1" s="1"/>
  <c r="P6" i="1"/>
  <c r="M6" i="1"/>
  <c r="L6" i="1"/>
  <c r="I6" i="1" s="1"/>
  <c r="J6" i="1" s="1"/>
  <c r="K6" i="1"/>
  <c r="V5" i="1"/>
  <c r="T5" i="1"/>
  <c r="P5" i="1"/>
  <c r="M5" i="1"/>
  <c r="I5" i="1" s="1"/>
  <c r="J5" i="1" s="1"/>
  <c r="L5" i="1"/>
  <c r="K5" i="1"/>
  <c r="V4" i="1"/>
  <c r="T4" i="1"/>
  <c r="P4" i="1"/>
  <c r="M4" i="1"/>
  <c r="L4" i="1"/>
  <c r="K4" i="1"/>
  <c r="I4" i="1" s="1"/>
  <c r="J4" i="1" s="1"/>
  <c r="V3" i="1"/>
  <c r="T3" i="1"/>
  <c r="P3" i="1"/>
  <c r="M3" i="1"/>
  <c r="L3" i="1"/>
  <c r="K3" i="1"/>
  <c r="I3" i="1" s="1"/>
  <c r="J3" i="1" s="1"/>
  <c r="N30" i="1" l="1"/>
  <c r="O30" i="1" s="1"/>
  <c r="S9" i="1"/>
  <c r="Q29" i="1"/>
  <c r="Q21" i="1"/>
  <c r="Q16" i="1"/>
  <c r="Q13" i="1"/>
  <c r="N13" i="1" s="1"/>
  <c r="O13" i="1" s="1"/>
  <c r="Q10" i="1"/>
  <c r="N10" i="1" s="1"/>
  <c r="O10" i="1" s="1"/>
  <c r="Q4" i="1"/>
  <c r="N4" i="1" s="1"/>
  <c r="O4" i="1" s="1"/>
  <c r="Q28" i="1"/>
  <c r="Q20" i="1"/>
  <c r="Q7" i="1"/>
  <c r="N7" i="1" s="1"/>
  <c r="O7" i="1" s="1"/>
  <c r="Q27" i="1"/>
  <c r="Q19" i="1"/>
  <c r="Q8" i="1"/>
  <c r="N8" i="1" s="1"/>
  <c r="O8" i="1" s="1"/>
  <c r="Q26" i="1"/>
  <c r="Q18" i="1"/>
  <c r="Q11" i="1"/>
  <c r="N11" i="1" s="1"/>
  <c r="O11" i="1" s="1"/>
  <c r="Q5" i="1"/>
  <c r="N5" i="1" s="1"/>
  <c r="O5" i="1" s="1"/>
  <c r="Q25" i="1"/>
  <c r="Q17" i="1"/>
  <c r="Q15" i="1"/>
  <c r="N15" i="1" s="1"/>
  <c r="O15" i="1" s="1"/>
  <c r="Q32" i="1"/>
  <c r="Q24" i="1"/>
  <c r="Q9" i="1"/>
  <c r="N9" i="1" s="1"/>
  <c r="O9" i="1" s="1"/>
  <c r="Q3" i="1"/>
  <c r="N3" i="1" s="1"/>
  <c r="O3" i="1" s="1"/>
  <c r="Q31" i="1"/>
  <c r="Q23" i="1"/>
  <c r="N23" i="1" s="1"/>
  <c r="O23" i="1" s="1"/>
  <c r="Q12" i="1"/>
  <c r="N12" i="1" s="1"/>
  <c r="O12" i="1" s="1"/>
  <c r="Q6" i="1"/>
  <c r="Q30" i="1"/>
  <c r="Q22" i="1"/>
  <c r="Q14" i="1"/>
  <c r="N14" i="1" s="1"/>
  <c r="O14" i="1" s="1"/>
  <c r="I27" i="1"/>
  <c r="J27" i="1" s="1"/>
  <c r="I10" i="1"/>
  <c r="J10" i="1" s="1"/>
  <c r="I13" i="1"/>
  <c r="J13" i="1" s="1"/>
  <c r="N6" i="1"/>
  <c r="O6" i="1" s="1"/>
  <c r="S11" i="1"/>
  <c r="L19" i="1"/>
  <c r="I19" i="1" s="1"/>
  <c r="J19" i="1" s="1"/>
  <c r="L27" i="1"/>
  <c r="P31" i="1"/>
  <c r="U7" i="1"/>
  <c r="S7" i="1" s="1"/>
  <c r="L20" i="1"/>
  <c r="I20" i="1" s="1"/>
  <c r="J20" i="1" s="1"/>
  <c r="P24" i="1"/>
  <c r="N24" i="1" s="1"/>
  <c r="O24" i="1" s="1"/>
  <c r="L28" i="1"/>
  <c r="I28" i="1" s="1"/>
  <c r="J28" i="1" s="1"/>
  <c r="P32" i="1"/>
  <c r="U4" i="1"/>
  <c r="S4" i="1" s="1"/>
  <c r="L10" i="1"/>
  <c r="U10" i="1"/>
  <c r="S10" i="1" s="1"/>
  <c r="L13" i="1"/>
  <c r="L16" i="1"/>
  <c r="I16" i="1" s="1"/>
  <c r="J16" i="1" s="1"/>
  <c r="P17" i="1"/>
  <c r="N17" i="1" s="1"/>
  <c r="O17" i="1" s="1"/>
  <c r="L21" i="1"/>
  <c r="I21" i="1" s="1"/>
  <c r="J21" i="1" s="1"/>
  <c r="P25" i="1"/>
  <c r="N25" i="1" s="1"/>
  <c r="O25" i="1" s="1"/>
  <c r="L29" i="1"/>
  <c r="I29" i="1" s="1"/>
  <c r="J29" i="1" s="1"/>
  <c r="L14" i="1"/>
  <c r="I14" i="1" s="1"/>
  <c r="J14" i="1" s="1"/>
  <c r="P18" i="1"/>
  <c r="N18" i="1" s="1"/>
  <c r="O18" i="1" s="1"/>
  <c r="L22" i="1"/>
  <c r="I22" i="1" s="1"/>
  <c r="J22" i="1" s="1"/>
  <c r="P26" i="1"/>
  <c r="N26" i="1" s="1"/>
  <c r="O26" i="1" s="1"/>
  <c r="L30" i="1"/>
  <c r="I30" i="1" s="1"/>
  <c r="J30" i="1" s="1"/>
  <c r="U12" i="1"/>
  <c r="S12" i="1" s="1"/>
  <c r="P19" i="1"/>
  <c r="N19" i="1" s="1"/>
  <c r="O19" i="1" s="1"/>
  <c r="L23" i="1"/>
  <c r="I23" i="1" s="1"/>
  <c r="J23" i="1" s="1"/>
  <c r="P27" i="1"/>
  <c r="L31" i="1"/>
  <c r="I31" i="1" s="1"/>
  <c r="J31" i="1" s="1"/>
  <c r="U3" i="1"/>
  <c r="S3" i="1" s="1"/>
  <c r="L9" i="1"/>
  <c r="I9" i="1" s="1"/>
  <c r="J9" i="1" s="1"/>
  <c r="U9" i="1"/>
  <c r="P20" i="1"/>
  <c r="N20" i="1" s="1"/>
  <c r="O20" i="1" s="1"/>
  <c r="L24" i="1"/>
  <c r="I24" i="1" s="1"/>
  <c r="J24" i="1" s="1"/>
  <c r="P28" i="1"/>
  <c r="N28" i="1" s="1"/>
  <c r="O28" i="1" s="1"/>
  <c r="L32" i="1"/>
  <c r="L15" i="1"/>
  <c r="I15" i="1" s="1"/>
  <c r="J15" i="1" s="1"/>
  <c r="P16" i="1"/>
  <c r="N16" i="1" s="1"/>
  <c r="O16" i="1" s="1"/>
  <c r="L17" i="1"/>
  <c r="I17" i="1" s="1"/>
  <c r="J17" i="1" s="1"/>
  <c r="P21" i="1"/>
  <c r="N21" i="1" s="1"/>
  <c r="O21" i="1" s="1"/>
  <c r="L25" i="1"/>
  <c r="I25" i="1" s="1"/>
  <c r="J25" i="1" s="1"/>
  <c r="P29" i="1"/>
  <c r="N29" i="1" s="1"/>
  <c r="O29" i="1" s="1"/>
  <c r="U5" i="1"/>
  <c r="S5" i="1" s="1"/>
  <c r="L11" i="1"/>
  <c r="I11" i="1" s="1"/>
  <c r="J11" i="1" s="1"/>
  <c r="L18" i="1"/>
  <c r="I18" i="1" s="1"/>
  <c r="J18" i="1" s="1"/>
  <c r="P22" i="1"/>
  <c r="N22" i="1" s="1"/>
  <c r="O22" i="1" s="1"/>
  <c r="N32" i="1" l="1"/>
  <c r="O32" i="1" s="1"/>
  <c r="P33" i="1"/>
  <c r="N31" i="1"/>
  <c r="O31" i="1" s="1"/>
  <c r="Q33" i="1"/>
  <c r="I32" i="1"/>
  <c r="N27" i="1"/>
  <c r="O27" i="1" s="1"/>
  <c r="J32" i="1" l="1"/>
  <c r="K33" i="1"/>
  <c r="M33" i="1"/>
  <c r="L33" i="1"/>
</calcChain>
</file>

<file path=xl/sharedStrings.xml><?xml version="1.0" encoding="utf-8"?>
<sst xmlns="http://schemas.openxmlformats.org/spreadsheetml/2006/main" count="31" uniqueCount="22">
  <si>
    <t>Carbon footpint</t>
  </si>
  <si>
    <t>Water footpint</t>
  </si>
  <si>
    <t>Data source: Schmutz et al. (2020)</t>
  </si>
  <si>
    <t>(details estimated based on graphs in figure 3)</t>
  </si>
  <si>
    <t>number of uses</t>
  </si>
  <si>
    <t>Reusable cotton mask (including washing at 60°C after each use cycle)</t>
  </si>
  <si>
    <t>cotton mask (per use)</t>
  </si>
  <si>
    <t>production</t>
  </si>
  <si>
    <t>washing</t>
  </si>
  <si>
    <t>waste incineration</t>
  </si>
  <si>
    <t>Single-use mask (1 per use cycle)</t>
  </si>
  <si>
    <t>single-use mask (per use)</t>
  </si>
  <si>
    <t>Total impact</t>
  </si>
  <si>
    <t>carbon footprint</t>
  </si>
  <si>
    <t>water footprint</t>
  </si>
  <si>
    <t>kg CO2eq</t>
  </si>
  <si>
    <t>m³</t>
  </si>
  <si>
    <t>reusable cotton mask</t>
  </si>
  <si>
    <t>5 washing cycles (6 days use)</t>
  </si>
  <si>
    <t>* 1 washing cycle</t>
  </si>
  <si>
    <t>13 single-use masks</t>
  </si>
  <si>
    <t>1 single use mask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</si>
</sst>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0" fontId="2" fillId="0" borderId="0" xfId="0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2" fontId="4" fillId="0" borderId="0" xfId="0" applyNumberFormat="1" applyFont="1"/>
    <xf numFmtId="164" fontId="2" fillId="0" borderId="0" xfId="0" applyNumberFormat="1" applyFont="1"/>
    <xf numFmtId="164" fontId="6" fillId="0" borderId="0" xfId="0" applyNumberFormat="1" applyFont="1"/>
    <xf numFmtId="2" fontId="6" fillId="0" borderId="0" xfId="0" applyNumberFormat="1" applyFont="1"/>
    <xf numFmtId="165" fontId="0" fillId="0" borderId="0" xfId="1" applyNumberFormat="1" applyFont="1"/>
    <xf numFmtId="9" fontId="0" fillId="0" borderId="0" xfId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'DATA AND CHART'!$I$2</c:f>
              <c:strCache>
                <c:ptCount val="1"/>
                <c:pt idx="0">
                  <c:v>Reusable cotton mask (including washing at 60°C after each use cycle)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'DATA AND CHART'!$H$3:$H$32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'DATA AND CHART'!$I$3:$I$32</c:f>
              <c:numCache>
                <c:formatCode>General</c:formatCode>
                <c:ptCount val="30"/>
                <c:pt idx="0">
                  <c:v>0.22550000000000001</c:v>
                </c:pt>
                <c:pt idx="1">
                  <c:v>0.22640000000000002</c:v>
                </c:pt>
                <c:pt idx="2">
                  <c:v>0.2273</c:v>
                </c:pt>
                <c:pt idx="3">
                  <c:v>0.22820000000000001</c:v>
                </c:pt>
                <c:pt idx="4">
                  <c:v>0.2291</c:v>
                </c:pt>
                <c:pt idx="5">
                  <c:v>0.23</c:v>
                </c:pt>
                <c:pt idx="6">
                  <c:v>0.23089999999999999</c:v>
                </c:pt>
                <c:pt idx="7">
                  <c:v>0.23180000000000001</c:v>
                </c:pt>
                <c:pt idx="8">
                  <c:v>0.23270000000000002</c:v>
                </c:pt>
                <c:pt idx="9">
                  <c:v>0.2336</c:v>
                </c:pt>
                <c:pt idx="10">
                  <c:v>0.23450000000000001</c:v>
                </c:pt>
                <c:pt idx="11">
                  <c:v>0.2354</c:v>
                </c:pt>
                <c:pt idx="12">
                  <c:v>0.23630000000000001</c:v>
                </c:pt>
                <c:pt idx="13">
                  <c:v>0.23719999999999999</c:v>
                </c:pt>
                <c:pt idx="14">
                  <c:v>0.23810000000000001</c:v>
                </c:pt>
                <c:pt idx="15">
                  <c:v>0.23900000000000002</c:v>
                </c:pt>
                <c:pt idx="16">
                  <c:v>0.2399</c:v>
                </c:pt>
                <c:pt idx="17">
                  <c:v>0.24080000000000001</c:v>
                </c:pt>
                <c:pt idx="18">
                  <c:v>0.2417</c:v>
                </c:pt>
                <c:pt idx="19">
                  <c:v>0.24260000000000001</c:v>
                </c:pt>
                <c:pt idx="20">
                  <c:v>0.24349999999999999</c:v>
                </c:pt>
                <c:pt idx="21">
                  <c:v>0.24440000000000001</c:v>
                </c:pt>
                <c:pt idx="22">
                  <c:v>0.24530000000000002</c:v>
                </c:pt>
                <c:pt idx="23">
                  <c:v>0.2462</c:v>
                </c:pt>
                <c:pt idx="24">
                  <c:v>0.24710000000000001</c:v>
                </c:pt>
                <c:pt idx="25">
                  <c:v>0.248</c:v>
                </c:pt>
                <c:pt idx="26">
                  <c:v>0.24890000000000001</c:v>
                </c:pt>
                <c:pt idx="27">
                  <c:v>0.24979999999999999</c:v>
                </c:pt>
                <c:pt idx="28">
                  <c:v>0.25069999999999998</c:v>
                </c:pt>
                <c:pt idx="29">
                  <c:v>0.25159999999999999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7-4FB7-8BD5-5C799E3B6FAD}"/>
            </c:ext>
          </c:extLst>
        </c:ser>
        <c:ser>
          <c:idx val="2"/>
          <c:order val="1"/>
          <c:tx>
            <c:strRef>
              <c:f>'DATA AND CHART'!$N$2</c:f>
              <c:strCache>
                <c:ptCount val="1"/>
                <c:pt idx="0">
                  <c:v>Single-use mask (1 per use cycle)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'DATA AND CHART'!$H$3:$H$32</c:f>
              <c:numCache>
                <c:formatCode>General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'DATA AND CHART'!$N$3:$N$32</c:f>
              <c:numCache>
                <c:formatCode>0.0000</c:formatCode>
                <c:ptCount val="30"/>
                <c:pt idx="0">
                  <c:v>1.846153846153846E-2</c:v>
                </c:pt>
                <c:pt idx="1">
                  <c:v>3.692307692307692E-2</c:v>
                </c:pt>
                <c:pt idx="2">
                  <c:v>5.5384615384615379E-2</c:v>
                </c:pt>
                <c:pt idx="3">
                  <c:v>7.3846153846153839E-2</c:v>
                </c:pt>
                <c:pt idx="4">
                  <c:v>9.2307692307692313E-2</c:v>
                </c:pt>
                <c:pt idx="5">
                  <c:v>0.11076923076923076</c:v>
                </c:pt>
                <c:pt idx="6">
                  <c:v>0.12923076923076923</c:v>
                </c:pt>
                <c:pt idx="7">
                  <c:v>0.14769230769230768</c:v>
                </c:pt>
                <c:pt idx="8">
                  <c:v>0.16615384615384615</c:v>
                </c:pt>
                <c:pt idx="9">
                  <c:v>0.18461538461538463</c:v>
                </c:pt>
                <c:pt idx="10">
                  <c:v>0.2030769230769231</c:v>
                </c:pt>
                <c:pt idx="11">
                  <c:v>0.22153846153846152</c:v>
                </c:pt>
                <c:pt idx="12" formatCode="0.00">
                  <c:v>0.24</c:v>
                </c:pt>
                <c:pt idx="13">
                  <c:v>0.25846153846153846</c:v>
                </c:pt>
                <c:pt idx="14">
                  <c:v>0.27692307692307694</c:v>
                </c:pt>
                <c:pt idx="15" formatCode="0.00">
                  <c:v>0.29538461538461536</c:v>
                </c:pt>
                <c:pt idx="16">
                  <c:v>0.31384615384615383</c:v>
                </c:pt>
                <c:pt idx="17">
                  <c:v>0.3323076923076923</c:v>
                </c:pt>
                <c:pt idx="18" formatCode="0.00">
                  <c:v>0.35076923076923078</c:v>
                </c:pt>
                <c:pt idx="19">
                  <c:v>0.36923076923076925</c:v>
                </c:pt>
                <c:pt idx="20">
                  <c:v>0.38769230769230767</c:v>
                </c:pt>
                <c:pt idx="21" formatCode="0.00">
                  <c:v>0.4061538461538462</c:v>
                </c:pt>
                <c:pt idx="22">
                  <c:v>0.42461538461538462</c:v>
                </c:pt>
                <c:pt idx="23">
                  <c:v>0.44307692307692303</c:v>
                </c:pt>
                <c:pt idx="24" formatCode="0.00">
                  <c:v>0.46153846153846156</c:v>
                </c:pt>
                <c:pt idx="25">
                  <c:v>0.48</c:v>
                </c:pt>
                <c:pt idx="26">
                  <c:v>0.49846153846153851</c:v>
                </c:pt>
                <c:pt idx="27" formatCode="0.00">
                  <c:v>0.51692307692307693</c:v>
                </c:pt>
                <c:pt idx="28">
                  <c:v>0.53538461538461535</c:v>
                </c:pt>
                <c:pt idx="29">
                  <c:v>0.55384615384615388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07-4FB7-8BD5-5C799E3B6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1834384"/>
        <c:axId val="1864332672"/>
      </c:barChart>
      <c:catAx>
        <c:axId val="203183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Number</a:t>
                </a:r>
                <a:r>
                  <a:rPr lang="en-US" sz="1100" baseline="0"/>
                  <a:t> of u</a:t>
                </a:r>
                <a:r>
                  <a:rPr lang="en-US" sz="1100"/>
                  <a:t>se cycles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64332672"/>
        <c:crosses val="autoZero"/>
        <c:auto val="1"/>
        <c:lblAlgn val="ctr"/>
        <c:lblOffset val="100"/>
        <c:noMultiLvlLbl val="0"/>
      </c:catAx>
      <c:valAx>
        <c:axId val="186433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kg CO</a:t>
                </a:r>
                <a:r>
                  <a:rPr lang="en-US" sz="1100" baseline="-25000"/>
                  <a:t>2</a:t>
                </a:r>
                <a:r>
                  <a:rPr lang="en-US" sz="1100"/>
                  <a:t>eq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3183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5498505164730518E-2"/>
          <c:y val="3.8532523267460643E-2"/>
          <c:w val="0.60825454340331353"/>
          <c:h val="0.1480970031949349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17555</xdr:colOff>
      <xdr:row>13</xdr:row>
      <xdr:rowOff>106455</xdr:rowOff>
    </xdr:from>
    <xdr:to>
      <xdr:col>29</xdr:col>
      <xdr:colOff>509867</xdr:colOff>
      <xdr:row>31</xdr:row>
      <xdr:rowOff>93755</xdr:rowOff>
    </xdr:to>
    <xdr:graphicFrame macro="">
      <xdr:nvGraphicFramePr>
        <xdr:cNvPr id="3" name="Chart 6">
          <a:extLst>
            <a:ext uri="{FF2B5EF4-FFF2-40B4-BE49-F238E27FC236}">
              <a16:creationId xmlns:a16="http://schemas.microsoft.com/office/drawing/2014/main" id="{100D8267-5594-47F0-95D6-D8A4DF64FC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2-134192-Meta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A"/>
      <sheetName val="DATA FOR CHART and DAVIZ"/>
    </sheetNames>
    <sheetDataSet>
      <sheetData sheetId="0"/>
      <sheetData sheetId="1">
        <row r="2">
          <cell r="I2" t="str">
            <v>Reusable cotton mask (including washing at 60°C after each use cycle)</v>
          </cell>
          <cell r="J2" t="str">
            <v>cotton mask (per use)</v>
          </cell>
          <cell r="N2" t="str">
            <v>Single-use mask (1 per use cycle)</v>
          </cell>
          <cell r="O2" t="str">
            <v>single-use mask (per use)</v>
          </cell>
        </row>
        <row r="3">
          <cell r="H3">
            <v>1</v>
          </cell>
          <cell r="I3">
            <v>0.22550000000000001</v>
          </cell>
          <cell r="J3">
            <v>0.22550000000000001</v>
          </cell>
          <cell r="N3">
            <v>1.846153846153846E-2</v>
          </cell>
          <cell r="O3">
            <v>1.846153846153846E-2</v>
          </cell>
        </row>
        <row r="4">
          <cell r="H4">
            <v>2</v>
          </cell>
          <cell r="I4">
            <v>0.22640000000000002</v>
          </cell>
          <cell r="J4">
            <v>0.11320000000000001</v>
          </cell>
          <cell r="N4">
            <v>3.692307692307692E-2</v>
          </cell>
          <cell r="O4">
            <v>1.846153846153846E-2</v>
          </cell>
        </row>
        <row r="5">
          <cell r="H5">
            <v>3</v>
          </cell>
          <cell r="I5">
            <v>0.2273</v>
          </cell>
          <cell r="J5">
            <v>7.5766666666666663E-2</v>
          </cell>
          <cell r="N5">
            <v>5.5384615384615379E-2</v>
          </cell>
          <cell r="O5">
            <v>1.846153846153846E-2</v>
          </cell>
        </row>
        <row r="6">
          <cell r="H6">
            <v>4</v>
          </cell>
          <cell r="I6">
            <v>0.22820000000000001</v>
          </cell>
          <cell r="J6">
            <v>5.7050000000000003E-2</v>
          </cell>
          <cell r="N6">
            <v>7.3846153846153839E-2</v>
          </cell>
          <cell r="O6">
            <v>1.846153846153846E-2</v>
          </cell>
        </row>
        <row r="7">
          <cell r="H7">
            <v>5</v>
          </cell>
          <cell r="I7">
            <v>0.2291</v>
          </cell>
          <cell r="J7">
            <v>4.582E-2</v>
          </cell>
          <cell r="N7">
            <v>9.2307692307692313E-2</v>
          </cell>
          <cell r="O7">
            <v>1.8461538461538463E-2</v>
          </cell>
        </row>
        <row r="8">
          <cell r="H8">
            <v>6</v>
          </cell>
          <cell r="I8">
            <v>0.23</v>
          </cell>
          <cell r="J8">
            <v>3.8333333333333337E-2</v>
          </cell>
          <cell r="N8">
            <v>0.11076923076923076</v>
          </cell>
          <cell r="O8">
            <v>1.846153846153846E-2</v>
          </cell>
        </row>
        <row r="9">
          <cell r="H9">
            <v>7</v>
          </cell>
          <cell r="I9">
            <v>0.23089999999999999</v>
          </cell>
          <cell r="J9">
            <v>3.2985714285714285E-2</v>
          </cell>
          <cell r="N9">
            <v>0.12923076923076923</v>
          </cell>
          <cell r="O9">
            <v>1.8461538461538463E-2</v>
          </cell>
        </row>
        <row r="10">
          <cell r="H10">
            <v>8</v>
          </cell>
          <cell r="I10">
            <v>0.23180000000000001</v>
          </cell>
          <cell r="J10">
            <v>2.8975000000000001E-2</v>
          </cell>
          <cell r="N10">
            <v>0.14769230769230768</v>
          </cell>
          <cell r="O10">
            <v>1.846153846153846E-2</v>
          </cell>
        </row>
        <row r="11">
          <cell r="H11">
            <v>9</v>
          </cell>
          <cell r="I11">
            <v>0.23270000000000002</v>
          </cell>
          <cell r="J11">
            <v>2.5855555555555559E-2</v>
          </cell>
          <cell r="N11">
            <v>0.16615384615384615</v>
          </cell>
          <cell r="O11">
            <v>1.846153846153846E-2</v>
          </cell>
        </row>
        <row r="12">
          <cell r="H12">
            <v>10</v>
          </cell>
          <cell r="I12">
            <v>0.2336</v>
          </cell>
          <cell r="J12">
            <v>2.3359999999999999E-2</v>
          </cell>
          <cell r="N12">
            <v>0.18461538461538463</v>
          </cell>
          <cell r="O12">
            <v>1.8461538461538463E-2</v>
          </cell>
        </row>
        <row r="13">
          <cell r="H13">
            <v>11</v>
          </cell>
          <cell r="I13">
            <v>0.23450000000000001</v>
          </cell>
          <cell r="J13">
            <v>2.1318181818181819E-2</v>
          </cell>
          <cell r="N13">
            <v>0.2030769230769231</v>
          </cell>
          <cell r="O13">
            <v>1.8461538461538463E-2</v>
          </cell>
        </row>
        <row r="14">
          <cell r="H14">
            <v>12</v>
          </cell>
          <cell r="I14">
            <v>0.2354</v>
          </cell>
          <cell r="J14">
            <v>1.9616666666666668E-2</v>
          </cell>
          <cell r="N14">
            <v>0.22153846153846152</v>
          </cell>
          <cell r="O14">
            <v>1.846153846153846E-2</v>
          </cell>
        </row>
        <row r="15">
          <cell r="H15">
            <v>13</v>
          </cell>
          <cell r="I15">
            <v>0.23630000000000001</v>
          </cell>
          <cell r="J15">
            <v>1.8176923076923077E-2</v>
          </cell>
          <cell r="N15">
            <v>0.24</v>
          </cell>
          <cell r="O15">
            <v>1.846153846153846E-2</v>
          </cell>
        </row>
        <row r="16">
          <cell r="H16">
            <v>14</v>
          </cell>
          <cell r="I16">
            <v>0.23719999999999999</v>
          </cell>
          <cell r="J16">
            <v>1.6942857142857141E-2</v>
          </cell>
          <cell r="N16">
            <v>0.25846153846153846</v>
          </cell>
          <cell r="O16">
            <v>1.8461538461538463E-2</v>
          </cell>
        </row>
        <row r="17">
          <cell r="H17">
            <v>15</v>
          </cell>
          <cell r="I17">
            <v>0.23810000000000001</v>
          </cell>
          <cell r="J17">
            <v>1.5873333333333333E-2</v>
          </cell>
          <cell r="N17">
            <v>0.27692307692307694</v>
          </cell>
          <cell r="O17">
            <v>1.8461538461538463E-2</v>
          </cell>
        </row>
        <row r="18">
          <cell r="H18">
            <v>16</v>
          </cell>
          <cell r="I18">
            <v>0.23900000000000002</v>
          </cell>
          <cell r="J18">
            <v>1.4937500000000001E-2</v>
          </cell>
          <cell r="N18">
            <v>0.29538461538461536</v>
          </cell>
          <cell r="O18">
            <v>1.846153846153846E-2</v>
          </cell>
        </row>
        <row r="19">
          <cell r="H19">
            <v>17</v>
          </cell>
          <cell r="I19">
            <v>0.2399</v>
          </cell>
          <cell r="J19">
            <v>1.4111764705882353E-2</v>
          </cell>
          <cell r="N19">
            <v>0.31384615384615383</v>
          </cell>
          <cell r="O19">
            <v>1.846153846153846E-2</v>
          </cell>
        </row>
        <row r="20">
          <cell r="H20">
            <v>18</v>
          </cell>
          <cell r="I20">
            <v>0.24080000000000001</v>
          </cell>
          <cell r="J20">
            <v>1.3377777777777778E-2</v>
          </cell>
          <cell r="N20">
            <v>0.3323076923076923</v>
          </cell>
          <cell r="O20">
            <v>1.846153846153846E-2</v>
          </cell>
        </row>
        <row r="21">
          <cell r="H21">
            <v>19</v>
          </cell>
          <cell r="I21">
            <v>0.2417</v>
          </cell>
          <cell r="J21">
            <v>1.2721052631578947E-2</v>
          </cell>
          <cell r="N21">
            <v>0.35076923076923078</v>
          </cell>
          <cell r="O21">
            <v>1.8461538461538463E-2</v>
          </cell>
        </row>
        <row r="22">
          <cell r="H22">
            <v>20</v>
          </cell>
          <cell r="I22">
            <v>0.24260000000000001</v>
          </cell>
          <cell r="J22">
            <v>1.213E-2</v>
          </cell>
          <cell r="N22">
            <v>0.36923076923076925</v>
          </cell>
          <cell r="O22">
            <v>1.8461538461538463E-2</v>
          </cell>
        </row>
        <row r="23">
          <cell r="H23">
            <v>21</v>
          </cell>
          <cell r="I23">
            <v>0.24349999999999999</v>
          </cell>
          <cell r="J23">
            <v>1.1595238095238094E-2</v>
          </cell>
          <cell r="N23">
            <v>0.38769230769230767</v>
          </cell>
          <cell r="O23">
            <v>1.846153846153846E-2</v>
          </cell>
        </row>
        <row r="24">
          <cell r="H24">
            <v>22</v>
          </cell>
          <cell r="I24">
            <v>0.24440000000000001</v>
          </cell>
          <cell r="J24">
            <v>1.1109090909090909E-2</v>
          </cell>
          <cell r="N24">
            <v>0.4061538461538462</v>
          </cell>
          <cell r="O24">
            <v>1.8461538461538463E-2</v>
          </cell>
        </row>
        <row r="25">
          <cell r="H25">
            <v>23</v>
          </cell>
          <cell r="I25">
            <v>0.24530000000000002</v>
          </cell>
          <cell r="J25">
            <v>1.0665217391304349E-2</v>
          </cell>
          <cell r="N25">
            <v>0.42461538461538462</v>
          </cell>
          <cell r="O25">
            <v>1.8461538461538463E-2</v>
          </cell>
        </row>
        <row r="26">
          <cell r="H26">
            <v>24</v>
          </cell>
          <cell r="I26">
            <v>0.2462</v>
          </cell>
          <cell r="J26">
            <v>1.0258333333333333E-2</v>
          </cell>
          <cell r="N26">
            <v>0.44307692307692303</v>
          </cell>
          <cell r="O26">
            <v>1.846153846153846E-2</v>
          </cell>
        </row>
        <row r="27">
          <cell r="H27">
            <v>25</v>
          </cell>
          <cell r="I27">
            <v>0.24710000000000001</v>
          </cell>
          <cell r="J27">
            <v>9.8840000000000004E-3</v>
          </cell>
          <cell r="N27">
            <v>0.46153846153846156</v>
          </cell>
          <cell r="O27">
            <v>1.8461538461538463E-2</v>
          </cell>
        </row>
        <row r="28">
          <cell r="H28">
            <v>26</v>
          </cell>
          <cell r="I28">
            <v>0.248</v>
          </cell>
          <cell r="J28">
            <v>9.5384615384615391E-3</v>
          </cell>
          <cell r="N28">
            <v>0.48</v>
          </cell>
          <cell r="O28">
            <v>1.846153846153846E-2</v>
          </cell>
        </row>
        <row r="29">
          <cell r="H29">
            <v>27</v>
          </cell>
          <cell r="I29">
            <v>0.24890000000000001</v>
          </cell>
          <cell r="J29">
            <v>9.2185185185185183E-3</v>
          </cell>
          <cell r="N29">
            <v>0.49846153846153851</v>
          </cell>
          <cell r="O29">
            <v>1.8461538461538463E-2</v>
          </cell>
        </row>
        <row r="30">
          <cell r="H30">
            <v>28</v>
          </cell>
          <cell r="I30">
            <v>0.24979999999999999</v>
          </cell>
          <cell r="J30">
            <v>8.9214285714285715E-3</v>
          </cell>
          <cell r="N30">
            <v>0.51692307692307693</v>
          </cell>
          <cell r="O30">
            <v>1.8461538461538463E-2</v>
          </cell>
        </row>
        <row r="31">
          <cell r="H31">
            <v>29</v>
          </cell>
          <cell r="I31">
            <v>0.25069999999999998</v>
          </cell>
          <cell r="J31">
            <v>8.6448275862068963E-3</v>
          </cell>
          <cell r="N31">
            <v>0.53538461538461535</v>
          </cell>
          <cell r="O31">
            <v>1.846153846153846E-2</v>
          </cell>
        </row>
        <row r="32">
          <cell r="H32">
            <v>30</v>
          </cell>
          <cell r="I32">
            <v>0.25159999999999999</v>
          </cell>
          <cell r="J32">
            <v>8.3866666666666655E-3</v>
          </cell>
          <cell r="N32">
            <v>0.55384615384615388</v>
          </cell>
          <cell r="O32">
            <v>1.8461538461538463E-2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2B2DF-AAA0-46D1-97A7-876BDE12275B}">
  <dimension ref="A1:V33"/>
  <sheetViews>
    <sheetView tabSelected="1" topLeftCell="P1" zoomScale="85" zoomScaleNormal="85" workbookViewId="0">
      <selection activeCell="AE9" sqref="AE9"/>
    </sheetView>
  </sheetViews>
  <sheetFormatPr baseColWidth="10" defaultColWidth="9.21875" defaultRowHeight="14.4" x14ac:dyDescent="0.3"/>
  <cols>
    <col min="1" max="1" width="32.77734375" customWidth="1"/>
    <col min="2" max="2" width="17" customWidth="1"/>
    <col min="3" max="3" width="16.44140625" customWidth="1"/>
    <col min="8" max="8" width="15.44140625" customWidth="1"/>
    <col min="9" max="9" width="15.21875" customWidth="1"/>
    <col min="10" max="10" width="8.77734375" customWidth="1"/>
    <col min="11" max="11" width="12.5546875" customWidth="1"/>
    <col min="13" max="18" width="14.21875" customWidth="1"/>
    <col min="19" max="19" width="14.77734375" customWidth="1"/>
  </cols>
  <sheetData>
    <row r="1" spans="1:22" x14ac:dyDescent="0.3">
      <c r="I1" s="1" t="s">
        <v>0</v>
      </c>
      <c r="J1" s="1"/>
      <c r="S1" s="1" t="s">
        <v>1</v>
      </c>
    </row>
    <row r="2" spans="1:22" x14ac:dyDescent="0.3">
      <c r="A2" t="s">
        <v>2</v>
      </c>
      <c r="B2" t="s">
        <v>3</v>
      </c>
      <c r="H2" t="s">
        <v>4</v>
      </c>
      <c r="I2" s="1" t="s">
        <v>5</v>
      </c>
      <c r="J2" s="1" t="s">
        <v>6</v>
      </c>
      <c r="K2" t="s">
        <v>7</v>
      </c>
      <c r="L2" t="s">
        <v>8</v>
      </c>
      <c r="M2" t="s">
        <v>9</v>
      </c>
      <c r="N2" s="1" t="s">
        <v>10</v>
      </c>
      <c r="O2" s="1" t="s">
        <v>11</v>
      </c>
      <c r="P2" t="s">
        <v>7</v>
      </c>
      <c r="Q2" t="s">
        <v>9</v>
      </c>
      <c r="S2" s="1" t="s">
        <v>12</v>
      </c>
      <c r="T2" t="s">
        <v>7</v>
      </c>
      <c r="U2" t="s">
        <v>8</v>
      </c>
      <c r="V2" t="s">
        <v>9</v>
      </c>
    </row>
    <row r="3" spans="1:22" x14ac:dyDescent="0.3">
      <c r="A3" s="1"/>
      <c r="B3" s="1" t="s">
        <v>13</v>
      </c>
      <c r="C3" s="1" t="s">
        <v>14</v>
      </c>
      <c r="H3">
        <v>1</v>
      </c>
      <c r="I3" s="1">
        <f t="shared" ref="I3:I12" si="0">SUM(K3:M3)</f>
        <v>0.22550000000000001</v>
      </c>
      <c r="J3" s="1">
        <f>I3/H3</f>
        <v>0.22550000000000001</v>
      </c>
      <c r="K3">
        <f>$B$6</f>
        <v>0.22500000000000001</v>
      </c>
      <c r="L3">
        <f>(H3-1)*$B$8</f>
        <v>0</v>
      </c>
      <c r="M3">
        <f>$B$9</f>
        <v>5.0000000000000001E-4</v>
      </c>
      <c r="N3" s="2">
        <f>SUM(P3:Q3)</f>
        <v>1.846153846153846E-2</v>
      </c>
      <c r="O3" s="2">
        <f>N3/H3</f>
        <v>1.846153846153846E-2</v>
      </c>
      <c r="P3" s="3">
        <f>$H3*$B$16</f>
        <v>1.1692307692307693E-2</v>
      </c>
      <c r="Q3" s="3">
        <f>$H3*$B$17</f>
        <v>6.7692307692307687E-3</v>
      </c>
      <c r="S3" s="1">
        <f>SUM(T3:V3)</f>
        <v>3.4750000000000001</v>
      </c>
      <c r="T3">
        <f>$C$6</f>
        <v>3.45</v>
      </c>
      <c r="U3">
        <f>($H3-1)*$C$8</f>
        <v>0</v>
      </c>
      <c r="V3">
        <f>$C$9</f>
        <v>2.5000000000000001E-2</v>
      </c>
    </row>
    <row r="4" spans="1:22" x14ac:dyDescent="0.3">
      <c r="B4" s="1" t="s">
        <v>15</v>
      </c>
      <c r="C4" s="1" t="s">
        <v>16</v>
      </c>
      <c r="H4">
        <v>2</v>
      </c>
      <c r="I4" s="1">
        <f t="shared" si="0"/>
        <v>0.22640000000000002</v>
      </c>
      <c r="J4" s="1">
        <f t="shared" ref="J4:J32" si="1">I4/H4</f>
        <v>0.11320000000000001</v>
      </c>
      <c r="K4">
        <f t="shared" ref="K4:K32" si="2">$B$6</f>
        <v>0.22500000000000001</v>
      </c>
      <c r="L4">
        <f t="shared" ref="L4:L32" si="3">(H4-1)*$B$8</f>
        <v>8.9999999999999998E-4</v>
      </c>
      <c r="M4">
        <f t="shared" ref="M4:M32" si="4">$B$9</f>
        <v>5.0000000000000001E-4</v>
      </c>
      <c r="N4" s="2">
        <f t="shared" ref="N4:N32" si="5">SUM(P4:Q4)</f>
        <v>3.692307692307692E-2</v>
      </c>
      <c r="O4" s="2">
        <f t="shared" ref="O4:O32" si="6">N4/H4</f>
        <v>1.846153846153846E-2</v>
      </c>
      <c r="P4" s="3">
        <f t="shared" ref="P4:P32" si="7">$H4*$B$16</f>
        <v>2.3384615384615386E-2</v>
      </c>
      <c r="Q4" s="3">
        <f t="shared" ref="Q4:Q32" si="8">$H4*$B$17</f>
        <v>1.3538461538461537E-2</v>
      </c>
      <c r="S4" s="1">
        <f t="shared" ref="S4:S12" si="9">SUM(T4:V4)</f>
        <v>3.48</v>
      </c>
      <c r="T4">
        <f t="shared" ref="T4:T12" si="10">$C$6</f>
        <v>3.45</v>
      </c>
      <c r="U4">
        <f t="shared" ref="U4:U12" si="11">($H4-1)*$C$8</f>
        <v>5.0000000000000001E-3</v>
      </c>
      <c r="V4">
        <f t="shared" ref="V4:V12" si="12">$C$9</f>
        <v>2.5000000000000001E-2</v>
      </c>
    </row>
    <row r="5" spans="1:22" x14ac:dyDescent="0.3">
      <c r="A5" s="1" t="s">
        <v>17</v>
      </c>
      <c r="B5" s="1">
        <v>0.23</v>
      </c>
      <c r="C5" s="1">
        <v>3.5</v>
      </c>
      <c r="H5">
        <v>3</v>
      </c>
      <c r="I5" s="1">
        <f t="shared" si="0"/>
        <v>0.2273</v>
      </c>
      <c r="J5" s="1">
        <f t="shared" si="1"/>
        <v>7.5766666666666663E-2</v>
      </c>
      <c r="K5">
        <f t="shared" si="2"/>
        <v>0.22500000000000001</v>
      </c>
      <c r="L5">
        <f t="shared" si="3"/>
        <v>1.8E-3</v>
      </c>
      <c r="M5">
        <f t="shared" si="4"/>
        <v>5.0000000000000001E-4</v>
      </c>
      <c r="N5" s="2">
        <f t="shared" si="5"/>
        <v>5.5384615384615379E-2</v>
      </c>
      <c r="O5" s="2">
        <f t="shared" si="6"/>
        <v>1.846153846153846E-2</v>
      </c>
      <c r="P5" s="3">
        <f t="shared" si="7"/>
        <v>3.5076923076923075E-2</v>
      </c>
      <c r="Q5" s="3">
        <f t="shared" si="8"/>
        <v>2.0307692307692304E-2</v>
      </c>
      <c r="S5" s="1">
        <f t="shared" si="9"/>
        <v>3.4849999999999999</v>
      </c>
      <c r="T5">
        <f t="shared" si="10"/>
        <v>3.45</v>
      </c>
      <c r="U5">
        <f t="shared" si="11"/>
        <v>0.01</v>
      </c>
      <c r="V5">
        <f t="shared" si="12"/>
        <v>2.5000000000000001E-2</v>
      </c>
    </row>
    <row r="6" spans="1:22" x14ac:dyDescent="0.3">
      <c r="A6" t="s">
        <v>7</v>
      </c>
      <c r="B6">
        <v>0.22500000000000001</v>
      </c>
      <c r="C6">
        <v>3.45</v>
      </c>
      <c r="H6">
        <v>4</v>
      </c>
      <c r="I6" s="1">
        <f t="shared" si="0"/>
        <v>0.22820000000000001</v>
      </c>
      <c r="J6" s="1">
        <f t="shared" si="1"/>
        <v>5.7050000000000003E-2</v>
      </c>
      <c r="K6">
        <f t="shared" si="2"/>
        <v>0.22500000000000001</v>
      </c>
      <c r="L6">
        <f t="shared" si="3"/>
        <v>2.7000000000000001E-3</v>
      </c>
      <c r="M6">
        <f t="shared" si="4"/>
        <v>5.0000000000000001E-4</v>
      </c>
      <c r="N6" s="2">
        <f t="shared" si="5"/>
        <v>7.3846153846153839E-2</v>
      </c>
      <c r="O6" s="2">
        <f t="shared" si="6"/>
        <v>1.846153846153846E-2</v>
      </c>
      <c r="P6" s="3">
        <f t="shared" si="7"/>
        <v>4.6769230769230771E-2</v>
      </c>
      <c r="Q6" s="3">
        <f t="shared" si="8"/>
        <v>2.7076923076923075E-2</v>
      </c>
      <c r="S6" s="1">
        <f t="shared" si="9"/>
        <v>3.49</v>
      </c>
      <c r="T6">
        <f t="shared" si="10"/>
        <v>3.45</v>
      </c>
      <c r="U6">
        <f t="shared" si="11"/>
        <v>1.4999999999999999E-2</v>
      </c>
      <c r="V6">
        <f t="shared" si="12"/>
        <v>2.5000000000000001E-2</v>
      </c>
    </row>
    <row r="7" spans="1:22" x14ac:dyDescent="0.3">
      <c r="A7" t="s">
        <v>18</v>
      </c>
      <c r="B7">
        <v>4.4999999999999997E-3</v>
      </c>
      <c r="C7">
        <v>2.5000000000000001E-2</v>
      </c>
      <c r="H7">
        <v>5</v>
      </c>
      <c r="I7" s="1">
        <f t="shared" si="0"/>
        <v>0.2291</v>
      </c>
      <c r="J7" s="1">
        <f t="shared" si="1"/>
        <v>4.582E-2</v>
      </c>
      <c r="K7">
        <f t="shared" si="2"/>
        <v>0.22500000000000001</v>
      </c>
      <c r="L7">
        <f t="shared" si="3"/>
        <v>3.5999999999999999E-3</v>
      </c>
      <c r="M7">
        <f t="shared" si="4"/>
        <v>5.0000000000000001E-4</v>
      </c>
      <c r="N7" s="2">
        <f t="shared" si="5"/>
        <v>9.2307692307692313E-2</v>
      </c>
      <c r="O7" s="2">
        <f t="shared" si="6"/>
        <v>1.8461538461538463E-2</v>
      </c>
      <c r="P7" s="3">
        <f t="shared" si="7"/>
        <v>5.8461538461538468E-2</v>
      </c>
      <c r="Q7" s="3">
        <f t="shared" si="8"/>
        <v>3.3846153846153845E-2</v>
      </c>
      <c r="S7" s="1">
        <f t="shared" si="9"/>
        <v>3.4950000000000001</v>
      </c>
      <c r="T7">
        <f t="shared" si="10"/>
        <v>3.45</v>
      </c>
      <c r="U7">
        <f t="shared" si="11"/>
        <v>0.02</v>
      </c>
      <c r="V7">
        <f t="shared" si="12"/>
        <v>2.5000000000000001E-2</v>
      </c>
    </row>
    <row r="8" spans="1:22" x14ac:dyDescent="0.3">
      <c r="A8" s="4" t="s">
        <v>19</v>
      </c>
      <c r="B8" s="4">
        <f>B7/5</f>
        <v>8.9999999999999998E-4</v>
      </c>
      <c r="C8" s="4">
        <f>C7/5</f>
        <v>5.0000000000000001E-3</v>
      </c>
      <c r="H8">
        <v>6</v>
      </c>
      <c r="I8" s="5">
        <f t="shared" si="0"/>
        <v>0.23</v>
      </c>
      <c r="J8" s="1">
        <f t="shared" si="1"/>
        <v>3.8333333333333337E-2</v>
      </c>
      <c r="K8">
        <f t="shared" si="2"/>
        <v>0.22500000000000001</v>
      </c>
      <c r="L8">
        <f t="shared" si="3"/>
        <v>4.4999999999999997E-3</v>
      </c>
      <c r="M8">
        <f t="shared" si="4"/>
        <v>5.0000000000000001E-4</v>
      </c>
      <c r="N8" s="2">
        <f t="shared" si="5"/>
        <v>0.11076923076923076</v>
      </c>
      <c r="O8" s="2">
        <f t="shared" si="6"/>
        <v>1.846153846153846E-2</v>
      </c>
      <c r="P8" s="3">
        <f t="shared" si="7"/>
        <v>7.015384615384615E-2</v>
      </c>
      <c r="Q8" s="3">
        <f t="shared" si="8"/>
        <v>4.0615384615384609E-2</v>
      </c>
      <c r="S8" s="1">
        <f t="shared" si="9"/>
        <v>3.5</v>
      </c>
      <c r="T8">
        <f t="shared" si="10"/>
        <v>3.45</v>
      </c>
      <c r="U8">
        <f t="shared" si="11"/>
        <v>2.5000000000000001E-2</v>
      </c>
      <c r="V8">
        <f t="shared" si="12"/>
        <v>2.5000000000000001E-2</v>
      </c>
    </row>
    <row r="9" spans="1:22" x14ac:dyDescent="0.3">
      <c r="A9" t="s">
        <v>9</v>
      </c>
      <c r="B9">
        <v>5.0000000000000001E-4</v>
      </c>
      <c r="C9">
        <v>2.5000000000000001E-2</v>
      </c>
      <c r="H9">
        <v>7</v>
      </c>
      <c r="I9" s="1">
        <f t="shared" si="0"/>
        <v>0.23089999999999999</v>
      </c>
      <c r="J9" s="1">
        <f t="shared" si="1"/>
        <v>3.2985714285714285E-2</v>
      </c>
      <c r="K9">
        <f t="shared" si="2"/>
        <v>0.22500000000000001</v>
      </c>
      <c r="L9">
        <f t="shared" si="3"/>
        <v>5.4000000000000003E-3</v>
      </c>
      <c r="M9">
        <f t="shared" si="4"/>
        <v>5.0000000000000001E-4</v>
      </c>
      <c r="N9" s="2">
        <f t="shared" si="5"/>
        <v>0.12923076923076923</v>
      </c>
      <c r="O9" s="2">
        <f t="shared" si="6"/>
        <v>1.8461538461538463E-2</v>
      </c>
      <c r="P9" s="3">
        <f t="shared" si="7"/>
        <v>8.1846153846153846E-2</v>
      </c>
      <c r="Q9" s="3">
        <f t="shared" si="8"/>
        <v>4.7384615384615379E-2</v>
      </c>
      <c r="S9" s="1">
        <f t="shared" si="9"/>
        <v>3.5049999999999999</v>
      </c>
      <c r="T9">
        <f t="shared" si="10"/>
        <v>3.45</v>
      </c>
      <c r="U9">
        <f t="shared" si="11"/>
        <v>0.03</v>
      </c>
      <c r="V9">
        <f t="shared" si="12"/>
        <v>2.5000000000000001E-2</v>
      </c>
    </row>
    <row r="10" spans="1:22" x14ac:dyDescent="0.3">
      <c r="H10">
        <v>8</v>
      </c>
      <c r="I10" s="1">
        <f t="shared" si="0"/>
        <v>0.23180000000000001</v>
      </c>
      <c r="J10" s="1">
        <f t="shared" si="1"/>
        <v>2.8975000000000001E-2</v>
      </c>
      <c r="K10">
        <f t="shared" si="2"/>
        <v>0.22500000000000001</v>
      </c>
      <c r="L10">
        <f t="shared" si="3"/>
        <v>6.3E-3</v>
      </c>
      <c r="M10">
        <f t="shared" si="4"/>
        <v>5.0000000000000001E-4</v>
      </c>
      <c r="N10" s="2">
        <f t="shared" si="5"/>
        <v>0.14769230769230768</v>
      </c>
      <c r="O10" s="2">
        <f t="shared" si="6"/>
        <v>1.846153846153846E-2</v>
      </c>
      <c r="P10" s="3">
        <f t="shared" si="7"/>
        <v>9.3538461538461543E-2</v>
      </c>
      <c r="Q10" s="3">
        <f t="shared" si="8"/>
        <v>5.415384615384615E-2</v>
      </c>
      <c r="S10" s="1">
        <f t="shared" si="9"/>
        <v>3.5100000000000002</v>
      </c>
      <c r="T10">
        <f t="shared" si="10"/>
        <v>3.45</v>
      </c>
      <c r="U10">
        <f t="shared" si="11"/>
        <v>3.5000000000000003E-2</v>
      </c>
      <c r="V10">
        <f t="shared" si="12"/>
        <v>2.5000000000000001E-2</v>
      </c>
    </row>
    <row r="11" spans="1:22" x14ac:dyDescent="0.3">
      <c r="A11" s="1" t="s">
        <v>20</v>
      </c>
      <c r="B11" s="1">
        <v>0.24</v>
      </c>
      <c r="C11" s="1">
        <v>7.0000000000000007E-2</v>
      </c>
      <c r="H11">
        <v>9</v>
      </c>
      <c r="I11" s="1">
        <f t="shared" si="0"/>
        <v>0.23270000000000002</v>
      </c>
      <c r="J11" s="1">
        <f t="shared" si="1"/>
        <v>2.5855555555555559E-2</v>
      </c>
      <c r="K11">
        <f t="shared" si="2"/>
        <v>0.22500000000000001</v>
      </c>
      <c r="L11">
        <f t="shared" si="3"/>
        <v>7.1999999999999998E-3</v>
      </c>
      <c r="M11">
        <f t="shared" si="4"/>
        <v>5.0000000000000001E-4</v>
      </c>
      <c r="N11" s="2">
        <f t="shared" si="5"/>
        <v>0.16615384615384615</v>
      </c>
      <c r="O11" s="2">
        <f t="shared" si="6"/>
        <v>1.846153846153846E-2</v>
      </c>
      <c r="P11" s="3">
        <f t="shared" si="7"/>
        <v>0.10523076923076924</v>
      </c>
      <c r="Q11" s="3">
        <f t="shared" si="8"/>
        <v>6.092307692307692E-2</v>
      </c>
      <c r="S11" s="1">
        <f t="shared" si="9"/>
        <v>3.5150000000000001</v>
      </c>
      <c r="T11">
        <f t="shared" si="10"/>
        <v>3.45</v>
      </c>
      <c r="U11">
        <f t="shared" si="11"/>
        <v>0.04</v>
      </c>
      <c r="V11">
        <f t="shared" si="12"/>
        <v>2.5000000000000001E-2</v>
      </c>
    </row>
    <row r="12" spans="1:22" x14ac:dyDescent="0.3">
      <c r="A12" t="s">
        <v>7</v>
      </c>
      <c r="B12">
        <v>0.152</v>
      </c>
      <c r="C12">
        <v>0.06</v>
      </c>
      <c r="H12">
        <v>10</v>
      </c>
      <c r="I12" s="1">
        <f t="shared" si="0"/>
        <v>0.2336</v>
      </c>
      <c r="J12" s="1">
        <f t="shared" si="1"/>
        <v>2.3359999999999999E-2</v>
      </c>
      <c r="K12">
        <f t="shared" si="2"/>
        <v>0.22500000000000001</v>
      </c>
      <c r="L12">
        <f t="shared" si="3"/>
        <v>8.0999999999999996E-3</v>
      </c>
      <c r="M12">
        <f t="shared" si="4"/>
        <v>5.0000000000000001E-4</v>
      </c>
      <c r="N12" s="2">
        <f t="shared" si="5"/>
        <v>0.18461538461538463</v>
      </c>
      <c r="O12" s="2">
        <f t="shared" si="6"/>
        <v>1.8461538461538463E-2</v>
      </c>
      <c r="P12" s="3">
        <f t="shared" si="7"/>
        <v>0.11692307692307694</v>
      </c>
      <c r="Q12" s="3">
        <f t="shared" si="8"/>
        <v>6.7692307692307691E-2</v>
      </c>
      <c r="S12" s="1">
        <f t="shared" si="9"/>
        <v>3.52</v>
      </c>
      <c r="T12">
        <f t="shared" si="10"/>
        <v>3.45</v>
      </c>
      <c r="U12">
        <f t="shared" si="11"/>
        <v>4.4999999999999998E-2</v>
      </c>
      <c r="V12">
        <f t="shared" si="12"/>
        <v>2.5000000000000001E-2</v>
      </c>
    </row>
    <row r="13" spans="1:22" x14ac:dyDescent="0.3">
      <c r="A13" t="s">
        <v>9</v>
      </c>
      <c r="B13">
        <f>B11-B12</f>
        <v>8.7999999999999995E-2</v>
      </c>
      <c r="C13">
        <v>0.01</v>
      </c>
      <c r="H13">
        <v>11</v>
      </c>
      <c r="I13" s="1">
        <f t="shared" ref="I13:I15" si="13">SUM(K13:M13)</f>
        <v>0.23450000000000001</v>
      </c>
      <c r="J13" s="1">
        <f t="shared" si="1"/>
        <v>2.1318181818181819E-2</v>
      </c>
      <c r="K13">
        <f t="shared" si="2"/>
        <v>0.22500000000000001</v>
      </c>
      <c r="L13">
        <f t="shared" si="3"/>
        <v>8.9999999999999993E-3</v>
      </c>
      <c r="M13">
        <f t="shared" si="4"/>
        <v>5.0000000000000001E-4</v>
      </c>
      <c r="N13" s="2">
        <f t="shared" si="5"/>
        <v>0.2030769230769231</v>
      </c>
      <c r="O13" s="2">
        <f t="shared" si="6"/>
        <v>1.8461538461538463E-2</v>
      </c>
      <c r="P13" s="3">
        <f t="shared" si="7"/>
        <v>0.12861538461538463</v>
      </c>
      <c r="Q13" s="3">
        <f t="shared" si="8"/>
        <v>7.4461538461538454E-2</v>
      </c>
    </row>
    <row r="14" spans="1:22" x14ac:dyDescent="0.3">
      <c r="H14">
        <v>12</v>
      </c>
      <c r="I14" s="1">
        <f t="shared" si="13"/>
        <v>0.2354</v>
      </c>
      <c r="J14" s="1">
        <f t="shared" si="1"/>
        <v>1.9616666666666668E-2</v>
      </c>
      <c r="K14">
        <f t="shared" si="2"/>
        <v>0.22500000000000001</v>
      </c>
      <c r="L14">
        <f t="shared" si="3"/>
        <v>9.8999999999999991E-3</v>
      </c>
      <c r="M14">
        <f t="shared" si="4"/>
        <v>5.0000000000000001E-4</v>
      </c>
      <c r="N14" s="2">
        <f t="shared" si="5"/>
        <v>0.22153846153846152</v>
      </c>
      <c r="O14" s="2">
        <f t="shared" si="6"/>
        <v>1.846153846153846E-2</v>
      </c>
      <c r="P14" s="3">
        <f t="shared" si="7"/>
        <v>0.1403076923076923</v>
      </c>
      <c r="Q14" s="3">
        <f t="shared" si="8"/>
        <v>8.1230769230769218E-2</v>
      </c>
    </row>
    <row r="15" spans="1:22" x14ac:dyDescent="0.3">
      <c r="A15" s="6" t="s">
        <v>21</v>
      </c>
      <c r="B15" s="7">
        <f t="shared" ref="B15:C17" si="14">B11/13</f>
        <v>1.846153846153846E-2</v>
      </c>
      <c r="C15" s="7">
        <f t="shared" si="14"/>
        <v>5.3846153846153853E-3</v>
      </c>
      <c r="H15">
        <v>13</v>
      </c>
      <c r="I15" s="1">
        <f t="shared" si="13"/>
        <v>0.23630000000000001</v>
      </c>
      <c r="J15" s="1">
        <f t="shared" si="1"/>
        <v>1.8176923076923077E-2</v>
      </c>
      <c r="K15">
        <f t="shared" si="2"/>
        <v>0.22500000000000001</v>
      </c>
      <c r="L15">
        <f t="shared" si="3"/>
        <v>1.0800000000000001E-2</v>
      </c>
      <c r="M15">
        <f t="shared" si="4"/>
        <v>5.0000000000000001E-4</v>
      </c>
      <c r="N15" s="8">
        <f t="shared" si="5"/>
        <v>0.24</v>
      </c>
      <c r="O15" s="2">
        <f t="shared" si="6"/>
        <v>1.846153846153846E-2</v>
      </c>
      <c r="P15" s="3">
        <f t="shared" si="7"/>
        <v>0.152</v>
      </c>
      <c r="Q15" s="3">
        <f t="shared" si="8"/>
        <v>8.7999999999999995E-2</v>
      </c>
    </row>
    <row r="16" spans="1:22" x14ac:dyDescent="0.3">
      <c r="A16" s="4" t="str">
        <f>A12</f>
        <v>production</v>
      </c>
      <c r="B16" s="9">
        <f t="shared" si="14"/>
        <v>1.1692307692307693E-2</v>
      </c>
      <c r="C16" s="9">
        <f t="shared" si="14"/>
        <v>4.6153846153846149E-3</v>
      </c>
      <c r="H16">
        <v>14</v>
      </c>
      <c r="I16" s="1">
        <f t="shared" ref="I16:I32" si="15">SUM(K16:M16)</f>
        <v>0.23719999999999999</v>
      </c>
      <c r="J16" s="1">
        <f t="shared" si="1"/>
        <v>1.6942857142857141E-2</v>
      </c>
      <c r="K16">
        <f t="shared" si="2"/>
        <v>0.22500000000000001</v>
      </c>
      <c r="L16">
        <f t="shared" si="3"/>
        <v>1.17E-2</v>
      </c>
      <c r="M16">
        <f t="shared" si="4"/>
        <v>5.0000000000000001E-4</v>
      </c>
      <c r="N16" s="10">
        <f t="shared" si="5"/>
        <v>0.25846153846153846</v>
      </c>
      <c r="O16" s="2">
        <f t="shared" si="6"/>
        <v>1.8461538461538463E-2</v>
      </c>
      <c r="P16" s="3">
        <f t="shared" si="7"/>
        <v>0.16369230769230769</v>
      </c>
      <c r="Q16" s="3">
        <f t="shared" si="8"/>
        <v>9.4769230769230758E-2</v>
      </c>
    </row>
    <row r="17" spans="1:17" x14ac:dyDescent="0.3">
      <c r="A17" s="4" t="str">
        <f>A13</f>
        <v>waste incineration</v>
      </c>
      <c r="B17" s="9">
        <f t="shared" si="14"/>
        <v>6.7692307692307687E-3</v>
      </c>
      <c r="C17" s="9">
        <f t="shared" si="14"/>
        <v>7.6923076923076923E-4</v>
      </c>
      <c r="H17">
        <v>15</v>
      </c>
      <c r="I17" s="1">
        <f t="shared" si="15"/>
        <v>0.23810000000000001</v>
      </c>
      <c r="J17" s="1">
        <f t="shared" si="1"/>
        <v>1.5873333333333333E-2</v>
      </c>
      <c r="K17">
        <f t="shared" si="2"/>
        <v>0.22500000000000001</v>
      </c>
      <c r="L17">
        <f t="shared" si="3"/>
        <v>1.26E-2</v>
      </c>
      <c r="M17">
        <f t="shared" si="4"/>
        <v>5.0000000000000001E-4</v>
      </c>
      <c r="N17" s="10">
        <f t="shared" si="5"/>
        <v>0.27692307692307694</v>
      </c>
      <c r="O17" s="2">
        <f t="shared" si="6"/>
        <v>1.8461538461538463E-2</v>
      </c>
      <c r="P17" s="3">
        <f t="shared" si="7"/>
        <v>0.17538461538461539</v>
      </c>
      <c r="Q17" s="3">
        <f t="shared" si="8"/>
        <v>0.10153846153846154</v>
      </c>
    </row>
    <row r="18" spans="1:17" x14ac:dyDescent="0.3">
      <c r="H18">
        <v>16</v>
      </c>
      <c r="I18" s="1">
        <f t="shared" si="15"/>
        <v>0.23900000000000002</v>
      </c>
      <c r="J18" s="1">
        <f t="shared" si="1"/>
        <v>1.4937500000000001E-2</v>
      </c>
      <c r="K18">
        <f t="shared" si="2"/>
        <v>0.22500000000000001</v>
      </c>
      <c r="L18">
        <f t="shared" si="3"/>
        <v>1.35E-2</v>
      </c>
      <c r="M18">
        <f t="shared" si="4"/>
        <v>5.0000000000000001E-4</v>
      </c>
      <c r="N18" s="11">
        <f t="shared" si="5"/>
        <v>0.29538461538461536</v>
      </c>
      <c r="O18" s="2">
        <f t="shared" si="6"/>
        <v>1.846153846153846E-2</v>
      </c>
      <c r="P18" s="3">
        <f t="shared" si="7"/>
        <v>0.18707692307692309</v>
      </c>
      <c r="Q18" s="3">
        <f t="shared" si="8"/>
        <v>0.1083076923076923</v>
      </c>
    </row>
    <row r="19" spans="1:17" x14ac:dyDescent="0.3">
      <c r="H19">
        <v>17</v>
      </c>
      <c r="I19" s="1">
        <f t="shared" si="15"/>
        <v>0.2399</v>
      </c>
      <c r="J19" s="1">
        <f t="shared" si="1"/>
        <v>1.4111764705882353E-2</v>
      </c>
      <c r="K19">
        <f t="shared" si="2"/>
        <v>0.22500000000000001</v>
      </c>
      <c r="L19">
        <f t="shared" si="3"/>
        <v>1.44E-2</v>
      </c>
      <c r="M19">
        <f t="shared" si="4"/>
        <v>5.0000000000000001E-4</v>
      </c>
      <c r="N19" s="10">
        <f t="shared" si="5"/>
        <v>0.31384615384615383</v>
      </c>
      <c r="O19" s="2">
        <f t="shared" si="6"/>
        <v>1.846153846153846E-2</v>
      </c>
      <c r="P19" s="3">
        <f t="shared" si="7"/>
        <v>0.19876923076923078</v>
      </c>
      <c r="Q19" s="3">
        <f t="shared" si="8"/>
        <v>0.11507692307692306</v>
      </c>
    </row>
    <row r="20" spans="1:17" x14ac:dyDescent="0.3">
      <c r="H20">
        <v>18</v>
      </c>
      <c r="I20" s="1">
        <f t="shared" si="15"/>
        <v>0.24080000000000001</v>
      </c>
      <c r="J20" s="1">
        <f t="shared" si="1"/>
        <v>1.3377777777777778E-2</v>
      </c>
      <c r="K20">
        <f t="shared" si="2"/>
        <v>0.22500000000000001</v>
      </c>
      <c r="L20">
        <f t="shared" si="3"/>
        <v>1.5299999999999999E-2</v>
      </c>
      <c r="M20">
        <f t="shared" si="4"/>
        <v>5.0000000000000001E-4</v>
      </c>
      <c r="N20" s="10">
        <f t="shared" si="5"/>
        <v>0.3323076923076923</v>
      </c>
      <c r="O20" s="2">
        <f t="shared" si="6"/>
        <v>1.846153846153846E-2</v>
      </c>
      <c r="P20" s="3">
        <f t="shared" si="7"/>
        <v>0.21046153846153848</v>
      </c>
      <c r="Q20" s="3">
        <f t="shared" si="8"/>
        <v>0.12184615384615384</v>
      </c>
    </row>
    <row r="21" spans="1:17" x14ac:dyDescent="0.3">
      <c r="H21">
        <v>19</v>
      </c>
      <c r="I21" s="1">
        <f t="shared" si="15"/>
        <v>0.2417</v>
      </c>
      <c r="J21" s="1">
        <f t="shared" si="1"/>
        <v>1.2721052631578947E-2</v>
      </c>
      <c r="K21">
        <f t="shared" si="2"/>
        <v>0.22500000000000001</v>
      </c>
      <c r="L21">
        <f t="shared" si="3"/>
        <v>1.6199999999999999E-2</v>
      </c>
      <c r="M21">
        <f t="shared" si="4"/>
        <v>5.0000000000000001E-4</v>
      </c>
      <c r="N21" s="11">
        <f t="shared" si="5"/>
        <v>0.35076923076923078</v>
      </c>
      <c r="O21" s="2">
        <f t="shared" si="6"/>
        <v>1.8461538461538463E-2</v>
      </c>
      <c r="P21" s="3">
        <f t="shared" si="7"/>
        <v>0.22215384615384617</v>
      </c>
      <c r="Q21" s="3">
        <f t="shared" si="8"/>
        <v>0.1286153846153846</v>
      </c>
    </row>
    <row r="22" spans="1:17" x14ac:dyDescent="0.3">
      <c r="H22">
        <v>20</v>
      </c>
      <c r="I22" s="1">
        <f t="shared" si="15"/>
        <v>0.24260000000000001</v>
      </c>
      <c r="J22" s="1">
        <f t="shared" si="1"/>
        <v>1.213E-2</v>
      </c>
      <c r="K22">
        <f t="shared" si="2"/>
        <v>0.22500000000000001</v>
      </c>
      <c r="L22">
        <f t="shared" si="3"/>
        <v>1.7100000000000001E-2</v>
      </c>
      <c r="M22">
        <f t="shared" si="4"/>
        <v>5.0000000000000001E-4</v>
      </c>
      <c r="N22" s="10">
        <f t="shared" si="5"/>
        <v>0.36923076923076925</v>
      </c>
      <c r="O22" s="2">
        <f t="shared" si="6"/>
        <v>1.8461538461538463E-2</v>
      </c>
      <c r="P22" s="3">
        <f t="shared" si="7"/>
        <v>0.23384615384615387</v>
      </c>
      <c r="Q22" s="3">
        <f t="shared" si="8"/>
        <v>0.13538461538461538</v>
      </c>
    </row>
    <row r="23" spans="1:17" x14ac:dyDescent="0.3">
      <c r="H23">
        <v>21</v>
      </c>
      <c r="I23" s="1">
        <f t="shared" si="15"/>
        <v>0.24349999999999999</v>
      </c>
      <c r="J23" s="1">
        <f t="shared" si="1"/>
        <v>1.1595238095238094E-2</v>
      </c>
      <c r="K23">
        <f t="shared" si="2"/>
        <v>0.22500000000000001</v>
      </c>
      <c r="L23">
        <f t="shared" si="3"/>
        <v>1.7999999999999999E-2</v>
      </c>
      <c r="M23">
        <f t="shared" si="4"/>
        <v>5.0000000000000001E-4</v>
      </c>
      <c r="N23" s="10">
        <f t="shared" si="5"/>
        <v>0.38769230769230767</v>
      </c>
      <c r="O23" s="2">
        <f t="shared" si="6"/>
        <v>1.846153846153846E-2</v>
      </c>
      <c r="P23" s="3">
        <f t="shared" si="7"/>
        <v>0.24553846153846154</v>
      </c>
      <c r="Q23" s="3">
        <f t="shared" si="8"/>
        <v>0.14215384615384613</v>
      </c>
    </row>
    <row r="24" spans="1:17" x14ac:dyDescent="0.3">
      <c r="H24">
        <v>22</v>
      </c>
      <c r="I24" s="1">
        <f t="shared" si="15"/>
        <v>0.24440000000000001</v>
      </c>
      <c r="J24" s="1">
        <f t="shared" si="1"/>
        <v>1.1109090909090909E-2</v>
      </c>
      <c r="K24">
        <f t="shared" si="2"/>
        <v>0.22500000000000001</v>
      </c>
      <c r="L24">
        <f t="shared" si="3"/>
        <v>1.89E-2</v>
      </c>
      <c r="M24">
        <f t="shared" si="4"/>
        <v>5.0000000000000001E-4</v>
      </c>
      <c r="N24" s="11">
        <f t="shared" si="5"/>
        <v>0.4061538461538462</v>
      </c>
      <c r="O24" s="2">
        <f t="shared" si="6"/>
        <v>1.8461538461538463E-2</v>
      </c>
      <c r="P24" s="3">
        <f t="shared" si="7"/>
        <v>0.25723076923076926</v>
      </c>
      <c r="Q24" s="3">
        <f t="shared" si="8"/>
        <v>0.14892307692307691</v>
      </c>
    </row>
    <row r="25" spans="1:17" x14ac:dyDescent="0.3">
      <c r="H25">
        <v>23</v>
      </c>
      <c r="I25" s="1">
        <f t="shared" si="15"/>
        <v>0.24530000000000002</v>
      </c>
      <c r="J25" s="1">
        <f t="shared" si="1"/>
        <v>1.0665217391304349E-2</v>
      </c>
      <c r="K25">
        <f t="shared" si="2"/>
        <v>0.22500000000000001</v>
      </c>
      <c r="L25">
        <f t="shared" si="3"/>
        <v>1.9799999999999998E-2</v>
      </c>
      <c r="M25">
        <f t="shared" si="4"/>
        <v>5.0000000000000001E-4</v>
      </c>
      <c r="N25" s="10">
        <f t="shared" si="5"/>
        <v>0.42461538461538462</v>
      </c>
      <c r="O25" s="2">
        <f t="shared" si="6"/>
        <v>1.8461538461538463E-2</v>
      </c>
      <c r="P25" s="3">
        <f t="shared" si="7"/>
        <v>0.26892307692307693</v>
      </c>
      <c r="Q25" s="3">
        <f t="shared" si="8"/>
        <v>0.15569230769230769</v>
      </c>
    </row>
    <row r="26" spans="1:17" x14ac:dyDescent="0.3">
      <c r="H26">
        <v>24</v>
      </c>
      <c r="I26" s="1">
        <f t="shared" si="15"/>
        <v>0.2462</v>
      </c>
      <c r="J26" s="1">
        <f t="shared" si="1"/>
        <v>1.0258333333333333E-2</v>
      </c>
      <c r="K26">
        <f t="shared" si="2"/>
        <v>0.22500000000000001</v>
      </c>
      <c r="L26">
        <f t="shared" si="3"/>
        <v>2.07E-2</v>
      </c>
      <c r="M26">
        <f t="shared" si="4"/>
        <v>5.0000000000000001E-4</v>
      </c>
      <c r="N26" s="10">
        <f t="shared" si="5"/>
        <v>0.44307692307692303</v>
      </c>
      <c r="O26" s="2">
        <f t="shared" si="6"/>
        <v>1.846153846153846E-2</v>
      </c>
      <c r="P26" s="3">
        <f t="shared" si="7"/>
        <v>0.2806153846153846</v>
      </c>
      <c r="Q26" s="3">
        <f t="shared" si="8"/>
        <v>0.16246153846153844</v>
      </c>
    </row>
    <row r="27" spans="1:17" x14ac:dyDescent="0.3">
      <c r="H27">
        <v>25</v>
      </c>
      <c r="I27" s="1">
        <f t="shared" si="15"/>
        <v>0.24710000000000001</v>
      </c>
      <c r="J27" s="1">
        <f t="shared" si="1"/>
        <v>9.8840000000000004E-3</v>
      </c>
      <c r="K27">
        <f t="shared" si="2"/>
        <v>0.22500000000000001</v>
      </c>
      <c r="L27">
        <f t="shared" si="3"/>
        <v>2.1600000000000001E-2</v>
      </c>
      <c r="M27">
        <f t="shared" si="4"/>
        <v>5.0000000000000001E-4</v>
      </c>
      <c r="N27" s="11">
        <f t="shared" si="5"/>
        <v>0.46153846153846156</v>
      </c>
      <c r="O27" s="2">
        <f t="shared" si="6"/>
        <v>1.8461538461538463E-2</v>
      </c>
      <c r="P27" s="3">
        <f t="shared" si="7"/>
        <v>0.29230769230769232</v>
      </c>
      <c r="Q27" s="3">
        <f t="shared" si="8"/>
        <v>0.16923076923076921</v>
      </c>
    </row>
    <row r="28" spans="1:17" x14ac:dyDescent="0.3">
      <c r="H28">
        <v>26</v>
      </c>
      <c r="I28" s="1">
        <f t="shared" si="15"/>
        <v>0.248</v>
      </c>
      <c r="J28" s="1">
        <f t="shared" si="1"/>
        <v>9.5384615384615391E-3</v>
      </c>
      <c r="K28">
        <f t="shared" si="2"/>
        <v>0.22500000000000001</v>
      </c>
      <c r="L28">
        <f t="shared" si="3"/>
        <v>2.2499999999999999E-2</v>
      </c>
      <c r="M28">
        <f t="shared" si="4"/>
        <v>5.0000000000000001E-4</v>
      </c>
      <c r="N28" s="10">
        <f t="shared" si="5"/>
        <v>0.48</v>
      </c>
      <c r="O28" s="2">
        <f t="shared" si="6"/>
        <v>1.846153846153846E-2</v>
      </c>
      <c r="P28" s="3">
        <f t="shared" si="7"/>
        <v>0.30399999999999999</v>
      </c>
      <c r="Q28" s="3">
        <f t="shared" si="8"/>
        <v>0.17599999999999999</v>
      </c>
    </row>
    <row r="29" spans="1:17" x14ac:dyDescent="0.3">
      <c r="H29">
        <v>27</v>
      </c>
      <c r="I29" s="1">
        <f t="shared" si="15"/>
        <v>0.24890000000000001</v>
      </c>
      <c r="J29" s="1">
        <f t="shared" si="1"/>
        <v>9.2185185185185183E-3</v>
      </c>
      <c r="K29">
        <f t="shared" si="2"/>
        <v>0.22500000000000001</v>
      </c>
      <c r="L29">
        <f t="shared" si="3"/>
        <v>2.3400000000000001E-2</v>
      </c>
      <c r="M29">
        <f t="shared" si="4"/>
        <v>5.0000000000000001E-4</v>
      </c>
      <c r="N29" s="10">
        <f t="shared" si="5"/>
        <v>0.49846153846153851</v>
      </c>
      <c r="O29" s="2">
        <f t="shared" si="6"/>
        <v>1.8461538461538463E-2</v>
      </c>
      <c r="P29" s="3">
        <f t="shared" si="7"/>
        <v>0.31569230769230772</v>
      </c>
      <c r="Q29" s="3">
        <f t="shared" si="8"/>
        <v>0.18276923076923077</v>
      </c>
    </row>
    <row r="30" spans="1:17" x14ac:dyDescent="0.3">
      <c r="H30">
        <v>28</v>
      </c>
      <c r="I30" s="1">
        <f t="shared" si="15"/>
        <v>0.24979999999999999</v>
      </c>
      <c r="J30" s="1">
        <f t="shared" si="1"/>
        <v>8.9214285714285715E-3</v>
      </c>
      <c r="K30">
        <f t="shared" si="2"/>
        <v>0.22500000000000001</v>
      </c>
      <c r="L30">
        <f t="shared" si="3"/>
        <v>2.4299999999999999E-2</v>
      </c>
      <c r="M30">
        <f t="shared" si="4"/>
        <v>5.0000000000000001E-4</v>
      </c>
      <c r="N30" s="11">
        <f t="shared" si="5"/>
        <v>0.51692307692307693</v>
      </c>
      <c r="O30" s="2">
        <f t="shared" si="6"/>
        <v>1.8461538461538463E-2</v>
      </c>
      <c r="P30" s="3">
        <f t="shared" si="7"/>
        <v>0.32738461538461539</v>
      </c>
      <c r="Q30" s="3">
        <f t="shared" si="8"/>
        <v>0.18953846153846152</v>
      </c>
    </row>
    <row r="31" spans="1:17" x14ac:dyDescent="0.3">
      <c r="H31">
        <v>29</v>
      </c>
      <c r="I31" s="1">
        <f t="shared" si="15"/>
        <v>0.25069999999999998</v>
      </c>
      <c r="J31" s="1">
        <f t="shared" si="1"/>
        <v>8.6448275862068963E-3</v>
      </c>
      <c r="K31">
        <f t="shared" si="2"/>
        <v>0.22500000000000001</v>
      </c>
      <c r="L31">
        <f t="shared" si="3"/>
        <v>2.52E-2</v>
      </c>
      <c r="M31">
        <f t="shared" si="4"/>
        <v>5.0000000000000001E-4</v>
      </c>
      <c r="N31" s="10">
        <f t="shared" si="5"/>
        <v>0.53538461538461535</v>
      </c>
      <c r="O31" s="2">
        <f t="shared" si="6"/>
        <v>1.846153846153846E-2</v>
      </c>
      <c r="P31" s="3">
        <f t="shared" si="7"/>
        <v>0.33907692307692311</v>
      </c>
      <c r="Q31" s="3">
        <f t="shared" si="8"/>
        <v>0.19630769230769229</v>
      </c>
    </row>
    <row r="32" spans="1:17" x14ac:dyDescent="0.3">
      <c r="H32">
        <v>30</v>
      </c>
      <c r="I32" s="1">
        <f t="shared" si="15"/>
        <v>0.25159999999999999</v>
      </c>
      <c r="J32" s="1">
        <f t="shared" si="1"/>
        <v>8.3866666666666655E-3</v>
      </c>
      <c r="K32">
        <f t="shared" si="2"/>
        <v>0.22500000000000001</v>
      </c>
      <c r="L32">
        <f t="shared" si="3"/>
        <v>2.6099999999999998E-2</v>
      </c>
      <c r="M32">
        <f t="shared" si="4"/>
        <v>5.0000000000000001E-4</v>
      </c>
      <c r="N32" s="10">
        <f t="shared" si="5"/>
        <v>0.55384615384615388</v>
      </c>
      <c r="O32" s="2">
        <f t="shared" si="6"/>
        <v>1.8461538461538463E-2</v>
      </c>
      <c r="P32" s="3">
        <f t="shared" si="7"/>
        <v>0.35076923076923078</v>
      </c>
      <c r="Q32" s="3">
        <f t="shared" si="8"/>
        <v>0.20307692307692307</v>
      </c>
    </row>
    <row r="33" spans="11:17" x14ac:dyDescent="0.3">
      <c r="K33" s="12">
        <f>K32/$I$32</f>
        <v>0.89427662957074727</v>
      </c>
      <c r="L33" s="12">
        <f t="shared" ref="L33:M33" si="16">L32/$I$32</f>
        <v>0.10373608903020667</v>
      </c>
      <c r="M33" s="12">
        <f t="shared" si="16"/>
        <v>1.9872813990461052E-3</v>
      </c>
      <c r="P33" s="13">
        <f>P32/$N$32</f>
        <v>0.6333333333333333</v>
      </c>
      <c r="Q33" s="13">
        <f>Q32/$N$32</f>
        <v>0.36666666666666664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arodriguez</dc:creator>
  <cp:lastModifiedBy>arodriguez</cp:lastModifiedBy>
  <dcterms:created xsi:type="dcterms:W3CDTF">2021-06-16T13:36:00Z</dcterms:created>
  <dcterms:modified xsi:type="dcterms:W3CDTF">2021-06-16T13:36:55Z</dcterms:modified>
</cp:coreProperties>
</file>