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420" windowWidth="14700" windowHeight="6660" activeTab="2"/>
  </bookViews>
  <sheets>
    <sheet name="Metadata Fig5.4a" sheetId="1" r:id="rId1"/>
    <sheet name="Data_5.4a" sheetId="2" r:id="rId2"/>
    <sheet name="Fig 5.4a" sheetId="3" r:id="rId3"/>
    <sheet name="SWR" sheetId="4" r:id="rId4"/>
    <sheet name="SWL" sheetId="5" r:id="rId5"/>
  </sheets>
  <externalReferences>
    <externalReference r:id="rId6"/>
  </externalReferences>
  <definedNames>
    <definedName name="_SHR1" localSheetId="0">#REF!</definedName>
    <definedName name="_SHR1">#REF!</definedName>
    <definedName name="_SHR2" localSheetId="0">#REF!</definedName>
    <definedName name="_SHR2">#REF!</definedName>
    <definedName name="_tax1" localSheetId="0">'Metadata Fig5.4a'!#REF!</definedName>
    <definedName name="_tax1">'[1]Metadata Fig5.1'!#REF!</definedName>
    <definedName name="_tax2" localSheetId="0">'Metadata Fig5.4a'!#REF!</definedName>
    <definedName name="_tax2">'[1]Metadata Fig5.1'!#REF!</definedName>
    <definedName name="_tax3" localSheetId="0">'Metadata Fig5.4a'!#REF!</definedName>
    <definedName name="_tax3">'[1]Metadata Fig5.1'!#REF!</definedName>
    <definedName name="_tax4" localSheetId="0">'Metadata Fig5.4a'!#REF!</definedName>
    <definedName name="_tax4">'[1]Metadata Fig5.1'!#REF!</definedName>
    <definedName name="AddToolbar">[0]!AddToolbar</definedName>
    <definedName name="boxes" localSheetId="0">'Metadata Fig5.4a'!#REF!</definedName>
    <definedName name="boxes">'[1]Metadata Fig5.1'!#REF!</definedName>
    <definedName name="button_area_1" localSheetId="0">#REF!</definedName>
    <definedName name="button_area_1">#REF!</definedName>
    <definedName name="CC" localSheetId="0">#REF!</definedName>
    <definedName name="CC">#REF!</definedName>
    <definedName name="CCT" localSheetId="0">'Metadata Fig5.4a'!#REF!</definedName>
    <definedName name="CCT">'[1]Metadata Fig5.1'!#REF!</definedName>
    <definedName name="CDB" localSheetId="0">#REF!</definedName>
    <definedName name="CDB">#REF!</definedName>
    <definedName name="celltips_area" localSheetId="0">#REF!</definedName>
    <definedName name="celltips_area">#REF!</definedName>
    <definedName name="CS" localSheetId="0">#REF!</definedName>
    <definedName name="CS">#REF!</definedName>
    <definedName name="data1" localSheetId="0">'Metadata Fig5.4a'!#REF!</definedName>
    <definedName name="data1">'[1]Metadata Fig5.1'!#REF!</definedName>
    <definedName name="data10" localSheetId="0">'Metadata Fig5.4a'!#REF!</definedName>
    <definedName name="data10">'[1]Metadata Fig5.1'!#REF!</definedName>
    <definedName name="data11" localSheetId="0">'Metadata Fig5.4a'!#REF!</definedName>
    <definedName name="data11">'[1]Metadata Fig5.1'!#REF!</definedName>
    <definedName name="data12" localSheetId="0">'Metadata Fig5.4a'!#REF!</definedName>
    <definedName name="data12">'[1]Metadata Fig5.1'!#REF!</definedName>
    <definedName name="data13" localSheetId="0">'Metadata Fig5.4a'!#REF!</definedName>
    <definedName name="data13">'[1]Metadata Fig5.1'!#REF!</definedName>
    <definedName name="data14" localSheetId="0">'Metadata Fig5.4a'!#REF!</definedName>
    <definedName name="data14">'[1]Metadata Fig5.1'!#REF!</definedName>
    <definedName name="data15" localSheetId="0">'Metadata Fig5.4a'!#REF!</definedName>
    <definedName name="data15">'[1]Metadata Fig5.1'!#REF!</definedName>
    <definedName name="data16" localSheetId="0">'Metadata Fig5.4a'!#REF!</definedName>
    <definedName name="data16">'[1]Metadata Fig5.1'!#REF!</definedName>
    <definedName name="data17" localSheetId="0">'Metadata Fig5.4a'!#REF!</definedName>
    <definedName name="data17">'[1]Metadata Fig5.1'!#REF!</definedName>
    <definedName name="data18" localSheetId="0">'Metadata Fig5.4a'!#REF!</definedName>
    <definedName name="data18">'[1]Metadata Fig5.1'!#REF!</definedName>
    <definedName name="data19" localSheetId="0">'Metadata Fig5.4a'!#REF!</definedName>
    <definedName name="data19">'[1]Metadata Fig5.1'!#REF!</definedName>
    <definedName name="data2" localSheetId="0">'Metadata Fig5.4a'!#REF!</definedName>
    <definedName name="data2">'[1]Metadata Fig5.1'!#REF!</definedName>
    <definedName name="data20" localSheetId="0">'Metadata Fig5.4a'!#REF!</definedName>
    <definedName name="data20">'[1]Metadata Fig5.1'!#REF!</definedName>
    <definedName name="data21" localSheetId="0">'Metadata Fig5.4a'!#REF!</definedName>
    <definedName name="data21">'[1]Metadata Fig5.1'!#REF!</definedName>
    <definedName name="data22" localSheetId="0">'Metadata Fig5.4a'!#REF!</definedName>
    <definedName name="data22">'[1]Metadata Fig5.1'!#REF!</definedName>
    <definedName name="data23" localSheetId="0">'Metadata Fig5.4a'!#REF!</definedName>
    <definedName name="data23">'[1]Metadata Fig5.1'!#REF!</definedName>
    <definedName name="data24" localSheetId="0">'Metadata Fig5.4a'!#REF!</definedName>
    <definedName name="data24">'[1]Metadata Fig5.1'!#REF!</definedName>
    <definedName name="data25" localSheetId="0">'Metadata Fig5.4a'!#REF!</definedName>
    <definedName name="data25">'[1]Metadata Fig5.1'!#REF!</definedName>
    <definedName name="data26" localSheetId="0">'Metadata Fig5.4a'!#REF!</definedName>
    <definedName name="data26">'[1]Metadata Fig5.1'!#REF!</definedName>
    <definedName name="data27" localSheetId="0">'Metadata Fig5.4a'!#REF!</definedName>
    <definedName name="data27">'[1]Metadata Fig5.1'!#REF!</definedName>
    <definedName name="data28" localSheetId="0">'Metadata Fig5.4a'!#REF!</definedName>
    <definedName name="data28">'[1]Metadata Fig5.1'!#REF!</definedName>
    <definedName name="data29" localSheetId="0">'Metadata Fig5.4a'!#REF!</definedName>
    <definedName name="data29">'[1]Metadata Fig5.1'!#REF!</definedName>
    <definedName name="data3" localSheetId="0">'Metadata Fig5.4a'!#REF!</definedName>
    <definedName name="data3">'[1]Metadata Fig5.1'!#REF!</definedName>
    <definedName name="data30" localSheetId="0">'Metadata Fig5.4a'!#REF!</definedName>
    <definedName name="data30">'[1]Metadata Fig5.1'!#REF!</definedName>
    <definedName name="data31" localSheetId="0">'Metadata Fig5.4a'!#REF!</definedName>
    <definedName name="data31">'[1]Metadata Fig5.1'!#REF!</definedName>
    <definedName name="data32" localSheetId="0">'Metadata Fig5.4a'!#REF!</definedName>
    <definedName name="data32">'[1]Metadata Fig5.1'!#REF!</definedName>
    <definedName name="data33" localSheetId="0">'Metadata Fig5.4a'!#REF!</definedName>
    <definedName name="data33">'[1]Metadata Fig5.1'!#REF!</definedName>
    <definedName name="data34" localSheetId="0">'Metadata Fig5.4a'!#REF!</definedName>
    <definedName name="data34">'[1]Metadata Fig5.1'!#REF!</definedName>
    <definedName name="data35" localSheetId="0">'Metadata Fig5.4a'!#REF!</definedName>
    <definedName name="data35">'[1]Metadata Fig5.1'!#REF!</definedName>
    <definedName name="data36" localSheetId="0">'Metadata Fig5.4a'!#REF!</definedName>
    <definedName name="data36">'[1]Metadata Fig5.1'!#REF!</definedName>
    <definedName name="data37" localSheetId="0">'Metadata Fig5.4a'!#REF!</definedName>
    <definedName name="data37">'[1]Metadata Fig5.1'!#REF!</definedName>
    <definedName name="data38" localSheetId="0">'Metadata Fig5.4a'!#REF!</definedName>
    <definedName name="data38">'[1]Metadata Fig5.1'!#REF!</definedName>
    <definedName name="data39" localSheetId="0">'Metadata Fig5.4a'!#REF!</definedName>
    <definedName name="data39">'[1]Metadata Fig5.1'!#REF!</definedName>
    <definedName name="data4" localSheetId="0">'Metadata Fig5.4a'!#REF!</definedName>
    <definedName name="data4">'[1]Metadata Fig5.1'!#REF!</definedName>
    <definedName name="data40" localSheetId="0">'Metadata Fig5.4a'!#REF!</definedName>
    <definedName name="data40">'[1]Metadata Fig5.1'!#REF!</definedName>
    <definedName name="data41" localSheetId="0">'Metadata Fig5.4a'!#REF!</definedName>
    <definedName name="data41">'[1]Metadata Fig5.1'!#REF!</definedName>
    <definedName name="data42" localSheetId="0">'Metadata Fig5.4a'!#REF!</definedName>
    <definedName name="data42">'[1]Metadata Fig5.1'!#REF!</definedName>
    <definedName name="data43" localSheetId="0">'Metadata Fig5.4a'!#REF!</definedName>
    <definedName name="data43">'[1]Metadata Fig5.1'!#REF!</definedName>
    <definedName name="data44" localSheetId="0">'Metadata Fig5.4a'!#REF!</definedName>
    <definedName name="data44">'[1]Metadata Fig5.1'!#REF!</definedName>
    <definedName name="data45" localSheetId="0">'Metadata Fig5.4a'!#REF!</definedName>
    <definedName name="data45">'[1]Metadata Fig5.1'!#REF!</definedName>
    <definedName name="data46" localSheetId="0">'Metadata Fig5.4a'!#REF!</definedName>
    <definedName name="data46">'[1]Metadata Fig5.1'!#REF!</definedName>
    <definedName name="data47" localSheetId="0">'Metadata Fig5.4a'!#REF!</definedName>
    <definedName name="data47">'[1]Metadata Fig5.1'!#REF!</definedName>
    <definedName name="data48" localSheetId="0">'Metadata Fig5.4a'!#REF!</definedName>
    <definedName name="data48">'[1]Metadata Fig5.1'!#REF!</definedName>
    <definedName name="data49" localSheetId="0">'Metadata Fig5.4a'!#REF!</definedName>
    <definedName name="data49">'[1]Metadata Fig5.1'!#REF!</definedName>
    <definedName name="data5" localSheetId="0">'Metadata Fig5.4a'!#REF!</definedName>
    <definedName name="data5">'[1]Metadata Fig5.1'!#REF!</definedName>
    <definedName name="data50" localSheetId="0">'Metadata Fig5.4a'!#REF!</definedName>
    <definedName name="data50">'[1]Metadata Fig5.1'!#REF!</definedName>
    <definedName name="data51" localSheetId="0">'Metadata Fig5.4a'!#REF!</definedName>
    <definedName name="data51">'[1]Metadata Fig5.1'!#REF!</definedName>
    <definedName name="data52" localSheetId="0">'Metadata Fig5.4a'!#REF!</definedName>
    <definedName name="data52">'[1]Metadata Fig5.1'!#REF!</definedName>
    <definedName name="data53" localSheetId="0">'Metadata Fig5.4a'!#REF!</definedName>
    <definedName name="data53">'[1]Metadata Fig5.1'!#REF!</definedName>
    <definedName name="data54" localSheetId="0">'Metadata Fig5.4a'!#REF!</definedName>
    <definedName name="data54">'[1]Metadata Fig5.1'!#REF!</definedName>
    <definedName name="data55" localSheetId="0">'Metadata Fig5.4a'!#REF!</definedName>
    <definedName name="data55">'[1]Metadata Fig5.1'!#REF!</definedName>
    <definedName name="data56" localSheetId="0">'Metadata Fig5.4a'!#REF!</definedName>
    <definedName name="data56">'[1]Metadata Fig5.1'!#REF!</definedName>
    <definedName name="data57" localSheetId="0">'Metadata Fig5.4a'!#REF!</definedName>
    <definedName name="data57">'[1]Metadata Fig5.1'!#REF!</definedName>
    <definedName name="data58" localSheetId="0">'Metadata Fig5.4a'!#REF!</definedName>
    <definedName name="data58">'[1]Metadata Fig5.1'!#REF!</definedName>
    <definedName name="data59" localSheetId="0">'Metadata Fig5.4a'!#REF!</definedName>
    <definedName name="data59">'[1]Metadata Fig5.1'!#REF!</definedName>
    <definedName name="data6" localSheetId="0">'Metadata Fig5.4a'!#REF!</definedName>
    <definedName name="data6">'[1]Metadata Fig5.1'!#REF!</definedName>
    <definedName name="data60" localSheetId="0">'Metadata Fig5.4a'!#REF!</definedName>
    <definedName name="data60">'[1]Metadata Fig5.1'!#REF!</definedName>
    <definedName name="data61" localSheetId="0">'Metadata Fig5.4a'!#REF!</definedName>
    <definedName name="data61">'[1]Metadata Fig5.1'!#REF!</definedName>
    <definedName name="data69" localSheetId="0">'Metadata Fig5.4a'!#REF!</definedName>
    <definedName name="data69">'[1]Metadata Fig5.1'!#REF!</definedName>
    <definedName name="data7" localSheetId="0">'Metadata Fig5.4a'!#REF!</definedName>
    <definedName name="data7">'[1]Metadata Fig5.1'!#REF!</definedName>
    <definedName name="data70" localSheetId="0">'Metadata Fig5.4a'!#REF!</definedName>
    <definedName name="data70">'[1]Metadata Fig5.1'!#REF!</definedName>
    <definedName name="data8" localSheetId="0">'Metadata Fig5.4a'!#REF!</definedName>
    <definedName name="data8">'[1]Metadata Fig5.1'!#REF!</definedName>
    <definedName name="data9" localSheetId="0">'Metadata Fig5.4a'!#REF!</definedName>
    <definedName name="data9">'[1]Metadata Fig5.1'!#REF!</definedName>
    <definedName name="dflt1" localSheetId="0">#REF!</definedName>
    <definedName name="dflt1">#REF!</definedName>
    <definedName name="dflt2" localSheetId="0">#REF!</definedName>
    <definedName name="dflt2">#REF!</definedName>
    <definedName name="dflt3" localSheetId="0">#REF!</definedName>
    <definedName name="dflt3">#REF!</definedName>
    <definedName name="dflt4" localSheetId="0">#REF!</definedName>
    <definedName name="dflt4">#REF!</definedName>
    <definedName name="dflt5" localSheetId="0">#REF!</definedName>
    <definedName name="dflt5">#REF!</definedName>
    <definedName name="dflt6" localSheetId="0">#REF!</definedName>
    <definedName name="dflt6">#REF!</definedName>
    <definedName name="dflt7" localSheetId="0">#REF!</definedName>
    <definedName name="dflt7">#REF!</definedName>
    <definedName name="display_area_1" localSheetId="0">#REF!</definedName>
    <definedName name="display_area_1">#REF!</definedName>
    <definedName name="display_area_2" localSheetId="0">'Metadata Fig5.4a'!#REF!</definedName>
    <definedName name="display_area_2">'[1]Metadata Fig5.1'!#REF!</definedName>
    <definedName name="GoAssetChart">[0]!GoAssetChart</definedName>
    <definedName name="GoBack">[0]!GoBack</definedName>
    <definedName name="GoBalanceSheet">[0]!GoBalanceSheet</definedName>
    <definedName name="GoCashFlow">[0]!GoCashFlow</definedName>
    <definedName name="GoData">[0]!GoData</definedName>
    <definedName name="GoIncomeChart">[0]!GoIncomeChart</definedName>
    <definedName name="LOC" localSheetId="0">#REF!</definedName>
    <definedName name="LOC">#REF!</definedName>
    <definedName name="LTR" localSheetId="0">#REF!</definedName>
    <definedName name="LTR">#REF!</definedName>
    <definedName name="NO" localSheetId="0">'Metadata Fig5.4a'!#REF!</definedName>
    <definedName name="NO">'[1]Metadata Fig5.1'!#REF!</definedName>
    <definedName name="nqryEcoSPCtryRiversbycount" localSheetId="0">#REF!</definedName>
    <definedName name="nqryEcoSPCtryRiversbycount">#REF!</definedName>
    <definedName name="nqryEcoSPEUbycount" localSheetId="0">#REF!</definedName>
    <definedName name="nqryEcoSPEUbycount">#REF!</definedName>
    <definedName name="NS" localSheetId="0">#REF!</definedName>
    <definedName name="NS">#REF!</definedName>
    <definedName name="_xlnm.Print_Area" localSheetId="0">'Metadata Fig5.4a'!$B$2:$Q$59</definedName>
    <definedName name="qzqzqz1" localSheetId="0">'Metadata Fig5.4a'!#REF!</definedName>
    <definedName name="qzqzqz1">'[1]Metadata Fig5.1'!#REF!</definedName>
    <definedName name="qzqzqz10" localSheetId="0">'Metadata Fig5.4a'!#REF!</definedName>
    <definedName name="qzqzqz10">'[1]Metadata Fig5.1'!#REF!</definedName>
    <definedName name="qzqzqz11" localSheetId="0">'Metadata Fig5.4a'!#REF!</definedName>
    <definedName name="qzqzqz11">'[1]Metadata Fig5.1'!#REF!</definedName>
    <definedName name="qzqzqz12" localSheetId="0">'Metadata Fig5.4a'!#REF!</definedName>
    <definedName name="qzqzqz12">'[1]Metadata Fig5.1'!#REF!</definedName>
    <definedName name="qzqzqz13" localSheetId="0">'Metadata Fig5.4a'!#REF!</definedName>
    <definedName name="qzqzqz13">'[1]Metadata Fig5.1'!#REF!</definedName>
    <definedName name="qzqzqz14" localSheetId="0">'Metadata Fig5.4a'!#REF!</definedName>
    <definedName name="qzqzqz14">'[1]Metadata Fig5.1'!#REF!</definedName>
    <definedName name="qzqzqz15" localSheetId="0">'Metadata Fig5.4a'!#REF!</definedName>
    <definedName name="qzqzqz15">'[1]Metadata Fig5.1'!#REF!</definedName>
    <definedName name="qzqzqz16" localSheetId="0">'Metadata Fig5.4a'!#REF!</definedName>
    <definedName name="qzqzqz16">'[1]Metadata Fig5.1'!#REF!</definedName>
    <definedName name="qzqzqz17" localSheetId="0">'Metadata Fig5.4a'!#REF!</definedName>
    <definedName name="qzqzqz17">'[1]Metadata Fig5.1'!#REF!</definedName>
    <definedName name="qzqzqz18" localSheetId="0">'Metadata Fig5.4a'!#REF!</definedName>
    <definedName name="qzqzqz18">'[1]Metadata Fig5.1'!#REF!</definedName>
    <definedName name="qzqzqz19" localSheetId="0">'Metadata Fig5.4a'!#REF!</definedName>
    <definedName name="qzqzqz19">'[1]Metadata Fig5.1'!#REF!</definedName>
    <definedName name="qzqzqz2" localSheetId="0">'Metadata Fig5.4a'!#REF!</definedName>
    <definedName name="qzqzqz2">'[1]Metadata Fig5.1'!#REF!</definedName>
    <definedName name="qzqzqz20" localSheetId="0">'Metadata Fig5.4a'!#REF!</definedName>
    <definedName name="qzqzqz20">'[1]Metadata Fig5.1'!#REF!</definedName>
    <definedName name="qzqzqz21" localSheetId="0">'Metadata Fig5.4a'!#REF!</definedName>
    <definedName name="qzqzqz21">'[1]Metadata Fig5.1'!#REF!</definedName>
    <definedName name="qzqzqz22" localSheetId="0">'Metadata Fig5.4a'!#REF!</definedName>
    <definedName name="qzqzqz22">'[1]Metadata Fig5.1'!#REF!</definedName>
    <definedName name="qzqzqz23" localSheetId="0">'Metadata Fig5.4a'!#REF!</definedName>
    <definedName name="qzqzqz23">'[1]Metadata Fig5.1'!#REF!</definedName>
    <definedName name="qzqzqz24" localSheetId="0">'Metadata Fig5.4a'!#REF!</definedName>
    <definedName name="qzqzqz24">'[1]Metadata Fig5.1'!#REF!</definedName>
    <definedName name="qzqzqz25" localSheetId="0">'Metadata Fig5.4a'!#REF!</definedName>
    <definedName name="qzqzqz25">'[1]Metadata Fig5.1'!#REF!</definedName>
    <definedName name="qzqzqz26" localSheetId="0">'Metadata Fig5.4a'!#REF!</definedName>
    <definedName name="qzqzqz26">'[1]Metadata Fig5.1'!#REF!</definedName>
    <definedName name="qzqzqz27" localSheetId="0">'Metadata Fig5.4a'!#REF!</definedName>
    <definedName name="qzqzqz27">'[1]Metadata Fig5.1'!#REF!</definedName>
    <definedName name="qzqzqz28" localSheetId="0">'Metadata Fig5.4a'!#REF!</definedName>
    <definedName name="qzqzqz28">'[1]Metadata Fig5.1'!#REF!</definedName>
    <definedName name="qzqzqz29" localSheetId="0">'Metadata Fig5.4a'!#REF!</definedName>
    <definedName name="qzqzqz29">'[1]Metadata Fig5.1'!#REF!</definedName>
    <definedName name="qzqzqz3" localSheetId="0">'Metadata Fig5.4a'!#REF!</definedName>
    <definedName name="qzqzqz3">'[1]Metadata Fig5.1'!#REF!</definedName>
    <definedName name="qzqzqz30" localSheetId="0">'Metadata Fig5.4a'!#REF!</definedName>
    <definedName name="qzqzqz30">'[1]Metadata Fig5.1'!#REF!</definedName>
    <definedName name="qzqzqz31" localSheetId="0">'Metadata Fig5.4a'!#REF!</definedName>
    <definedName name="qzqzqz31">'[1]Metadata Fig5.1'!#REF!</definedName>
    <definedName name="qzqzqz32" localSheetId="0">'Metadata Fig5.4a'!#REF!</definedName>
    <definedName name="qzqzqz32">'[1]Metadata Fig5.1'!#REF!</definedName>
    <definedName name="qzqzqz4" localSheetId="0">'Metadata Fig5.4a'!#REF!</definedName>
    <definedName name="qzqzqz4">'[1]Metadata Fig5.1'!#REF!</definedName>
    <definedName name="qzqzqz6" localSheetId="0">'Metadata Fig5.4a'!#REF!</definedName>
    <definedName name="qzqzqz6">'[1]Metadata Fig5.1'!#REF!</definedName>
    <definedName name="qzqzqz7" localSheetId="0">'Metadata Fig5.4a'!#REF!</definedName>
    <definedName name="qzqzqz7">'[1]Metadata Fig5.1'!#REF!</definedName>
    <definedName name="qzqzqz8" localSheetId="0">'Metadata Fig5.4a'!#REF!</definedName>
    <definedName name="qzqzqz8">'[1]Metadata Fig5.1'!#REF!</definedName>
    <definedName name="qzqzqz9" localSheetId="0">'Metadata Fig5.4a'!#REF!</definedName>
    <definedName name="qzqzqz9">'[1]Metadata Fig5.1'!#REF!</definedName>
    <definedName name="SS" localSheetId="0">#REF!</definedName>
    <definedName name="SS">#REF!</definedName>
    <definedName name="TOT" localSheetId="0">'Metadata Fig5.4a'!#REF!</definedName>
    <definedName name="TOT">'[1]Metadata Fig5.1'!#REF!</definedName>
    <definedName name="vital1" localSheetId="0">#REF!</definedName>
    <definedName name="vital1">#REF!</definedName>
    <definedName name="vital2" localSheetId="0">#REF!</definedName>
    <definedName name="vital2">#REF!</definedName>
    <definedName name="vital4" localSheetId="0">#REF!</definedName>
    <definedName name="vital4">#REF!</definedName>
    <definedName name="vital5" localSheetId="0">#REF!</definedName>
    <definedName name="vital5">#REF!</definedName>
    <definedName name="vital6" localSheetId="0">#REF!</definedName>
    <definedName name="vital6">#REF!</definedName>
    <definedName name="vital8" localSheetId="0">#REF!</definedName>
    <definedName name="vital8">#REF!</definedName>
    <definedName name="vital9" localSheetId="0">#REF!</definedName>
    <definedName name="vital9">#REF!</definedName>
  </definedNames>
  <calcPr calcId="145621"/>
</workbook>
</file>

<file path=xl/calcChain.xml><?xml version="1.0" encoding="utf-8"?>
<calcChain xmlns="http://schemas.openxmlformats.org/spreadsheetml/2006/main">
  <c r="L3" i="5" l="1"/>
  <c r="M3" i="5"/>
  <c r="L4" i="5"/>
  <c r="M4" i="5"/>
  <c r="L5" i="5"/>
  <c r="M5" i="5"/>
  <c r="L6" i="5"/>
  <c r="M6" i="5"/>
  <c r="L7" i="5"/>
  <c r="M7" i="5"/>
  <c r="L8" i="5"/>
  <c r="M8" i="5"/>
  <c r="L9" i="5"/>
  <c r="M9" i="5"/>
  <c r="L10" i="5"/>
  <c r="M10" i="5"/>
  <c r="L11" i="5"/>
  <c r="M11" i="5"/>
  <c r="L12" i="5"/>
  <c r="M12" i="5"/>
  <c r="L13" i="5"/>
  <c r="M13" i="5"/>
  <c r="L14" i="5"/>
  <c r="M14" i="5"/>
  <c r="L15" i="5"/>
  <c r="M15" i="5"/>
  <c r="L16" i="5"/>
  <c r="M16" i="5"/>
  <c r="L17" i="5"/>
  <c r="M17" i="5"/>
  <c r="L18" i="5"/>
  <c r="M18" i="5"/>
  <c r="L19" i="5"/>
  <c r="M19" i="5"/>
  <c r="L20" i="5"/>
  <c r="M20" i="5"/>
  <c r="L21" i="5"/>
  <c r="M21" i="5"/>
  <c r="L22" i="5"/>
  <c r="M22" i="5"/>
  <c r="L23" i="5"/>
  <c r="M23" i="5"/>
  <c r="L24" i="5"/>
  <c r="M24" i="5"/>
  <c r="L25" i="5"/>
  <c r="M25" i="5"/>
  <c r="B26" i="5"/>
  <c r="C26" i="5"/>
  <c r="D26" i="5"/>
  <c r="E26" i="5"/>
  <c r="F26" i="5"/>
  <c r="G26" i="5"/>
  <c r="H26" i="5"/>
  <c r="I26" i="5"/>
  <c r="J26" i="5"/>
  <c r="K26" i="5"/>
  <c r="H28" i="5"/>
  <c r="A28" i="5" s="1"/>
  <c r="B29" i="4"/>
  <c r="C29" i="4"/>
  <c r="I31" i="4" s="1"/>
  <c r="A31" i="4" s="1"/>
  <c r="D29" i="4"/>
  <c r="E29" i="4"/>
  <c r="F29" i="4"/>
  <c r="G29" i="4"/>
  <c r="H29" i="4"/>
  <c r="I29" i="4"/>
  <c r="J29" i="4"/>
  <c r="K29" i="4"/>
  <c r="L29" i="4"/>
  <c r="J5" i="2"/>
  <c r="S5" i="2"/>
  <c r="T5" i="2"/>
  <c r="U5" i="2"/>
  <c r="V5" i="2"/>
  <c r="AA5" i="2"/>
  <c r="AE5" i="2"/>
  <c r="J6" i="2"/>
  <c r="S6" i="2"/>
  <c r="T6" i="2"/>
  <c r="U6" i="2"/>
  <c r="V6" i="2"/>
  <c r="AA6" i="2"/>
  <c r="AE6" i="2"/>
  <c r="J7" i="2"/>
  <c r="S7" i="2"/>
  <c r="T7" i="2"/>
  <c r="U7" i="2"/>
  <c r="V7" i="2"/>
  <c r="AA7" i="2"/>
  <c r="AE7" i="2"/>
  <c r="J8" i="2"/>
  <c r="S8" i="2"/>
  <c r="T8" i="2"/>
  <c r="U8" i="2"/>
  <c r="V8" i="2"/>
  <c r="AA8" i="2"/>
  <c r="AE8" i="2"/>
  <c r="J9" i="2"/>
  <c r="S9" i="2"/>
  <c r="T9" i="2"/>
  <c r="U9" i="2"/>
  <c r="V9" i="2"/>
  <c r="AA9" i="2"/>
  <c r="AE9" i="2"/>
  <c r="J10" i="2"/>
  <c r="S10" i="2"/>
  <c r="T10" i="2"/>
  <c r="U10" i="2"/>
  <c r="V10" i="2"/>
  <c r="AA10" i="2"/>
  <c r="AE10" i="2"/>
  <c r="J11" i="2"/>
  <c r="S11" i="2"/>
  <c r="T11" i="2"/>
  <c r="U11" i="2"/>
  <c r="V11" i="2"/>
  <c r="AA11" i="2"/>
  <c r="AE11" i="2"/>
  <c r="J12" i="2"/>
  <c r="S12" i="2"/>
  <c r="T12" i="2"/>
  <c r="U12" i="2"/>
  <c r="V12" i="2"/>
  <c r="AA12" i="2"/>
  <c r="AE12" i="2"/>
  <c r="J13" i="2"/>
  <c r="S13" i="2"/>
  <c r="T13" i="2"/>
  <c r="V13" i="2"/>
  <c r="AA13" i="2"/>
  <c r="AE13" i="2"/>
  <c r="J14" i="2"/>
  <c r="S14" i="2"/>
  <c r="T14" i="2"/>
  <c r="U14" i="2"/>
  <c r="V14" i="2"/>
  <c r="AA14" i="2"/>
  <c r="AE14" i="2"/>
  <c r="J15" i="2"/>
  <c r="S15" i="2"/>
  <c r="T15" i="2"/>
  <c r="U15" i="2"/>
  <c r="V15" i="2"/>
  <c r="AA15" i="2"/>
  <c r="AE15" i="2"/>
  <c r="J16" i="2"/>
  <c r="S16" i="2"/>
  <c r="T16" i="2"/>
  <c r="U16" i="2"/>
  <c r="V16" i="2"/>
  <c r="AA16" i="2"/>
  <c r="AE16" i="2"/>
  <c r="J17" i="2"/>
  <c r="S17" i="2"/>
  <c r="T17" i="2"/>
  <c r="U17" i="2"/>
  <c r="V17" i="2"/>
  <c r="AA17" i="2"/>
  <c r="AE17" i="2"/>
  <c r="J18" i="2"/>
  <c r="S18" i="2"/>
  <c r="T18" i="2"/>
  <c r="U18" i="2"/>
  <c r="V18" i="2"/>
  <c r="AA18" i="2"/>
  <c r="AE18" i="2"/>
  <c r="J19" i="2"/>
  <c r="S19" i="2"/>
  <c r="T19" i="2"/>
  <c r="U19" i="2"/>
  <c r="V19" i="2"/>
  <c r="AA19" i="2"/>
  <c r="AE19" i="2"/>
  <c r="J20" i="2"/>
  <c r="S20" i="2"/>
  <c r="T20" i="2"/>
  <c r="U20" i="2"/>
  <c r="V20" i="2"/>
  <c r="AA20" i="2"/>
  <c r="AE20" i="2"/>
  <c r="J21" i="2"/>
  <c r="T21" i="2"/>
  <c r="U21" i="2"/>
  <c r="V21" i="2"/>
  <c r="AA21" i="2"/>
  <c r="AE21" i="2"/>
  <c r="J22" i="2"/>
  <c r="S22" i="2"/>
  <c r="T22" i="2"/>
  <c r="U22" i="2"/>
  <c r="V22" i="2"/>
  <c r="AA22" i="2"/>
  <c r="AE22" i="2"/>
  <c r="AA23" i="2"/>
  <c r="AE23" i="2"/>
  <c r="J24" i="2"/>
  <c r="S24" i="2"/>
  <c r="T24" i="2"/>
  <c r="U24" i="2"/>
  <c r="V24" i="2"/>
  <c r="AA24" i="2"/>
  <c r="AE24" i="2"/>
  <c r="J25" i="2"/>
  <c r="S25" i="2"/>
  <c r="T25" i="2"/>
  <c r="U25" i="2"/>
  <c r="V25" i="2"/>
  <c r="AA25" i="2"/>
  <c r="AE25" i="2"/>
  <c r="J26" i="2"/>
  <c r="S26" i="2"/>
  <c r="T26" i="2"/>
  <c r="U26" i="2"/>
  <c r="V26" i="2"/>
  <c r="U32" i="2" s="1"/>
  <c r="AA26" i="2"/>
  <c r="AE26" i="2"/>
  <c r="J27" i="2"/>
  <c r="S27" i="2"/>
  <c r="T27" i="2"/>
  <c r="U27" i="2"/>
  <c r="V27" i="2"/>
  <c r="AA27" i="2"/>
  <c r="AE27" i="2"/>
  <c r="J28" i="2"/>
  <c r="S28" i="2"/>
  <c r="T28" i="2"/>
  <c r="U28" i="2"/>
  <c r="V28" i="2"/>
  <c r="U34" i="2" s="1"/>
  <c r="AA28" i="2"/>
  <c r="J29" i="2"/>
  <c r="T29" i="2"/>
  <c r="U29" i="2"/>
  <c r="V29" i="2"/>
  <c r="AA29" i="2"/>
  <c r="J30" i="2"/>
  <c r="S30" i="2"/>
  <c r="T30" i="2"/>
  <c r="U30" i="2"/>
  <c r="V30" i="2"/>
  <c r="AA30" i="2"/>
  <c r="U33" i="2"/>
  <c r="U35" i="2"/>
  <c r="AA35" i="2"/>
  <c r="AE35" i="2"/>
  <c r="U36" i="2"/>
  <c r="AA36" i="2"/>
  <c r="AE36" i="2"/>
  <c r="U37" i="2"/>
  <c r="AA37" i="2"/>
  <c r="AE37" i="2"/>
  <c r="AA38" i="2"/>
  <c r="AE38" i="2"/>
  <c r="AA39" i="2"/>
  <c r="AE39" i="2"/>
  <c r="AA40" i="2"/>
  <c r="AE40" i="2"/>
  <c r="AA41" i="2"/>
  <c r="AE41" i="2"/>
  <c r="AA42" i="2"/>
  <c r="AE42" i="2"/>
  <c r="AA43" i="2"/>
  <c r="AE43" i="2"/>
  <c r="AA44" i="2"/>
  <c r="AE44" i="2"/>
  <c r="AA45" i="2"/>
  <c r="AE45" i="2"/>
  <c r="AA46" i="2"/>
  <c r="AE46" i="2"/>
  <c r="AA47" i="2"/>
  <c r="AE47" i="2"/>
  <c r="AA48" i="2"/>
  <c r="AE48" i="2"/>
  <c r="AA49" i="2"/>
  <c r="AE49" i="2"/>
  <c r="AA50" i="2"/>
  <c r="AE50" i="2"/>
  <c r="AA51" i="2"/>
  <c r="AE51" i="2"/>
  <c r="AA52" i="2"/>
  <c r="AE52" i="2"/>
  <c r="AA53" i="2"/>
  <c r="AE53" i="2"/>
  <c r="AA54" i="2"/>
  <c r="AE54" i="2"/>
  <c r="AA55" i="2"/>
  <c r="AE55" i="2"/>
  <c r="AA56" i="2"/>
  <c r="AE56" i="2"/>
  <c r="AA57" i="2"/>
  <c r="AE57" i="2"/>
  <c r="AA58" i="2"/>
  <c r="AE58" i="2"/>
  <c r="AA59" i="2"/>
  <c r="AE59" i="2"/>
  <c r="AA60" i="2"/>
</calcChain>
</file>

<file path=xl/comments1.xml><?xml version="1.0" encoding="utf-8"?>
<comments xmlns="http://schemas.openxmlformats.org/spreadsheetml/2006/main">
  <authors>
    <author>Carsten Iversen</author>
  </authors>
  <commentList>
    <comment ref="E10" authorId="0">
      <text>
        <r>
          <rPr>
            <sz val="8"/>
            <color indexed="81"/>
            <rFont val="Tahoma"/>
            <family val="2"/>
          </rPr>
          <t>Type in the owner of the graph, in most cases EEA is the owner</t>
        </r>
      </text>
    </comment>
    <comment ref="E11" authorId="0">
      <text>
        <r>
          <rPr>
            <sz val="8"/>
            <color indexed="81"/>
            <rFont val="Tahoma"/>
            <family val="2"/>
          </rPr>
          <t>If EEA is not the owner, type in name to contact person</t>
        </r>
      </text>
    </comment>
    <comment ref="E12" authorId="0">
      <text>
        <r>
          <rPr>
            <sz val="8"/>
            <color indexed="81"/>
            <rFont val="Tahoma"/>
            <family val="2"/>
          </rPr>
          <t>If EEA is not the owner, type in email to contact person</t>
        </r>
      </text>
    </comment>
    <comment ref="E13" authorId="0">
      <text>
        <r>
          <rPr>
            <sz val="8"/>
            <color indexed="81"/>
            <rFont val="Tahoma"/>
            <family val="2"/>
          </rPr>
          <t>If EEA is not the owner, type in address - web site</t>
        </r>
      </text>
    </comment>
    <comment ref="E14" authorId="0">
      <text>
        <r>
          <rPr>
            <sz val="8"/>
            <color indexed="81"/>
            <rFont val="Tahoma"/>
            <family val="2"/>
          </rPr>
          <t>If EEA is not the owner, type in adress</t>
        </r>
      </text>
    </comment>
    <comment ref="E17" authorId="0">
      <text>
        <r>
          <rPr>
            <sz val="8"/>
            <color indexed="81"/>
            <rFont val="Tahoma"/>
            <family val="2"/>
          </rPr>
          <t>Title given to the graph</t>
        </r>
      </text>
    </comment>
    <comment ref="E18" authorId="0">
      <text>
        <r>
          <rPr>
            <sz val="8"/>
            <color indexed="81"/>
            <rFont val="Tahoma"/>
            <family val="2"/>
          </rPr>
          <t>Type in here the full country names covered by the graph</t>
        </r>
      </text>
    </comment>
    <comment ref="E19" authorId="0">
      <text>
        <r>
          <rPr>
            <sz val="8"/>
            <color indexed="81"/>
            <rFont val="Tahoma"/>
            <family val="2"/>
          </rPr>
          <t>Type in "How to read the graph....." and other important information</t>
        </r>
      </text>
    </comment>
    <comment ref="E20" authorId="0">
      <text>
        <r>
          <rPr>
            <sz val="8"/>
            <color indexed="81"/>
            <rFont val="Tahoma"/>
            <family val="2"/>
          </rPr>
          <t>Type in the set of years/timerange of the graph</t>
        </r>
      </text>
    </comment>
    <comment ref="E21" authorId="0">
      <text>
        <r>
          <rPr>
            <sz val="8"/>
            <color indexed="81"/>
            <rFont val="Tahoma"/>
            <family val="2"/>
          </rPr>
          <t>Type in footnotes and any other relevant information</t>
        </r>
      </text>
    </comment>
    <comment ref="E22" authorId="0">
      <text>
        <r>
          <rPr>
            <sz val="8"/>
            <color indexed="81"/>
            <rFont val="Tahoma"/>
            <family val="2"/>
          </rPr>
          <t>Type in footnotes and any other relevant information</t>
        </r>
      </text>
    </comment>
    <comment ref="E23" authorId="0">
      <text>
        <r>
          <rPr>
            <sz val="8"/>
            <color indexed="81"/>
            <rFont val="Tahoma"/>
            <family val="2"/>
          </rPr>
          <t>Type in description of how the resource was compiled, used tools, applied procedures, additional information to understand the data, further references to used methodologies</t>
        </r>
      </text>
    </comment>
    <comment ref="E26" authorId="0">
      <text>
        <r>
          <rPr>
            <sz val="8"/>
            <color indexed="81"/>
            <rFont val="Tahoma"/>
            <family val="2"/>
          </rPr>
          <t>Type in tags / keywords</t>
        </r>
      </text>
    </comment>
    <comment ref="E27" authorId="0">
      <text>
        <r>
          <rPr>
            <sz val="8"/>
            <color indexed="81"/>
            <rFont val="Tahoma"/>
            <family val="2"/>
          </rPr>
          <t>Type in max. 3 themes. See list at http://www.eea.europa.eu/themes</t>
        </r>
      </text>
    </comment>
    <comment ref="E28" authorId="0">
      <text>
        <r>
          <rPr>
            <sz val="8"/>
            <color indexed="81"/>
            <rFont val="Tahoma"/>
            <family val="2"/>
          </rPr>
          <t>Year: YYYY, Code: x.x.x</t>
        </r>
      </text>
    </comment>
    <comment ref="E29" authorId="0">
      <text>
        <r>
          <rPr>
            <sz val="8"/>
            <color indexed="81"/>
            <rFont val="Tahoma"/>
            <family val="2"/>
          </rPr>
          <t>Type in link</t>
        </r>
      </text>
    </comment>
    <comment ref="E32" authorId="0">
      <text>
        <r>
          <rPr>
            <sz val="8"/>
            <color indexed="81"/>
            <rFont val="Tahoma"/>
            <family val="2"/>
          </rPr>
          <t>Type in in-house (and outside) contacts - name and email</t>
        </r>
      </text>
    </comment>
    <comment ref="E33" authorId="0">
      <text>
        <r>
          <rPr>
            <sz val="8"/>
            <color indexed="81"/>
            <rFont val="Tahoma"/>
            <family val="2"/>
          </rPr>
          <t>Type in the name, organisation name and mail address to the technical producer or processor of data</t>
        </r>
      </text>
    </comment>
    <comment ref="E47" authorId="0">
      <text>
        <r>
          <rPr>
            <sz val="8"/>
            <color indexed="81"/>
            <rFont val="Tahoma"/>
            <family val="2"/>
          </rPr>
          <t>Type in the dataset name</t>
        </r>
      </text>
    </comment>
    <comment ref="E48" authorId="0">
      <text>
        <r>
          <rPr>
            <sz val="8"/>
            <color indexed="81"/>
            <rFont val="Tahoma"/>
            <family val="2"/>
          </rPr>
          <t>Type in the organisation name of the dataset owner</t>
        </r>
      </text>
    </comment>
    <comment ref="E49" authorId="0">
      <text>
        <r>
          <rPr>
            <sz val="8"/>
            <color indexed="81"/>
            <rFont val="Tahoma"/>
            <family val="2"/>
          </rPr>
          <t>Type in the web address to the dataset owner</t>
        </r>
      </text>
    </comment>
    <comment ref="E50" authorId="0">
      <text>
        <r>
          <rPr>
            <sz val="8"/>
            <color indexed="81"/>
            <rFont val="Tahoma"/>
            <family val="2"/>
          </rPr>
          <t>Type in the year of dataset publication</t>
        </r>
      </text>
    </comment>
    <comment ref="E51"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E52" authorId="0">
      <text>
        <r>
          <rPr>
            <sz val="8"/>
            <color indexed="81"/>
            <rFont val="Tahoma"/>
            <family val="2"/>
          </rPr>
          <t>If the URL is generic (the URL is unchanged when selecting the data tables), please describe the path to the tables</t>
        </r>
      </text>
    </comment>
    <comment ref="E53" authorId="0">
      <text>
        <r>
          <rPr>
            <sz val="8"/>
            <color indexed="81"/>
            <rFont val="Tahoma"/>
            <family val="2"/>
          </rPr>
          <t>Only for indicators: Which datasets were used for gap-filling, normalizing, indicator- or main dataset #)</t>
        </r>
      </text>
    </comment>
    <comment ref="E54" authorId="0">
      <text>
        <r>
          <rPr>
            <sz val="8"/>
            <color indexed="81"/>
            <rFont val="Tahoma"/>
            <family val="2"/>
          </rPr>
          <t>Type in name and mail address</t>
        </r>
      </text>
    </comment>
  </commentList>
</comments>
</file>

<file path=xl/sharedStrings.xml><?xml version="1.0" encoding="utf-8"?>
<sst xmlns="http://schemas.openxmlformats.org/spreadsheetml/2006/main" count="500" uniqueCount="181">
  <si>
    <t>October 2011</t>
  </si>
  <si>
    <t>Metadata checklist for authors delivering metadata for graphs</t>
  </si>
  <si>
    <t>Please deliver one checklist for each graph</t>
  </si>
  <si>
    <t>*</t>
  </si>
  <si>
    <t xml:space="preserve"> = required</t>
  </si>
  <si>
    <t>Owner of the produced graph</t>
  </si>
  <si>
    <t>Organisation name:</t>
  </si>
  <si>
    <t>European Environment Agency</t>
  </si>
  <si>
    <t xml:space="preserve">Contact person: </t>
  </si>
  <si>
    <t>Peter Kristensen</t>
  </si>
  <si>
    <t xml:space="preserve">Address (email): </t>
  </si>
  <si>
    <t>peter.kristensen@eea.europa.eu</t>
  </si>
  <si>
    <t>Address (web site):</t>
  </si>
  <si>
    <t>www.eea.europa.eu</t>
  </si>
  <si>
    <t>Address (delivery point):</t>
  </si>
  <si>
    <t>Kgs. Nytorv 6, DK-1010 Copenhagen, Denmark</t>
  </si>
  <si>
    <t>Graph</t>
  </si>
  <si>
    <t>Title:</t>
  </si>
  <si>
    <t>Geographical coverage:</t>
  </si>
  <si>
    <t>EU27</t>
  </si>
  <si>
    <t>Description:</t>
  </si>
  <si>
    <t>Temporal coverage:</t>
  </si>
  <si>
    <t>2005-2009</t>
  </si>
  <si>
    <t>Additional information:</t>
  </si>
  <si>
    <t>Unit:</t>
  </si>
  <si>
    <t>Methodology:</t>
  </si>
  <si>
    <t>See the detailed methodology description in EEA 2012 European Waters - assessment of status and pressures</t>
  </si>
  <si>
    <t>To be filled in by the EEA responsible</t>
  </si>
  <si>
    <t xml:space="preserve">Tags / keywords: </t>
  </si>
  <si>
    <t xml:space="preserve">Theme (EEA): </t>
  </si>
  <si>
    <t>water</t>
  </si>
  <si>
    <t xml:space="preserve">EEA management plan year and code: </t>
  </si>
  <si>
    <t>1.4.2</t>
  </si>
  <si>
    <t xml:space="preserve">Link to the original delivery (e.g. on CIRCA): </t>
  </si>
  <si>
    <t>http://forum.eionet.europa.eu/etc-icm-consortium/library/subvention-2012/tasks-and-milestones-2012/1.4.2.-thematic-assessment-freshwater-ecological-chemical-status-and-related/milestone-2-support-final-draft/chapter-6-graphs/index_html</t>
  </si>
  <si>
    <t>Persons involved</t>
  </si>
  <si>
    <t xml:space="preserve">Contact person for EEA: </t>
  </si>
  <si>
    <t>Peter Kristensen; peter.kristensen@eea.europa.eu</t>
  </si>
  <si>
    <t>Processor:</t>
  </si>
  <si>
    <t>Vit Kodes, CENIA, ETC/ICM; kodes@smhi.cz</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</si>
  <si>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</si>
  <si>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</si>
  <si>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</si>
  <si>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</si>
  <si>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</si>
  <si>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</si>
  <si>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</si>
  <si>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 xml:space="preserve">Yes </t>
  </si>
  <si>
    <t>Does EEA have the rights to publish the graph in PDF-documents on the web?</t>
  </si>
  <si>
    <t>Yes</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</si>
  <si>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</si>
  <si>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</si>
  <si>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</si>
  <si>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</si>
  <si>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</si>
  <si>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EEA Water Datacentre</t>
  </si>
  <si>
    <t>http://discomap.eea.europa.eu/report/wfd/</t>
  </si>
  <si>
    <t>Publication year:</t>
  </si>
  <si>
    <t>2012</t>
  </si>
  <si>
    <t>URL:</t>
  </si>
  <si>
    <t>(</t>
  </si>
  <si>
    <t>)Path:</t>
  </si>
  <si>
    <t>)Dataset usage: #)</t>
  </si>
  <si>
    <t>Contact person:</t>
  </si>
  <si>
    <t>Bo Jacobsen, bo.jacobsen@eea.europa.eu</t>
  </si>
  <si>
    <t xml:space="preserve">#)  Indicator data set: </t>
  </si>
  <si>
    <t xml:space="preserve">A dataset built from other sets for the indicator only. </t>
  </si>
  <si>
    <t xml:space="preserve">Main data set: </t>
  </si>
  <si>
    <t>Data retrieved directly from some source, with no manipulation</t>
  </si>
  <si>
    <t>?</t>
  </si>
  <si>
    <t>Malta (0)</t>
  </si>
  <si>
    <t>Malta</t>
  </si>
  <si>
    <t>MT</t>
  </si>
  <si>
    <t>Greece (1062)</t>
  </si>
  <si>
    <t>Greece</t>
  </si>
  <si>
    <t>EL</t>
  </si>
  <si>
    <t>Latvia (463)</t>
  </si>
  <si>
    <t>Latvia</t>
  </si>
  <si>
    <t>LV</t>
  </si>
  <si>
    <t>Ireland (5372)</t>
  </si>
  <si>
    <t>Ireland</t>
  </si>
  <si>
    <t>IE</t>
  </si>
  <si>
    <t>Austria (7401)</t>
  </si>
  <si>
    <t>Austria</t>
  </si>
  <si>
    <t>AT</t>
  </si>
  <si>
    <t>Portugal (1733)</t>
  </si>
  <si>
    <t>Portugal</t>
  </si>
  <si>
    <t>PT</t>
  </si>
  <si>
    <t>Denmark (17821)</t>
  </si>
  <si>
    <t>Denmark</t>
  </si>
  <si>
    <t>DK</t>
  </si>
  <si>
    <t>Finland (5877)</t>
  </si>
  <si>
    <t>Finland</t>
  </si>
  <si>
    <t>FI</t>
  </si>
  <si>
    <t>Estonia (734)</t>
  </si>
  <si>
    <t>Estonia</t>
  </si>
  <si>
    <t>EE</t>
  </si>
  <si>
    <t>Lithuania (1177)</t>
  </si>
  <si>
    <t>Lithuania</t>
  </si>
  <si>
    <t>LT</t>
  </si>
  <si>
    <t>United Kingdom (10199)</t>
  </si>
  <si>
    <t>United Kingdom</t>
  </si>
  <si>
    <t>UK</t>
  </si>
  <si>
    <t>Hungary (1082)</t>
  </si>
  <si>
    <t>Hungary</t>
  </si>
  <si>
    <t>HU</t>
  </si>
  <si>
    <t>Bulgaria (731)</t>
  </si>
  <si>
    <t>Bulgaria</t>
  </si>
  <si>
    <t>BG</t>
  </si>
  <si>
    <t>Spain (4625)</t>
  </si>
  <si>
    <t>Spain</t>
  </si>
  <si>
    <t>ES</t>
  </si>
  <si>
    <t>Slovakia (1760)</t>
  </si>
  <si>
    <t>Slovakia</t>
  </si>
  <si>
    <t>SK</t>
  </si>
  <si>
    <t>Poland (5624)</t>
  </si>
  <si>
    <t>Poland</t>
  </si>
  <si>
    <t>PL</t>
  </si>
  <si>
    <t>Italy (7944)</t>
  </si>
  <si>
    <t>Italy</t>
  </si>
  <si>
    <t>IT</t>
  </si>
  <si>
    <t>Cyprus (234)</t>
  </si>
  <si>
    <t>Cyprus</t>
  </si>
  <si>
    <t>CY</t>
  </si>
  <si>
    <t>Romania (3393)</t>
  </si>
  <si>
    <t>Romania</t>
  </si>
  <si>
    <t>RO</t>
  </si>
  <si>
    <t>Germany (9784)</t>
  </si>
  <si>
    <t>Germany</t>
  </si>
  <si>
    <t>DE</t>
  </si>
  <si>
    <t>Netherlands (704)</t>
  </si>
  <si>
    <t>Netherlands</t>
  </si>
  <si>
    <t>NL</t>
  </si>
  <si>
    <t>France (11263)</t>
  </si>
  <si>
    <t>France</t>
  </si>
  <si>
    <t>FR</t>
  </si>
  <si>
    <t>Belgium Flanders (195)</t>
  </si>
  <si>
    <t>Belgium Flanders</t>
  </si>
  <si>
    <t>BE</t>
  </si>
  <si>
    <t>Czech Rep. (1140)</t>
  </si>
  <si>
    <t>Czech Rep.</t>
  </si>
  <si>
    <t>CZ</t>
  </si>
  <si>
    <t>Luxembourg (102)</t>
  </si>
  <si>
    <t>Luxembourg</t>
  </si>
  <si>
    <t>LU</t>
  </si>
  <si>
    <t>Sweden (22795)</t>
  </si>
  <si>
    <t>Sweden</t>
  </si>
  <si>
    <t>SE</t>
  </si>
  <si>
    <t>SORT</t>
  </si>
  <si>
    <t>unknown status</t>
  </si>
  <si>
    <t>poor status</t>
  </si>
  <si>
    <t>good status</t>
  </si>
  <si>
    <t/>
  </si>
  <si>
    <t>%unknown</t>
  </si>
  <si>
    <t>% poor R+L excluding unknown</t>
  </si>
  <si>
    <t>% poor R+L including unknown</t>
  </si>
  <si>
    <t>%poor</t>
  </si>
  <si>
    <t>unknown</t>
  </si>
  <si>
    <t>poor</t>
  </si>
  <si>
    <t>good</t>
  </si>
  <si>
    <t>without area</t>
  </si>
  <si>
    <t>SumOfArea</t>
  </si>
  <si>
    <t>CountOfEUSurfaceWaterBody_ID</t>
  </si>
  <si>
    <t>Country Area (km2)</t>
  </si>
  <si>
    <t>C_CD</t>
  </si>
  <si>
    <t>without length info</t>
  </si>
  <si>
    <t>SumOfLength</t>
  </si>
  <si>
    <t>chemical status</t>
  </si>
  <si>
    <t>Lakes</t>
  </si>
  <si>
    <t>Rivers</t>
  </si>
  <si>
    <t>Rivers and lakes</t>
  </si>
  <si>
    <t>chemical status - length</t>
  </si>
  <si>
    <t>%poor excluding unknown</t>
  </si>
  <si>
    <t>%poor including unknown</t>
  </si>
  <si>
    <t>chemical status - area</t>
  </si>
  <si>
    <t>WISE-WFD database - SWB_STATUS aggregation query</t>
  </si>
  <si>
    <t xml:space="preserve">http://discomap.eea.europa.eu/report/wfd/swb_status </t>
  </si>
  <si>
    <t>The graphs illustrate the chemical status of  river and lake water bodies as percentage of water bodies in poor and good chemical status, by count of water bodies. Water bodies with unknown chemical status are not included</t>
  </si>
  <si>
    <t>Figure 5.4: Chemical status of river and lake water bodies - Percentage of water bodies in poor and good status, by count.</t>
  </si>
  <si>
    <t>SoW2012, WFD, RBMP,  rivers, lakes, chemical status, country comparison</t>
  </si>
  <si>
    <t>Percentage of river and lake water bodies (by count)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</si>
</sst>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0.0%"/>
  </numFmts>
  <fonts count="16" x14ac:knownFonts="1">
    <font>
      <sz val="11"/>
      <color theme="1"/>
      <name val="Calibri"/>
      <family val="2"/>
      <scheme val="minor"/>
    </font>
    <font>
      <sz val="10"/>
      <name val="Arial"/>
      <family val="2"/>
    </font>
    <font>
      <sz val="9"/>
      <name val="Arial"/>
      <family val="2"/>
    </font>
    <font>
      <b/>
      <sz val="9"/>
      <name val="Arial"/>
      <family val="2"/>
    </font>
    <font>
      <b/>
      <sz val="10"/>
      <name val="Arial"/>
      <family val="2"/>
    </font>
    <font>
      <u/>
      <sz val="8"/>
      <name val="Arial"/>
      <family val="2"/>
    </font>
    <font>
      <sz val="8"/>
      <name val="Arial"/>
      <family val="2"/>
    </font>
    <font>
      <u/>
      <sz val="9.5"/>
      <color indexed="12"/>
      <name val="Arial"/>
      <family val="2"/>
    </font>
    <font>
      <sz val="10"/>
      <color indexed="9"/>
      <name val="Arial"/>
      <family val="2"/>
    </font>
    <font>
      <sz val="9"/>
      <color indexed="9"/>
      <name val="Arial"/>
      <family val="2"/>
    </font>
    <font>
      <sz val="8"/>
      <color indexed="81"/>
      <name val="Tahoma"/>
      <family val="2"/>
    </font>
    <font>
      <sz val="10"/>
      <name val="Arial"/>
      <charset val="238"/>
    </font>
    <font>
      <sz val="10"/>
      <color indexed="8"/>
      <name val="Arial"/>
      <charset val="238"/>
    </font>
    <font>
      <sz val="10"/>
      <name val="Arial"/>
      <family val="2"/>
      <charset val="238"/>
    </font>
    <font>
      <sz val="10"/>
      <color indexed="8"/>
      <name val="Arial"/>
      <family val="2"/>
      <charset val="238"/>
    </font>
    <font>
      <sz val="10"/>
      <color rgb="FFFF0000"/>
      <name val="Arial"/>
      <family val="2"/>
      <charset val="238"/>
    </font>
  </fonts>
  <fills count="9">
    <fill>
      <patternFill patternType="none"/>
    </fill>
    <fill>
      <patternFill patternType="gray125"/>
    </fill>
    <fill>
      <patternFill patternType="solid">
        <fgColor indexed="58"/>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indexed="22"/>
        <bgColor indexed="0"/>
      </patternFill>
    </fill>
    <fill>
      <patternFill patternType="solid">
        <fgColor indexed="22"/>
        <bgColor indexed="64"/>
      </patternFill>
    </fill>
  </fills>
  <borders count="51">
    <border>
      <left/>
      <right/>
      <top/>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3">
    <xf numFmtId="0" fontId="0" fillId="0" borderId="0"/>
    <xf numFmtId="0" fontId="1" fillId="2" borderId="0"/>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5" fontId="1" fillId="0" borderId="0" applyFont="0" applyFill="0" applyBorder="0" applyAlignment="0" applyProtection="0"/>
    <xf numFmtId="0" fontId="11" fillId="0" borderId="0"/>
    <xf numFmtId="0" fontId="12" fillId="0" borderId="0"/>
    <xf numFmtId="0" fontId="12" fillId="0" borderId="0"/>
    <xf numFmtId="0" fontId="1" fillId="2" borderId="0"/>
    <xf numFmtId="166" fontId="1" fillId="0" borderId="0" applyFont="0" applyFill="0" applyBorder="0" applyAlignment="0" applyProtection="0"/>
    <xf numFmtId="167" fontId="1" fillId="0" borderId="0" applyFont="0" applyFill="0" applyBorder="0" applyAlignment="0" applyProtection="0"/>
    <xf numFmtId="0" fontId="12" fillId="0" borderId="0"/>
    <xf numFmtId="0" fontId="12" fillId="0" borderId="0"/>
  </cellStyleXfs>
  <cellXfs count="150">
    <xf numFmtId="0" fontId="0" fillId="0" borderId="0" xfId="0"/>
    <xf numFmtId="0" fontId="1" fillId="2" borderId="0" xfId="1"/>
    <xf numFmtId="0" fontId="1" fillId="0" borderId="1" xfId="1" applyFill="1" applyBorder="1" applyAlignment="1">
      <alignment vertical="center" wrapText="1"/>
    </xf>
    <xf numFmtId="0" fontId="1" fillId="0" borderId="2" xfId="1" applyFill="1" applyBorder="1" applyAlignment="1">
      <alignment vertical="center" wrapText="1"/>
    </xf>
    <xf numFmtId="0" fontId="1" fillId="0" borderId="3" xfId="1" applyFill="1" applyBorder="1" applyAlignment="1">
      <alignment vertical="center" wrapText="1"/>
    </xf>
    <xf numFmtId="0" fontId="1" fillId="0" borderId="4" xfId="1" applyFill="1" applyBorder="1" applyAlignment="1">
      <alignment vertical="center" wrapText="1"/>
    </xf>
    <xf numFmtId="0" fontId="1" fillId="0" borderId="5" xfId="1" applyFill="1" applyBorder="1" applyAlignment="1">
      <alignment vertical="center" wrapText="1"/>
    </xf>
    <xf numFmtId="0" fontId="1" fillId="4" borderId="0" xfId="1" applyFont="1" applyFill="1" applyBorder="1" applyAlignment="1">
      <alignment horizontal="left" vertical="center" wrapText="1"/>
    </xf>
    <xf numFmtId="0" fontId="1" fillId="3" borderId="12" xfId="1" applyFill="1" applyBorder="1" applyAlignment="1">
      <alignment horizontal="center" vertical="center" wrapText="1"/>
    </xf>
    <xf numFmtId="0" fontId="2" fillId="0" borderId="0" xfId="1" applyFont="1" applyFill="1" applyBorder="1" applyAlignment="1">
      <alignment vertical="center" wrapText="1"/>
    </xf>
    <xf numFmtId="0" fontId="5" fillId="0" borderId="0" xfId="1" applyFont="1" applyFill="1" applyBorder="1" applyAlignment="1">
      <alignment vertical="center" wrapText="1"/>
    </xf>
    <xf numFmtId="0" fontId="6" fillId="0" borderId="0" xfId="1" applyFont="1" applyFill="1" applyBorder="1" applyAlignment="1">
      <alignment vertical="center" wrapText="1"/>
    </xf>
    <xf numFmtId="0" fontId="6" fillId="0" borderId="10" xfId="1" applyFont="1" applyFill="1" applyBorder="1" applyAlignment="1">
      <alignment vertical="center" wrapText="1"/>
    </xf>
    <xf numFmtId="0" fontId="8" fillId="0" borderId="4" xfId="1" applyFont="1" applyFill="1" applyBorder="1" applyAlignment="1">
      <alignment vertical="center" wrapText="1"/>
    </xf>
    <xf numFmtId="0" fontId="9" fillId="0" borderId="0" xfId="1" applyFont="1" applyFill="1" applyBorder="1" applyAlignment="1">
      <alignment vertical="center" wrapText="1"/>
    </xf>
    <xf numFmtId="0" fontId="2" fillId="5" borderId="0" xfId="1" applyFont="1" applyFill="1" applyBorder="1" applyAlignment="1">
      <alignment vertical="center" wrapText="1"/>
    </xf>
    <xf numFmtId="0" fontId="6" fillId="5" borderId="0" xfId="1" applyFont="1" applyFill="1" applyBorder="1" applyAlignment="1">
      <alignment vertical="center" wrapText="1"/>
    </xf>
    <xf numFmtId="0" fontId="1" fillId="5" borderId="0" xfId="1" applyFill="1" applyAlignment="1">
      <alignment vertical="center" wrapText="1"/>
    </xf>
    <xf numFmtId="49" fontId="6" fillId="5" borderId="0" xfId="1" applyNumberFormat="1" applyFont="1" applyFill="1" applyBorder="1" applyAlignment="1">
      <alignment vertical="center" wrapText="1"/>
    </xf>
    <xf numFmtId="0" fontId="1" fillId="5" borderId="0" xfId="1" applyFont="1" applyFill="1" applyAlignment="1">
      <alignment vertical="center" wrapText="1"/>
    </xf>
    <xf numFmtId="0" fontId="6" fillId="3" borderId="26" xfId="1" applyFont="1" applyFill="1" applyBorder="1" applyAlignment="1">
      <alignment horizontal="center" vertical="center" wrapText="1"/>
    </xf>
    <xf numFmtId="0" fontId="6" fillId="3" borderId="27" xfId="1" applyFont="1" applyFill="1" applyBorder="1" applyAlignment="1">
      <alignment horizontal="center" vertical="center" wrapText="1"/>
    </xf>
    <xf numFmtId="0" fontId="6" fillId="3" borderId="28" xfId="1" applyFont="1" applyFill="1" applyBorder="1" applyAlignment="1">
      <alignment horizontal="center" vertical="center" wrapText="1"/>
    </xf>
    <xf numFmtId="0" fontId="2" fillId="0" borderId="0" xfId="1" applyFont="1" applyFill="1" applyBorder="1" applyAlignment="1">
      <alignment horizontal="right" vertical="center" wrapText="1"/>
    </xf>
    <xf numFmtId="0" fontId="6" fillId="0" borderId="0" xfId="1" applyFont="1" applyFill="1" applyBorder="1" applyAlignment="1">
      <alignment horizontal="right" vertical="center" wrapText="1"/>
    </xf>
    <xf numFmtId="0" fontId="6" fillId="5" borderId="0" xfId="1" applyFont="1" applyFill="1" applyAlignment="1">
      <alignment vertical="center" wrapText="1"/>
    </xf>
    <xf numFmtId="0" fontId="6" fillId="5" borderId="0" xfId="1" applyFont="1" applyFill="1" applyAlignment="1">
      <alignment horizontal="right" vertical="center" wrapText="1"/>
    </xf>
    <xf numFmtId="0" fontId="1" fillId="0" borderId="29" xfId="1" applyFill="1" applyBorder="1" applyAlignment="1">
      <alignment vertical="center" wrapText="1"/>
    </xf>
    <xf numFmtId="0" fontId="1" fillId="0" borderId="30" xfId="1" applyFill="1" applyBorder="1" applyAlignment="1">
      <alignment vertical="center" wrapText="1"/>
    </xf>
    <xf numFmtId="0" fontId="1" fillId="0" borderId="31" xfId="1" applyFill="1" applyBorder="1" applyAlignment="1">
      <alignment vertical="center" wrapText="1"/>
    </xf>
    <xf numFmtId="0" fontId="11" fillId="0" borderId="0" xfId="5"/>
    <xf numFmtId="0" fontId="11" fillId="6" borderId="0" xfId="5" applyFill="1"/>
    <xf numFmtId="0" fontId="13" fillId="6" borderId="0" xfId="5" applyFont="1" applyFill="1"/>
    <xf numFmtId="3" fontId="13" fillId="6" borderId="0" xfId="5" applyNumberFormat="1" applyFont="1" applyFill="1" applyBorder="1"/>
    <xf numFmtId="0" fontId="13" fillId="0" borderId="0" xfId="5" applyFont="1"/>
    <xf numFmtId="3" fontId="13" fillId="0" borderId="0" xfId="5" applyNumberFormat="1" applyFont="1" applyBorder="1"/>
    <xf numFmtId="0" fontId="13" fillId="0" borderId="32" xfId="5" applyFont="1" applyBorder="1"/>
    <xf numFmtId="0" fontId="12" fillId="0" borderId="33" xfId="7" applyFont="1" applyFill="1" applyBorder="1" applyAlignment="1">
      <alignment wrapText="1"/>
    </xf>
    <xf numFmtId="168" fontId="11" fillId="0" borderId="0" xfId="5" applyNumberFormat="1"/>
    <xf numFmtId="0" fontId="12" fillId="0" borderId="34" xfId="11" applyFont="1" applyFill="1" applyBorder="1" applyAlignment="1">
      <alignment horizontal="right" wrapText="1"/>
    </xf>
    <xf numFmtId="0" fontId="12" fillId="0" borderId="32" xfId="11" applyFont="1" applyFill="1" applyBorder="1" applyAlignment="1">
      <alignment horizontal="right" wrapText="1"/>
    </xf>
    <xf numFmtId="0" fontId="12" fillId="0" borderId="35" xfId="11" applyFont="1" applyFill="1" applyBorder="1" applyAlignment="1">
      <alignment horizontal="right" wrapText="1"/>
    </xf>
    <xf numFmtId="0" fontId="11" fillId="0" borderId="36" xfId="5" applyBorder="1"/>
    <xf numFmtId="3" fontId="11" fillId="0" borderId="32" xfId="5" applyNumberFormat="1" applyBorder="1"/>
    <xf numFmtId="0" fontId="12" fillId="0" borderId="34" xfId="12" applyFont="1" applyFill="1" applyBorder="1" applyAlignment="1">
      <alignment horizontal="right" wrapText="1"/>
    </xf>
    <xf numFmtId="0" fontId="12" fillId="0" borderId="32" xfId="12" applyFont="1" applyFill="1" applyBorder="1" applyAlignment="1">
      <alignment horizontal="right" wrapText="1"/>
    </xf>
    <xf numFmtId="0" fontId="12" fillId="0" borderId="35" xfId="12" applyFont="1" applyFill="1" applyBorder="1" applyAlignment="1">
      <alignment horizontal="right" wrapText="1"/>
    </xf>
    <xf numFmtId="0" fontId="11" fillId="0" borderId="32" xfId="5" applyBorder="1"/>
    <xf numFmtId="3" fontId="13" fillId="0" borderId="37" xfId="5" applyNumberFormat="1" applyFont="1" applyBorder="1"/>
    <xf numFmtId="0" fontId="12" fillId="0" borderId="38" xfId="7" applyFont="1" applyFill="1" applyBorder="1" applyAlignment="1">
      <alignment wrapText="1"/>
    </xf>
    <xf numFmtId="0" fontId="12" fillId="0" borderId="6" xfId="11" applyFont="1" applyFill="1" applyBorder="1" applyAlignment="1">
      <alignment horizontal="right" wrapText="1"/>
    </xf>
    <xf numFmtId="0" fontId="12" fillId="0" borderId="39" xfId="11" applyFont="1" applyFill="1" applyBorder="1" applyAlignment="1">
      <alignment horizontal="right" wrapText="1"/>
    </xf>
    <xf numFmtId="0" fontId="12" fillId="0" borderId="8" xfId="11" applyFont="1" applyFill="1" applyBorder="1" applyAlignment="1">
      <alignment horizontal="right" wrapText="1"/>
    </xf>
    <xf numFmtId="0" fontId="11" fillId="0" borderId="40" xfId="5" applyBorder="1"/>
    <xf numFmtId="3" fontId="11" fillId="0" borderId="39" xfId="5" applyNumberFormat="1" applyBorder="1"/>
    <xf numFmtId="0" fontId="12" fillId="0" borderId="41" xfId="7" applyFont="1" applyFill="1" applyBorder="1" applyAlignment="1">
      <alignment wrapText="1"/>
    </xf>
    <xf numFmtId="0" fontId="12" fillId="0" borderId="6" xfId="12" applyFont="1" applyFill="1" applyBorder="1" applyAlignment="1">
      <alignment horizontal="right" wrapText="1"/>
    </xf>
    <xf numFmtId="0" fontId="12" fillId="0" borderId="39" xfId="12" applyFont="1" applyFill="1" applyBorder="1" applyAlignment="1">
      <alignment horizontal="right" wrapText="1"/>
    </xf>
    <xf numFmtId="0" fontId="12" fillId="0" borderId="8" xfId="12" applyFont="1" applyFill="1" applyBorder="1" applyAlignment="1">
      <alignment horizontal="right" wrapText="1"/>
    </xf>
    <xf numFmtId="0" fontId="11" fillId="0" borderId="39" xfId="5" applyBorder="1"/>
    <xf numFmtId="0" fontId="12" fillId="0" borderId="37" xfId="12" applyFont="1" applyFill="1" applyBorder="1" applyAlignment="1">
      <alignment horizontal="right" wrapText="1"/>
    </xf>
    <xf numFmtId="3" fontId="11" fillId="0" borderId="37" xfId="5" applyNumberFormat="1" applyBorder="1"/>
    <xf numFmtId="0" fontId="12" fillId="0" borderId="23" xfId="11" applyFont="1" applyFill="1" applyBorder="1" applyAlignment="1">
      <alignment horizontal="right" wrapText="1"/>
    </xf>
    <xf numFmtId="0" fontId="12" fillId="0" borderId="37" xfId="11" applyFont="1" applyFill="1" applyBorder="1" applyAlignment="1">
      <alignment horizontal="right" wrapText="1"/>
    </xf>
    <xf numFmtId="0" fontId="12" fillId="0" borderId="25" xfId="11" applyFont="1" applyFill="1" applyBorder="1" applyAlignment="1">
      <alignment horizontal="right" wrapText="1"/>
    </xf>
    <xf numFmtId="0" fontId="11" fillId="0" borderId="42" xfId="5" applyBorder="1"/>
    <xf numFmtId="0" fontId="12" fillId="0" borderId="23" xfId="12" applyFont="1" applyFill="1" applyBorder="1" applyAlignment="1">
      <alignment horizontal="right" wrapText="1"/>
    </xf>
    <xf numFmtId="0" fontId="12" fillId="0" borderId="25" xfId="12" applyFont="1" applyFill="1" applyBorder="1" applyAlignment="1">
      <alignment horizontal="right" wrapText="1"/>
    </xf>
    <xf numFmtId="0" fontId="11" fillId="0" borderId="37" xfId="5" applyBorder="1"/>
    <xf numFmtId="0" fontId="14" fillId="7" borderId="0" xfId="12" applyFont="1" applyFill="1" applyBorder="1" applyAlignment="1">
      <alignment horizontal="center" wrapText="1"/>
    </xf>
    <xf numFmtId="0" fontId="12" fillId="7" borderId="0" xfId="12" applyFont="1" applyFill="1" applyBorder="1" applyAlignment="1">
      <alignment horizontal="center" wrapText="1"/>
    </xf>
    <xf numFmtId="0" fontId="12" fillId="7" borderId="37" xfId="12" applyFont="1" applyFill="1" applyBorder="1" applyAlignment="1">
      <alignment horizontal="center" wrapText="1"/>
    </xf>
    <xf numFmtId="0" fontId="12" fillId="7" borderId="25" xfId="12" applyFont="1" applyFill="1" applyBorder="1" applyAlignment="1">
      <alignment horizontal="center" wrapText="1"/>
    </xf>
    <xf numFmtId="0" fontId="11" fillId="8" borderId="42" xfId="5" applyFill="1" applyBorder="1" applyAlignment="1"/>
    <xf numFmtId="0" fontId="12" fillId="7" borderId="23" xfId="11" applyFont="1" applyFill="1" applyBorder="1" applyAlignment="1">
      <alignment horizontal="center"/>
    </xf>
    <xf numFmtId="0" fontId="12" fillId="7" borderId="37" xfId="11" applyFont="1" applyFill="1" applyBorder="1" applyAlignment="1">
      <alignment horizontal="center" wrapText="1"/>
    </xf>
    <xf numFmtId="3" fontId="11" fillId="8" borderId="37" xfId="5" applyNumberFormat="1" applyFill="1" applyBorder="1" applyAlignment="1">
      <alignment wrapText="1"/>
    </xf>
    <xf numFmtId="0" fontId="12" fillId="7" borderId="38" xfId="7" applyFont="1" applyFill="1" applyBorder="1" applyAlignment="1">
      <alignment horizontal="center" wrapText="1"/>
    </xf>
    <xf numFmtId="0" fontId="12" fillId="7" borderId="23" xfId="12" applyFont="1" applyFill="1" applyBorder="1" applyAlignment="1">
      <alignment horizontal="center" wrapText="1"/>
    </xf>
    <xf numFmtId="0" fontId="12" fillId="7" borderId="42" xfId="12" applyFont="1" applyFill="1" applyBorder="1" applyAlignment="1">
      <alignment horizontal="center" wrapText="1"/>
    </xf>
    <xf numFmtId="0" fontId="11" fillId="0" borderId="0" xfId="5" applyBorder="1" applyAlignment="1">
      <alignment horizontal="center"/>
    </xf>
    <xf numFmtId="0" fontId="11" fillId="0" borderId="46" xfId="5" applyBorder="1"/>
    <xf numFmtId="0" fontId="11" fillId="0" borderId="43" xfId="5" applyBorder="1"/>
    <xf numFmtId="0" fontId="11" fillId="0" borderId="44" xfId="5" applyBorder="1"/>
    <xf numFmtId="0" fontId="11" fillId="0" borderId="47" xfId="5" applyBorder="1"/>
    <xf numFmtId="0" fontId="12" fillId="0" borderId="48" xfId="12" applyFont="1" applyFill="1" applyBorder="1" applyAlignment="1">
      <alignment horizontal="right" wrapText="1"/>
    </xf>
    <xf numFmtId="0" fontId="12" fillId="0" borderId="48" xfId="12" applyFont="1" applyFill="1" applyBorder="1" applyAlignment="1">
      <alignment wrapText="1"/>
    </xf>
    <xf numFmtId="3" fontId="11" fillId="0" borderId="0" xfId="5" applyNumberFormat="1"/>
    <xf numFmtId="3" fontId="11" fillId="0" borderId="49" xfId="5" applyNumberFormat="1" applyBorder="1"/>
    <xf numFmtId="0" fontId="12" fillId="0" borderId="36" xfId="12" applyFont="1" applyFill="1" applyBorder="1" applyAlignment="1">
      <alignment horizontal="right" wrapText="1"/>
    </xf>
    <xf numFmtId="0" fontId="12" fillId="0" borderId="33" xfId="12" applyFont="1" applyFill="1" applyBorder="1" applyAlignment="1">
      <alignment horizontal="right" wrapText="1"/>
    </xf>
    <xf numFmtId="0" fontId="12" fillId="0" borderId="40" xfId="12" applyFont="1" applyFill="1" applyBorder="1" applyAlignment="1">
      <alignment horizontal="right" wrapText="1"/>
    </xf>
    <xf numFmtId="0" fontId="12" fillId="0" borderId="41" xfId="12" applyFont="1" applyFill="1" applyBorder="1" applyAlignment="1">
      <alignment horizontal="right" wrapText="1"/>
    </xf>
    <xf numFmtId="0" fontId="12" fillId="0" borderId="42" xfId="12" applyFont="1" applyFill="1" applyBorder="1" applyAlignment="1">
      <alignment horizontal="right" wrapText="1"/>
    </xf>
    <xf numFmtId="0" fontId="12" fillId="0" borderId="38" xfId="12" applyFont="1" applyFill="1" applyBorder="1" applyAlignment="1">
      <alignment horizontal="right" wrapText="1"/>
    </xf>
    <xf numFmtId="0" fontId="11" fillId="0" borderId="0" xfId="5" applyAlignment="1">
      <alignment wrapText="1"/>
    </xf>
    <xf numFmtId="0" fontId="12" fillId="7" borderId="38" xfId="12" applyFont="1" applyFill="1" applyBorder="1" applyAlignment="1">
      <alignment horizontal="center" wrapText="1"/>
    </xf>
    <xf numFmtId="0" fontId="12" fillId="0" borderId="36" xfId="11" applyFont="1" applyFill="1" applyBorder="1" applyAlignment="1">
      <alignment horizontal="right" wrapText="1"/>
    </xf>
    <xf numFmtId="0" fontId="12" fillId="0" borderId="33" xfId="11" applyFont="1" applyFill="1" applyBorder="1" applyAlignment="1">
      <alignment horizontal="right" wrapText="1"/>
    </xf>
    <xf numFmtId="0" fontId="12" fillId="0" borderId="42" xfId="11" applyFont="1" applyFill="1" applyBorder="1" applyAlignment="1">
      <alignment horizontal="right" wrapText="1"/>
    </xf>
    <xf numFmtId="0" fontId="12" fillId="0" borderId="38" xfId="11" applyFont="1" applyFill="1" applyBorder="1" applyAlignment="1">
      <alignment horizontal="right" wrapText="1"/>
    </xf>
    <xf numFmtId="0" fontId="15" fillId="0" borderId="23" xfId="11" applyFont="1" applyFill="1" applyBorder="1" applyAlignment="1">
      <alignment horizontal="right" wrapText="1"/>
    </xf>
    <xf numFmtId="0" fontId="15" fillId="0" borderId="37" xfId="11" applyFont="1" applyFill="1" applyBorder="1" applyAlignment="1">
      <alignment horizontal="right" wrapText="1"/>
    </xf>
    <xf numFmtId="0" fontId="15" fillId="0" borderId="25" xfId="11" applyFont="1" applyFill="1" applyBorder="1" applyAlignment="1">
      <alignment horizontal="right" wrapText="1"/>
    </xf>
    <xf numFmtId="0" fontId="11" fillId="0" borderId="0" xfId="5" applyAlignment="1"/>
    <xf numFmtId="0" fontId="14" fillId="7" borderId="50" xfId="12" applyFont="1" applyFill="1" applyBorder="1" applyAlignment="1">
      <alignment horizontal="center" wrapText="1"/>
    </xf>
    <xf numFmtId="0" fontId="12" fillId="7" borderId="37" xfId="11" applyFont="1" applyFill="1" applyBorder="1" applyAlignment="1">
      <alignment horizontal="center"/>
    </xf>
    <xf numFmtId="49" fontId="6" fillId="3" borderId="20" xfId="1" applyNumberFormat="1" applyFont="1" applyFill="1" applyBorder="1" applyAlignment="1">
      <alignment horizontal="left" vertical="center" wrapText="1"/>
    </xf>
    <xf numFmtId="49" fontId="6" fillId="3" borderId="21" xfId="1" applyNumberFormat="1" applyFont="1" applyFill="1" applyBorder="1" applyAlignment="1">
      <alignment horizontal="left" vertical="center" wrapText="1"/>
    </xf>
    <xf numFmtId="49" fontId="6" fillId="3" borderId="22" xfId="1" applyNumberFormat="1" applyFont="1" applyFill="1" applyBorder="1" applyAlignment="1">
      <alignment horizontal="left" vertical="center" wrapText="1"/>
    </xf>
    <xf numFmtId="0" fontId="2" fillId="0" borderId="0" xfId="1" applyFont="1" applyFill="1" applyBorder="1" applyAlignment="1">
      <alignment horizontal="right" vertical="center" wrapText="1"/>
    </xf>
    <xf numFmtId="0" fontId="2" fillId="2" borderId="0" xfId="1" applyFont="1" applyAlignment="1">
      <alignment horizontal="right" vertical="center" wrapText="1"/>
    </xf>
    <xf numFmtId="0" fontId="3" fillId="3" borderId="6"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1" fillId="3" borderId="9" xfId="1" applyFont="1" applyFill="1" applyBorder="1" applyAlignment="1">
      <alignment horizontal="center" vertical="center" wrapText="1"/>
    </xf>
    <xf numFmtId="0" fontId="1" fillId="3" borderId="0" xfId="1" applyFill="1" applyBorder="1" applyAlignment="1">
      <alignment horizontal="center" vertical="center" wrapText="1"/>
    </xf>
    <xf numFmtId="0" fontId="1" fillId="3" borderId="10" xfId="1" applyFill="1" applyBorder="1" applyAlignment="1">
      <alignment horizontal="center" vertical="center" wrapText="1"/>
    </xf>
    <xf numFmtId="0" fontId="1" fillId="3" borderId="9" xfId="1" applyFill="1" applyBorder="1" applyAlignment="1">
      <alignment horizontal="center" vertical="center" wrapText="1"/>
    </xf>
    <xf numFmtId="0" fontId="1" fillId="2" borderId="0" xfId="1" applyBorder="1" applyAlignment="1">
      <alignment horizontal="center" vertical="center" wrapText="1"/>
    </xf>
    <xf numFmtId="49" fontId="1" fillId="3" borderId="0" xfId="1" applyNumberFormat="1" applyFont="1" applyFill="1" applyBorder="1" applyAlignment="1">
      <alignment horizontal="left" vertical="center" wrapText="1"/>
    </xf>
    <xf numFmtId="49" fontId="1" fillId="2" borderId="0" xfId="1" applyNumberFormat="1" applyBorder="1" applyAlignment="1">
      <alignment horizontal="left" vertical="center" wrapText="1"/>
    </xf>
    <xf numFmtId="49" fontId="1" fillId="2" borderId="10" xfId="1" applyNumberFormat="1" applyBorder="1" applyAlignment="1">
      <alignment horizontal="left" vertical="center" wrapText="1"/>
    </xf>
    <xf numFmtId="0" fontId="1" fillId="3" borderId="11" xfId="1" applyFill="1" applyBorder="1" applyAlignment="1">
      <alignment horizontal="center" vertical="center" wrapText="1"/>
    </xf>
    <xf numFmtId="0" fontId="1" fillId="2" borderId="12" xfId="1" applyBorder="1" applyAlignment="1">
      <alignment horizontal="center" vertical="center" wrapText="1"/>
    </xf>
    <xf numFmtId="0" fontId="1" fillId="3" borderId="12" xfId="1" applyFill="1" applyBorder="1" applyAlignment="1">
      <alignment horizontal="center" vertical="center" wrapText="1"/>
    </xf>
    <xf numFmtId="0" fontId="1" fillId="2" borderId="13" xfId="1" applyBorder="1" applyAlignment="1">
      <alignment horizontal="center" vertical="center" wrapText="1"/>
    </xf>
    <xf numFmtId="0" fontId="3" fillId="0" borderId="0" xfId="1" applyFont="1" applyFill="1" applyBorder="1" applyAlignment="1">
      <alignment vertical="center" wrapText="1"/>
    </xf>
    <xf numFmtId="0" fontId="1" fillId="2" borderId="0" xfId="1" applyAlignment="1">
      <alignment vertical="center" wrapText="1"/>
    </xf>
    <xf numFmtId="49" fontId="6" fillId="3" borderId="14" xfId="1" applyNumberFormat="1" applyFont="1" applyFill="1" applyBorder="1" applyAlignment="1">
      <alignment horizontal="left" vertical="center" wrapText="1"/>
    </xf>
    <xf numFmtId="49" fontId="6" fillId="3" borderId="15" xfId="1" applyNumberFormat="1" applyFont="1" applyFill="1" applyBorder="1" applyAlignment="1">
      <alignment horizontal="left" vertical="center" wrapText="1"/>
    </xf>
    <xf numFmtId="49" fontId="6" fillId="3" borderId="16" xfId="1" applyNumberFormat="1" applyFont="1" applyFill="1" applyBorder="1" applyAlignment="1">
      <alignment horizontal="left" vertical="center" wrapText="1"/>
    </xf>
    <xf numFmtId="49" fontId="6" fillId="3" borderId="17" xfId="1" applyNumberFormat="1" applyFont="1" applyFill="1" applyBorder="1" applyAlignment="1">
      <alignment horizontal="left" vertical="center" wrapText="1"/>
    </xf>
    <xf numFmtId="49" fontId="6" fillId="3" borderId="18" xfId="1" applyNumberFormat="1" applyFont="1" applyFill="1" applyBorder="1" applyAlignment="1">
      <alignment horizontal="left" vertical="center" wrapText="1"/>
    </xf>
    <xf numFmtId="49" fontId="6" fillId="3" borderId="19" xfId="1" applyNumberFormat="1" applyFont="1" applyFill="1" applyBorder="1" applyAlignment="1">
      <alignment horizontal="left" vertical="center" wrapText="1"/>
    </xf>
    <xf numFmtId="49" fontId="7" fillId="3" borderId="17" xfId="2" applyNumberFormat="1" applyFill="1" applyBorder="1" applyAlignment="1" applyProtection="1">
      <alignment horizontal="left" vertical="center" wrapText="1"/>
    </xf>
    <xf numFmtId="0" fontId="6" fillId="0" borderId="0" xfId="1" applyFont="1" applyFill="1" applyBorder="1" applyAlignment="1">
      <alignment vertical="center" wrapText="1"/>
    </xf>
    <xf numFmtId="49" fontId="7" fillId="3" borderId="20" xfId="2" applyNumberFormat="1" applyFill="1" applyBorder="1" applyAlignment="1" applyProtection="1">
      <alignment horizontal="left" vertical="center" wrapText="1"/>
    </xf>
    <xf numFmtId="0" fontId="2" fillId="0" borderId="0" xfId="1" applyFont="1" applyFill="1" applyBorder="1" applyAlignment="1">
      <alignment vertical="center" wrapText="1"/>
    </xf>
    <xf numFmtId="0" fontId="1" fillId="2" borderId="0" xfId="1" applyFont="1" applyAlignment="1">
      <alignment vertical="center" wrapText="1"/>
    </xf>
    <xf numFmtId="49" fontId="6" fillId="3" borderId="23" xfId="1" applyNumberFormat="1" applyFont="1" applyFill="1" applyBorder="1" applyAlignment="1">
      <alignment horizontal="left" vertical="center" wrapText="1"/>
    </xf>
    <xf numFmtId="49" fontId="6" fillId="3" borderId="24" xfId="1" applyNumberFormat="1" applyFont="1" applyFill="1" applyBorder="1" applyAlignment="1">
      <alignment horizontal="left" vertical="center" wrapText="1"/>
    </xf>
    <xf numFmtId="49" fontId="6" fillId="3" borderId="25" xfId="1" applyNumberFormat="1" applyFont="1" applyFill="1" applyBorder="1" applyAlignment="1">
      <alignment horizontal="left" vertical="center" wrapText="1"/>
    </xf>
    <xf numFmtId="0" fontId="6" fillId="5" borderId="0" xfId="1" applyFont="1" applyFill="1" applyAlignment="1">
      <alignment vertical="center" wrapText="1"/>
    </xf>
    <xf numFmtId="0" fontId="6" fillId="2" borderId="0" xfId="1" applyFont="1" applyAlignment="1">
      <alignment vertical="center" wrapText="1"/>
    </xf>
    <xf numFmtId="0" fontId="11" fillId="0" borderId="45" xfId="5" applyBorder="1" applyAlignment="1">
      <alignment horizontal="center"/>
    </xf>
    <xf numFmtId="0" fontId="11" fillId="0" borderId="44" xfId="5" applyBorder="1" applyAlignment="1">
      <alignment horizontal="center"/>
    </xf>
    <xf numFmtId="0" fontId="11" fillId="0" borderId="43" xfId="5" applyBorder="1" applyAlignment="1">
      <alignment horizontal="center"/>
    </xf>
    <xf numFmtId="0" fontId="11" fillId="0" borderId="47" xfId="5" applyBorder="1" applyAlignment="1">
      <alignment horizontal="center"/>
    </xf>
    <xf numFmtId="0" fontId="11" fillId="0" borderId="46" xfId="5" applyBorder="1" applyAlignment="1">
      <alignment horizontal="center"/>
    </xf>
  </cellXfs>
  <cellStyles count="13">
    <cellStyle name="Dezimal [0]_Budget" xfId="3"/>
    <cellStyle name="Dezimal_Budget" xfId="4"/>
    <cellStyle name="Hyperlink" xfId="2" builtinId="8"/>
    <cellStyle name="Normal" xfId="0" builtinId="0"/>
    <cellStyle name="Normal 2" xfId="1"/>
    <cellStyle name="Normal 3" xfId="5"/>
    <cellStyle name="normální_CW" xfId="6"/>
    <cellStyle name="normální_List2" xfId="7"/>
    <cellStyle name="normální_SWL" xfId="11"/>
    <cellStyle name="normální_SWR" xfId="12"/>
    <cellStyle name="Standard_Anpassen der Amortisation" xfId="8"/>
    <cellStyle name="Währung [0]_Budget" xfId="9"/>
    <cellStyle name="Währung_Budget"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chartsheet" Target="chartsheets/sheet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4.xml"/><Relationship Id="rId10"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1"/>
          <c:order val="0"/>
          <c:tx>
            <c:strRef>
              <c:f>Data_5.4a!$AC$34</c:f>
              <c:strCache>
                <c:ptCount val="1"/>
                <c:pt idx="0">
                  <c:v>poor status</c:v>
                </c:pt>
              </c:strCache>
            </c:strRef>
          </c:tx>
          <c:spPr>
            <a:solidFill>
              <a:srgbClr val="FF0000"/>
            </a:solidFill>
          </c:spPr>
          <c:invertIfNegative val="0"/>
          <c:cat>
            <c:strRef>
              <c:f>Data_5.4a!$AA$35:$AA$59</c:f>
              <c:strCache>
                <c:ptCount val="25"/>
                <c:pt idx="0">
                  <c:v>Sweden (22795/22792/0)</c:v>
                </c:pt>
                <c:pt idx="1">
                  <c:v>Luxembourg (102/31/0)</c:v>
                </c:pt>
                <c:pt idx="2">
                  <c:v>Czech Rep. (1140/330/7)</c:v>
                </c:pt>
                <c:pt idx="3">
                  <c:v>Belgium Flanders (195/51/96)</c:v>
                </c:pt>
                <c:pt idx="4">
                  <c:v>France (11263/2566/3839)</c:v>
                </c:pt>
                <c:pt idx="5">
                  <c:v>Netherlands (704/160/39)</c:v>
                </c:pt>
                <c:pt idx="6">
                  <c:v>Germany (9784/807/357)</c:v>
                </c:pt>
                <c:pt idx="7">
                  <c:v>Romania (3393/222/6)</c:v>
                </c:pt>
                <c:pt idx="8">
                  <c:v>Cyprus (234/12/55)</c:v>
                </c:pt>
                <c:pt idx="9">
                  <c:v>Italy (7944/407/6101)</c:v>
                </c:pt>
                <c:pt idx="10">
                  <c:v>Poland (5624/279/5193)</c:v>
                </c:pt>
                <c:pt idx="11">
                  <c:v>Slovakia (1760/87/0)</c:v>
                </c:pt>
                <c:pt idx="12">
                  <c:v>Spain (4625/215/1743)</c:v>
                </c:pt>
                <c:pt idx="13">
                  <c:v>Bulgaria (731/23/123)</c:v>
                </c:pt>
                <c:pt idx="14">
                  <c:v>Hungary (1082/28/1019)</c:v>
                </c:pt>
                <c:pt idx="15">
                  <c:v>United Kingdom (10199/162/6726)</c:v>
                </c:pt>
                <c:pt idx="16">
                  <c:v>Lithuania (1177/13/0)</c:v>
                </c:pt>
                <c:pt idx="17">
                  <c:v>Estonia (734/4/0)</c:v>
                </c:pt>
                <c:pt idx="18">
                  <c:v>Finland (5877/27/2185)</c:v>
                </c:pt>
                <c:pt idx="19">
                  <c:v>Denmark (17821/55/17734)</c:v>
                </c:pt>
                <c:pt idx="20">
                  <c:v>Portugal (1733/5/1008)</c:v>
                </c:pt>
                <c:pt idx="21">
                  <c:v>Austria (7401/18/22)</c:v>
                </c:pt>
                <c:pt idx="22">
                  <c:v>Ireland (5372/6/3785)</c:v>
                </c:pt>
                <c:pt idx="23">
                  <c:v>Latvia (463/0/441)</c:v>
                </c:pt>
                <c:pt idx="24">
                  <c:v>Greece (1062/?/1062)</c:v>
                </c:pt>
              </c:strCache>
            </c:strRef>
          </c:cat>
          <c:val>
            <c:numRef>
              <c:f>Data_5.4a!$AC$35:$AC$59</c:f>
              <c:numCache>
                <c:formatCode>General</c:formatCode>
                <c:ptCount val="25"/>
                <c:pt idx="0">
                  <c:v>22792</c:v>
                </c:pt>
                <c:pt idx="1">
                  <c:v>31</c:v>
                </c:pt>
                <c:pt idx="2">
                  <c:v>330</c:v>
                </c:pt>
                <c:pt idx="3">
                  <c:v>51</c:v>
                </c:pt>
                <c:pt idx="4">
                  <c:v>2566</c:v>
                </c:pt>
                <c:pt idx="5">
                  <c:v>160</c:v>
                </c:pt>
                <c:pt idx="6">
                  <c:v>807</c:v>
                </c:pt>
                <c:pt idx="7">
                  <c:v>222</c:v>
                </c:pt>
                <c:pt idx="8">
                  <c:v>12</c:v>
                </c:pt>
                <c:pt idx="9">
                  <c:v>407</c:v>
                </c:pt>
                <c:pt idx="10">
                  <c:v>279</c:v>
                </c:pt>
                <c:pt idx="11">
                  <c:v>87</c:v>
                </c:pt>
                <c:pt idx="12">
                  <c:v>215</c:v>
                </c:pt>
                <c:pt idx="13">
                  <c:v>23</c:v>
                </c:pt>
                <c:pt idx="14">
                  <c:v>28</c:v>
                </c:pt>
                <c:pt idx="15">
                  <c:v>162</c:v>
                </c:pt>
                <c:pt idx="16">
                  <c:v>13</c:v>
                </c:pt>
                <c:pt idx="17">
                  <c:v>4</c:v>
                </c:pt>
                <c:pt idx="18">
                  <c:v>27</c:v>
                </c:pt>
                <c:pt idx="19">
                  <c:v>55</c:v>
                </c:pt>
                <c:pt idx="20">
                  <c:v>5</c:v>
                </c:pt>
                <c:pt idx="21">
                  <c:v>18</c:v>
                </c:pt>
                <c:pt idx="22">
                  <c:v>6</c:v>
                </c:pt>
                <c:pt idx="23">
                  <c:v>0</c:v>
                </c:pt>
                <c:pt idx="24">
                  <c:v>0</c:v>
                </c:pt>
              </c:numCache>
            </c:numRef>
          </c:val>
        </c:ser>
        <c:ser>
          <c:idx val="0"/>
          <c:order val="1"/>
          <c:tx>
            <c:strRef>
              <c:f>Data_5.4a!$AB$34</c:f>
              <c:strCache>
                <c:ptCount val="1"/>
                <c:pt idx="0">
                  <c:v>good status</c:v>
                </c:pt>
              </c:strCache>
            </c:strRef>
          </c:tx>
          <c:invertIfNegative val="0"/>
          <c:cat>
            <c:strRef>
              <c:f>Data_5.4a!$AA$35:$AA$59</c:f>
              <c:strCache>
                <c:ptCount val="25"/>
                <c:pt idx="0">
                  <c:v>Sweden (22795/22792/0)</c:v>
                </c:pt>
                <c:pt idx="1">
                  <c:v>Luxembourg (102/31/0)</c:v>
                </c:pt>
                <c:pt idx="2">
                  <c:v>Czech Rep. (1140/330/7)</c:v>
                </c:pt>
                <c:pt idx="3">
                  <c:v>Belgium Flanders (195/51/96)</c:v>
                </c:pt>
                <c:pt idx="4">
                  <c:v>France (11263/2566/3839)</c:v>
                </c:pt>
                <c:pt idx="5">
                  <c:v>Netherlands (704/160/39)</c:v>
                </c:pt>
                <c:pt idx="6">
                  <c:v>Germany (9784/807/357)</c:v>
                </c:pt>
                <c:pt idx="7">
                  <c:v>Romania (3393/222/6)</c:v>
                </c:pt>
                <c:pt idx="8">
                  <c:v>Cyprus (234/12/55)</c:v>
                </c:pt>
                <c:pt idx="9">
                  <c:v>Italy (7944/407/6101)</c:v>
                </c:pt>
                <c:pt idx="10">
                  <c:v>Poland (5624/279/5193)</c:v>
                </c:pt>
                <c:pt idx="11">
                  <c:v>Slovakia (1760/87/0)</c:v>
                </c:pt>
                <c:pt idx="12">
                  <c:v>Spain (4625/215/1743)</c:v>
                </c:pt>
                <c:pt idx="13">
                  <c:v>Bulgaria (731/23/123)</c:v>
                </c:pt>
                <c:pt idx="14">
                  <c:v>Hungary (1082/28/1019)</c:v>
                </c:pt>
                <c:pt idx="15">
                  <c:v>United Kingdom (10199/162/6726)</c:v>
                </c:pt>
                <c:pt idx="16">
                  <c:v>Lithuania (1177/13/0)</c:v>
                </c:pt>
                <c:pt idx="17">
                  <c:v>Estonia (734/4/0)</c:v>
                </c:pt>
                <c:pt idx="18">
                  <c:v>Finland (5877/27/2185)</c:v>
                </c:pt>
                <c:pt idx="19">
                  <c:v>Denmark (17821/55/17734)</c:v>
                </c:pt>
                <c:pt idx="20">
                  <c:v>Portugal (1733/5/1008)</c:v>
                </c:pt>
                <c:pt idx="21">
                  <c:v>Austria (7401/18/22)</c:v>
                </c:pt>
                <c:pt idx="22">
                  <c:v>Ireland (5372/6/3785)</c:v>
                </c:pt>
                <c:pt idx="23">
                  <c:v>Latvia (463/0/441)</c:v>
                </c:pt>
                <c:pt idx="24">
                  <c:v>Greece (1062/?/1062)</c:v>
                </c:pt>
              </c:strCache>
            </c:strRef>
          </c:cat>
          <c:val>
            <c:numRef>
              <c:f>Data_5.4a!$AB$35:$AB$59</c:f>
              <c:numCache>
                <c:formatCode>General</c:formatCode>
                <c:ptCount val="25"/>
                <c:pt idx="0">
                  <c:v>3</c:v>
                </c:pt>
                <c:pt idx="1">
                  <c:v>71</c:v>
                </c:pt>
                <c:pt idx="2">
                  <c:v>803</c:v>
                </c:pt>
                <c:pt idx="3">
                  <c:v>48</c:v>
                </c:pt>
                <c:pt idx="4">
                  <c:v>4858</c:v>
                </c:pt>
                <c:pt idx="5">
                  <c:v>503</c:v>
                </c:pt>
                <c:pt idx="6">
                  <c:v>8620</c:v>
                </c:pt>
                <c:pt idx="7">
                  <c:v>3165</c:v>
                </c:pt>
                <c:pt idx="8">
                  <c:v>167</c:v>
                </c:pt>
                <c:pt idx="9">
                  <c:v>1436</c:v>
                </c:pt>
                <c:pt idx="10">
                  <c:v>152</c:v>
                </c:pt>
                <c:pt idx="11">
                  <c:v>1673</c:v>
                </c:pt>
                <c:pt idx="12">
                  <c:v>2667</c:v>
                </c:pt>
                <c:pt idx="13">
                  <c:v>585</c:v>
                </c:pt>
                <c:pt idx="14">
                  <c:v>35</c:v>
                </c:pt>
                <c:pt idx="15">
                  <c:v>3311</c:v>
                </c:pt>
                <c:pt idx="16">
                  <c:v>1164</c:v>
                </c:pt>
                <c:pt idx="17">
                  <c:v>730</c:v>
                </c:pt>
                <c:pt idx="18">
                  <c:v>3665</c:v>
                </c:pt>
                <c:pt idx="19">
                  <c:v>32</c:v>
                </c:pt>
                <c:pt idx="20">
                  <c:v>720</c:v>
                </c:pt>
                <c:pt idx="21">
                  <c:v>7361</c:v>
                </c:pt>
                <c:pt idx="22">
                  <c:v>1581</c:v>
                </c:pt>
                <c:pt idx="23">
                  <c:v>22</c:v>
                </c:pt>
                <c:pt idx="24">
                  <c:v>0</c:v>
                </c:pt>
              </c:numCache>
            </c:numRef>
          </c:val>
        </c:ser>
        <c:ser>
          <c:idx val="2"/>
          <c:order val="2"/>
          <c:tx>
            <c:strRef>
              <c:f>Data_5.4a!$AD$34</c:f>
              <c:strCache>
                <c:ptCount val="1"/>
                <c:pt idx="0">
                  <c:v>unknown status</c:v>
                </c:pt>
              </c:strCache>
            </c:strRef>
          </c:tx>
          <c:spPr>
            <a:solidFill>
              <a:schemeClr val="bg1">
                <a:lumMod val="75000"/>
              </a:schemeClr>
            </a:solidFill>
          </c:spPr>
          <c:invertIfNegative val="0"/>
          <c:cat>
            <c:strRef>
              <c:f>Data_5.4a!$AA$35:$AA$59</c:f>
              <c:strCache>
                <c:ptCount val="25"/>
                <c:pt idx="0">
                  <c:v>Sweden (22795/22792/0)</c:v>
                </c:pt>
                <c:pt idx="1">
                  <c:v>Luxembourg (102/31/0)</c:v>
                </c:pt>
                <c:pt idx="2">
                  <c:v>Czech Rep. (1140/330/7)</c:v>
                </c:pt>
                <c:pt idx="3">
                  <c:v>Belgium Flanders (195/51/96)</c:v>
                </c:pt>
                <c:pt idx="4">
                  <c:v>France (11263/2566/3839)</c:v>
                </c:pt>
                <c:pt idx="5">
                  <c:v>Netherlands (704/160/39)</c:v>
                </c:pt>
                <c:pt idx="6">
                  <c:v>Germany (9784/807/357)</c:v>
                </c:pt>
                <c:pt idx="7">
                  <c:v>Romania (3393/222/6)</c:v>
                </c:pt>
                <c:pt idx="8">
                  <c:v>Cyprus (234/12/55)</c:v>
                </c:pt>
                <c:pt idx="9">
                  <c:v>Italy (7944/407/6101)</c:v>
                </c:pt>
                <c:pt idx="10">
                  <c:v>Poland (5624/279/5193)</c:v>
                </c:pt>
                <c:pt idx="11">
                  <c:v>Slovakia (1760/87/0)</c:v>
                </c:pt>
                <c:pt idx="12">
                  <c:v>Spain (4625/215/1743)</c:v>
                </c:pt>
                <c:pt idx="13">
                  <c:v>Bulgaria (731/23/123)</c:v>
                </c:pt>
                <c:pt idx="14">
                  <c:v>Hungary (1082/28/1019)</c:v>
                </c:pt>
                <c:pt idx="15">
                  <c:v>United Kingdom (10199/162/6726)</c:v>
                </c:pt>
                <c:pt idx="16">
                  <c:v>Lithuania (1177/13/0)</c:v>
                </c:pt>
                <c:pt idx="17">
                  <c:v>Estonia (734/4/0)</c:v>
                </c:pt>
                <c:pt idx="18">
                  <c:v>Finland (5877/27/2185)</c:v>
                </c:pt>
                <c:pt idx="19">
                  <c:v>Denmark (17821/55/17734)</c:v>
                </c:pt>
                <c:pt idx="20">
                  <c:v>Portugal (1733/5/1008)</c:v>
                </c:pt>
                <c:pt idx="21">
                  <c:v>Austria (7401/18/22)</c:v>
                </c:pt>
                <c:pt idx="22">
                  <c:v>Ireland (5372/6/3785)</c:v>
                </c:pt>
                <c:pt idx="23">
                  <c:v>Latvia (463/0/441)</c:v>
                </c:pt>
                <c:pt idx="24">
                  <c:v>Greece (1062/?/1062)</c:v>
                </c:pt>
              </c:strCache>
            </c:strRef>
          </c:cat>
          <c:val>
            <c:numRef>
              <c:f>Data_5.4a!$AD$35:$AD$59</c:f>
              <c:numCache>
                <c:formatCode>General</c:formatCode>
                <c:ptCount val="25"/>
                <c:pt idx="0">
                  <c:v>0</c:v>
                </c:pt>
                <c:pt idx="1">
                  <c:v>0</c:v>
                </c:pt>
                <c:pt idx="2">
                  <c:v>7</c:v>
                </c:pt>
                <c:pt idx="3">
                  <c:v>96</c:v>
                </c:pt>
                <c:pt idx="4">
                  <c:v>3839</c:v>
                </c:pt>
                <c:pt idx="5">
                  <c:v>39</c:v>
                </c:pt>
                <c:pt idx="6">
                  <c:v>357</c:v>
                </c:pt>
                <c:pt idx="7">
                  <c:v>6</c:v>
                </c:pt>
                <c:pt idx="8">
                  <c:v>55</c:v>
                </c:pt>
                <c:pt idx="9">
                  <c:v>6101</c:v>
                </c:pt>
                <c:pt idx="10">
                  <c:v>5193</c:v>
                </c:pt>
                <c:pt idx="11">
                  <c:v>0</c:v>
                </c:pt>
                <c:pt idx="12">
                  <c:v>1743</c:v>
                </c:pt>
                <c:pt idx="13">
                  <c:v>123</c:v>
                </c:pt>
                <c:pt idx="14">
                  <c:v>1019</c:v>
                </c:pt>
                <c:pt idx="15">
                  <c:v>6726</c:v>
                </c:pt>
                <c:pt idx="16">
                  <c:v>0</c:v>
                </c:pt>
                <c:pt idx="17">
                  <c:v>0</c:v>
                </c:pt>
                <c:pt idx="18">
                  <c:v>2185</c:v>
                </c:pt>
                <c:pt idx="19">
                  <c:v>17734</c:v>
                </c:pt>
                <c:pt idx="20">
                  <c:v>1008</c:v>
                </c:pt>
                <c:pt idx="21">
                  <c:v>22</c:v>
                </c:pt>
                <c:pt idx="22">
                  <c:v>3785</c:v>
                </c:pt>
                <c:pt idx="23">
                  <c:v>441</c:v>
                </c:pt>
                <c:pt idx="24">
                  <c:v>1062</c:v>
                </c:pt>
              </c:numCache>
            </c:numRef>
          </c:val>
        </c:ser>
        <c:dLbls>
          <c:showLegendKey val="0"/>
          <c:showVal val="0"/>
          <c:showCatName val="0"/>
          <c:showSerName val="0"/>
          <c:showPercent val="0"/>
          <c:showBubbleSize val="0"/>
        </c:dLbls>
        <c:gapWidth val="150"/>
        <c:overlap val="100"/>
        <c:axId val="150051072"/>
        <c:axId val="150069248"/>
      </c:barChart>
      <c:catAx>
        <c:axId val="150051072"/>
        <c:scaling>
          <c:orientation val="minMax"/>
        </c:scaling>
        <c:delete val="0"/>
        <c:axPos val="l"/>
        <c:numFmt formatCode="#,##0" sourceLinked="1"/>
        <c:majorTickMark val="out"/>
        <c:minorTickMark val="none"/>
        <c:tickLblPos val="nextTo"/>
        <c:crossAx val="150069248"/>
        <c:crosses val="autoZero"/>
        <c:auto val="1"/>
        <c:lblAlgn val="ctr"/>
        <c:lblOffset val="100"/>
        <c:noMultiLvlLbl val="0"/>
      </c:catAx>
      <c:valAx>
        <c:axId val="150069248"/>
        <c:scaling>
          <c:orientation val="minMax"/>
        </c:scaling>
        <c:delete val="0"/>
        <c:axPos val="b"/>
        <c:majorGridlines/>
        <c:numFmt formatCode="0%" sourceLinked="1"/>
        <c:majorTickMark val="out"/>
        <c:minorTickMark val="none"/>
        <c:tickLblPos val="nextTo"/>
        <c:crossAx val="150051072"/>
        <c:crosses val="autoZero"/>
        <c:crossBetween val="between"/>
      </c:valAx>
    </c:plotArea>
    <c:legend>
      <c:legendPos val="b"/>
      <c:overlay val="0"/>
    </c:legend>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1"/>
          <c:order val="0"/>
          <c:tx>
            <c:strRef>
              <c:f>Data_5.4a!$AC$4</c:f>
              <c:strCache>
                <c:ptCount val="1"/>
                <c:pt idx="0">
                  <c:v>poor status</c:v>
                </c:pt>
              </c:strCache>
            </c:strRef>
          </c:tx>
          <c:spPr>
            <a:solidFill>
              <a:srgbClr val="FF0000"/>
            </a:solidFill>
          </c:spPr>
          <c:invertIfNegative val="0"/>
          <c:cat>
            <c:strRef>
              <c:f>Data_5.4a!$AA$5:$AA$29</c:f>
              <c:strCache>
                <c:ptCount val="25"/>
                <c:pt idx="0">
                  <c:v>Sweden (22795/22792/0)</c:v>
                </c:pt>
                <c:pt idx="1">
                  <c:v>Poland (5624/279/5193)</c:v>
                </c:pt>
                <c:pt idx="2">
                  <c:v>Denmark (17821/55/17734)</c:v>
                </c:pt>
                <c:pt idx="3">
                  <c:v>Belgium Flanders (195/51/96)</c:v>
                </c:pt>
                <c:pt idx="4">
                  <c:v>Hungary (1082/28/1019)</c:v>
                </c:pt>
                <c:pt idx="5">
                  <c:v>France (11263/2566/3839)</c:v>
                </c:pt>
                <c:pt idx="6">
                  <c:v>Luxembourg (102/31/0)</c:v>
                </c:pt>
                <c:pt idx="7">
                  <c:v>Czech Rep. (1140/330/7)</c:v>
                </c:pt>
                <c:pt idx="8">
                  <c:v>Netherlands (704/160/39)</c:v>
                </c:pt>
                <c:pt idx="9">
                  <c:v>Italy (7944/407/6101)</c:v>
                </c:pt>
                <c:pt idx="10">
                  <c:v>Germany (9784/807/357)</c:v>
                </c:pt>
                <c:pt idx="11">
                  <c:v>Spain (4625/215/1743)</c:v>
                </c:pt>
                <c:pt idx="12">
                  <c:v>Cyprus (234/12/55)</c:v>
                </c:pt>
                <c:pt idx="13">
                  <c:v>Romania (3393/222/6)</c:v>
                </c:pt>
                <c:pt idx="14">
                  <c:v>Slovakia (1760/87/0)</c:v>
                </c:pt>
                <c:pt idx="15">
                  <c:v>United Kingdom (10199/162/6726)</c:v>
                </c:pt>
                <c:pt idx="16">
                  <c:v>Bulgaria (731/23/123)</c:v>
                </c:pt>
                <c:pt idx="17">
                  <c:v>Lithuania (1177/13/0)</c:v>
                </c:pt>
                <c:pt idx="18">
                  <c:v>Finland (5877/27/2185)</c:v>
                </c:pt>
                <c:pt idx="19">
                  <c:v>Portugal (1733/5/1008)</c:v>
                </c:pt>
                <c:pt idx="20">
                  <c:v>Estonia (734/4/0)</c:v>
                </c:pt>
                <c:pt idx="21">
                  <c:v>Ireland (5372/6/3785)</c:v>
                </c:pt>
                <c:pt idx="22">
                  <c:v>Austria (7401/18/22)</c:v>
                </c:pt>
                <c:pt idx="23">
                  <c:v>Latvia (463/0/441)</c:v>
                </c:pt>
                <c:pt idx="24">
                  <c:v>Greece (1062/?/1062)</c:v>
                </c:pt>
              </c:strCache>
            </c:strRef>
          </c:cat>
          <c:val>
            <c:numRef>
              <c:f>Data_5.4a!$AC$5:$AC$29</c:f>
              <c:numCache>
                <c:formatCode>General</c:formatCode>
                <c:ptCount val="25"/>
                <c:pt idx="0">
                  <c:v>22792</c:v>
                </c:pt>
                <c:pt idx="1">
                  <c:v>279</c:v>
                </c:pt>
                <c:pt idx="2">
                  <c:v>55</c:v>
                </c:pt>
                <c:pt idx="3">
                  <c:v>51</c:v>
                </c:pt>
                <c:pt idx="4">
                  <c:v>28</c:v>
                </c:pt>
                <c:pt idx="5">
                  <c:v>2566</c:v>
                </c:pt>
                <c:pt idx="6">
                  <c:v>31</c:v>
                </c:pt>
                <c:pt idx="7">
                  <c:v>330</c:v>
                </c:pt>
                <c:pt idx="8">
                  <c:v>160</c:v>
                </c:pt>
                <c:pt idx="9">
                  <c:v>407</c:v>
                </c:pt>
                <c:pt idx="10">
                  <c:v>807</c:v>
                </c:pt>
                <c:pt idx="11">
                  <c:v>215</c:v>
                </c:pt>
                <c:pt idx="12">
                  <c:v>12</c:v>
                </c:pt>
                <c:pt idx="13">
                  <c:v>222</c:v>
                </c:pt>
                <c:pt idx="14">
                  <c:v>87</c:v>
                </c:pt>
                <c:pt idx="15">
                  <c:v>162</c:v>
                </c:pt>
                <c:pt idx="16">
                  <c:v>23</c:v>
                </c:pt>
                <c:pt idx="17">
                  <c:v>13</c:v>
                </c:pt>
                <c:pt idx="18">
                  <c:v>27</c:v>
                </c:pt>
                <c:pt idx="19">
                  <c:v>5</c:v>
                </c:pt>
                <c:pt idx="20">
                  <c:v>4</c:v>
                </c:pt>
                <c:pt idx="21">
                  <c:v>6</c:v>
                </c:pt>
                <c:pt idx="22">
                  <c:v>18</c:v>
                </c:pt>
                <c:pt idx="23">
                  <c:v>0</c:v>
                </c:pt>
                <c:pt idx="24">
                  <c:v>0</c:v>
                </c:pt>
              </c:numCache>
            </c:numRef>
          </c:val>
        </c:ser>
        <c:ser>
          <c:idx val="0"/>
          <c:order val="1"/>
          <c:tx>
            <c:strRef>
              <c:f>Data_5.4a!$AB$4</c:f>
              <c:strCache>
                <c:ptCount val="1"/>
                <c:pt idx="0">
                  <c:v>good status</c:v>
                </c:pt>
              </c:strCache>
            </c:strRef>
          </c:tx>
          <c:invertIfNegative val="0"/>
          <c:cat>
            <c:strRef>
              <c:f>Data_5.4a!$AA$5:$AA$29</c:f>
              <c:strCache>
                <c:ptCount val="25"/>
                <c:pt idx="0">
                  <c:v>Sweden (22795/22792/0)</c:v>
                </c:pt>
                <c:pt idx="1">
                  <c:v>Poland (5624/279/5193)</c:v>
                </c:pt>
                <c:pt idx="2">
                  <c:v>Denmark (17821/55/17734)</c:v>
                </c:pt>
                <c:pt idx="3">
                  <c:v>Belgium Flanders (195/51/96)</c:v>
                </c:pt>
                <c:pt idx="4">
                  <c:v>Hungary (1082/28/1019)</c:v>
                </c:pt>
                <c:pt idx="5">
                  <c:v>France (11263/2566/3839)</c:v>
                </c:pt>
                <c:pt idx="6">
                  <c:v>Luxembourg (102/31/0)</c:v>
                </c:pt>
                <c:pt idx="7">
                  <c:v>Czech Rep. (1140/330/7)</c:v>
                </c:pt>
                <c:pt idx="8">
                  <c:v>Netherlands (704/160/39)</c:v>
                </c:pt>
                <c:pt idx="9">
                  <c:v>Italy (7944/407/6101)</c:v>
                </c:pt>
                <c:pt idx="10">
                  <c:v>Germany (9784/807/357)</c:v>
                </c:pt>
                <c:pt idx="11">
                  <c:v>Spain (4625/215/1743)</c:v>
                </c:pt>
                <c:pt idx="12">
                  <c:v>Cyprus (234/12/55)</c:v>
                </c:pt>
                <c:pt idx="13">
                  <c:v>Romania (3393/222/6)</c:v>
                </c:pt>
                <c:pt idx="14">
                  <c:v>Slovakia (1760/87/0)</c:v>
                </c:pt>
                <c:pt idx="15">
                  <c:v>United Kingdom (10199/162/6726)</c:v>
                </c:pt>
                <c:pt idx="16">
                  <c:v>Bulgaria (731/23/123)</c:v>
                </c:pt>
                <c:pt idx="17">
                  <c:v>Lithuania (1177/13/0)</c:v>
                </c:pt>
                <c:pt idx="18">
                  <c:v>Finland (5877/27/2185)</c:v>
                </c:pt>
                <c:pt idx="19">
                  <c:v>Portugal (1733/5/1008)</c:v>
                </c:pt>
                <c:pt idx="20">
                  <c:v>Estonia (734/4/0)</c:v>
                </c:pt>
                <c:pt idx="21">
                  <c:v>Ireland (5372/6/3785)</c:v>
                </c:pt>
                <c:pt idx="22">
                  <c:v>Austria (7401/18/22)</c:v>
                </c:pt>
                <c:pt idx="23">
                  <c:v>Latvia (463/0/441)</c:v>
                </c:pt>
                <c:pt idx="24">
                  <c:v>Greece (1062/?/1062)</c:v>
                </c:pt>
              </c:strCache>
            </c:strRef>
          </c:cat>
          <c:val>
            <c:numRef>
              <c:f>Data_5.4a!$AB$5:$AB$29</c:f>
              <c:numCache>
                <c:formatCode>General</c:formatCode>
                <c:ptCount val="25"/>
                <c:pt idx="0">
                  <c:v>3</c:v>
                </c:pt>
                <c:pt idx="1">
                  <c:v>152</c:v>
                </c:pt>
                <c:pt idx="2">
                  <c:v>32</c:v>
                </c:pt>
                <c:pt idx="3">
                  <c:v>48</c:v>
                </c:pt>
                <c:pt idx="4">
                  <c:v>35</c:v>
                </c:pt>
                <c:pt idx="5">
                  <c:v>4858</c:v>
                </c:pt>
                <c:pt idx="6">
                  <c:v>71</c:v>
                </c:pt>
                <c:pt idx="7">
                  <c:v>803</c:v>
                </c:pt>
                <c:pt idx="8">
                  <c:v>503</c:v>
                </c:pt>
                <c:pt idx="9">
                  <c:v>1436</c:v>
                </c:pt>
                <c:pt idx="10">
                  <c:v>8620</c:v>
                </c:pt>
                <c:pt idx="11">
                  <c:v>2667</c:v>
                </c:pt>
                <c:pt idx="12">
                  <c:v>167</c:v>
                </c:pt>
                <c:pt idx="13">
                  <c:v>3165</c:v>
                </c:pt>
                <c:pt idx="14">
                  <c:v>1673</c:v>
                </c:pt>
                <c:pt idx="15">
                  <c:v>3311</c:v>
                </c:pt>
                <c:pt idx="16">
                  <c:v>585</c:v>
                </c:pt>
                <c:pt idx="17">
                  <c:v>1164</c:v>
                </c:pt>
                <c:pt idx="18">
                  <c:v>3665</c:v>
                </c:pt>
                <c:pt idx="19">
                  <c:v>720</c:v>
                </c:pt>
                <c:pt idx="20">
                  <c:v>730</c:v>
                </c:pt>
                <c:pt idx="21">
                  <c:v>1581</c:v>
                </c:pt>
                <c:pt idx="22">
                  <c:v>7361</c:v>
                </c:pt>
                <c:pt idx="23">
                  <c:v>22</c:v>
                </c:pt>
                <c:pt idx="24">
                  <c:v>0</c:v>
                </c:pt>
              </c:numCache>
            </c:numRef>
          </c:val>
        </c:ser>
        <c:dLbls>
          <c:showLegendKey val="0"/>
          <c:showVal val="0"/>
          <c:showCatName val="0"/>
          <c:showSerName val="0"/>
          <c:showPercent val="0"/>
          <c:showBubbleSize val="0"/>
        </c:dLbls>
        <c:gapWidth val="150"/>
        <c:overlap val="100"/>
        <c:axId val="149943424"/>
        <c:axId val="149944960"/>
      </c:barChart>
      <c:catAx>
        <c:axId val="149943424"/>
        <c:scaling>
          <c:orientation val="minMax"/>
        </c:scaling>
        <c:delete val="0"/>
        <c:axPos val="l"/>
        <c:numFmt formatCode="#,##0" sourceLinked="1"/>
        <c:majorTickMark val="out"/>
        <c:minorTickMark val="none"/>
        <c:tickLblPos val="nextTo"/>
        <c:crossAx val="149944960"/>
        <c:crosses val="autoZero"/>
        <c:auto val="1"/>
        <c:lblAlgn val="ctr"/>
        <c:lblOffset val="100"/>
        <c:noMultiLvlLbl val="0"/>
      </c:catAx>
      <c:valAx>
        <c:axId val="149944960"/>
        <c:scaling>
          <c:orientation val="minMax"/>
        </c:scaling>
        <c:delete val="0"/>
        <c:axPos val="b"/>
        <c:majorGridlines/>
        <c:numFmt formatCode="0%" sourceLinked="1"/>
        <c:majorTickMark val="out"/>
        <c:minorTickMark val="none"/>
        <c:tickLblPos val="nextTo"/>
        <c:crossAx val="149943424"/>
        <c:crosses val="autoZero"/>
        <c:crossBetween val="between"/>
      </c:valAx>
    </c:plotArea>
    <c:legend>
      <c:legendPos val="b"/>
      <c:layout/>
      <c:overlay val="0"/>
    </c:legend>
    <c:plotVisOnly val="1"/>
    <c:dispBlanksAs val="gap"/>
    <c:showDLblsOverMax val="0"/>
  </c:chart>
  <c:txPr>
    <a:bodyPr/>
    <a:lstStyle/>
    <a:p>
      <a:pPr>
        <a:defRPr sz="1600">
          <a:latin typeface="Arial" pitchFamily="34" charset="0"/>
          <a:cs typeface="Arial"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sheetViews>
    <sheetView tabSelected="1" zoomScale="80" workbookViewId="0" zoomToFit="1"/>
  </sheetViews>
  <pageMargins left="0.7" right="0.7" top="0.75" bottom="0.75" header="0.3" footer="0.3"/>
  <pageSetup paperSize="9" orientation="portrait"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314325</xdr:colOff>
      <xdr:row>34</xdr:row>
      <xdr:rowOff>38100</xdr:rowOff>
    </xdr:from>
    <xdr:to>
      <xdr:col>16</xdr:col>
      <xdr:colOff>295275</xdr:colOff>
      <xdr:row>86</xdr:row>
      <xdr:rowOff>152400</xdr:rowOff>
    </xdr:to>
    <xdr:graphicFrame macro="">
      <xdr:nvGraphicFramePr>
        <xdr:cNvPr id="2"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6155531" cy="920353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g_5_1_5_2a_2012_09_27pk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data Fig5.1"/>
      <sheetName val="Data Fig5_1"/>
      <sheetName val="Fig5.1"/>
      <sheetName val="Metadata Fig5.2a"/>
      <sheetName val="Data Fig5_2a"/>
      <sheetName val="Fig 5.2a"/>
    </sheetNames>
    <sheetDataSet>
      <sheetData sheetId="0"/>
      <sheetData sheetId="1"/>
      <sheetData sheetId="2" refreshError="1"/>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discomap.eea.europa.eu/report/wfd/" TargetMode="External"/><Relationship Id="rId7" Type="http://schemas.openxmlformats.org/officeDocument/2006/relationships/vmlDrawing" Target="../drawings/vmlDrawing1.vml"/><Relationship Id="rId2" Type="http://schemas.openxmlformats.org/officeDocument/2006/relationships/hyperlink" Target="http://www.eea.europa.eu/" TargetMode="External"/><Relationship Id="rId1" Type="http://schemas.openxmlformats.org/officeDocument/2006/relationships/hyperlink" Target="mailto:peter.kristensen@eea.europa.eu" TargetMode="External"/><Relationship Id="rId6" Type="http://schemas.openxmlformats.org/officeDocument/2006/relationships/printerSettings" Target="../printerSettings/printerSettings1.bin"/><Relationship Id="rId5" Type="http://schemas.openxmlformats.org/officeDocument/2006/relationships/hyperlink" Target="http://forum.eionet.europa.eu/etc-icm-consortium/library/subvention-2012/tasks-and-milestones-2012/1.4.2.-thematic-assessment-freshwater-ecological-chemical-status-and-related/milestone-2-support-final-draft/chapter-6-graphs/index_html" TargetMode="External"/><Relationship Id="rId4" Type="http://schemas.openxmlformats.org/officeDocument/2006/relationships/hyperlink" Target="http://discomap.eea.europa.eu/report/wfd/swb_statu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Q60"/>
  <sheetViews>
    <sheetView showGridLines="0" topLeftCell="C19" zoomScale="130" zoomScaleNormal="130" workbookViewId="0">
      <selection activeCell="H23" sqref="H23:P23"/>
    </sheetView>
  </sheetViews>
  <sheetFormatPr defaultRowHeight="12.75" x14ac:dyDescent="0.2"/>
  <cols>
    <col min="1" max="1" width="9.28515625" style="1" customWidth="1"/>
    <col min="2" max="2" width="1.5703125" style="1" customWidth="1"/>
    <col min="3" max="3" width="2.42578125" style="1" customWidth="1"/>
    <col min="4" max="4" width="1.28515625" style="1" customWidth="1"/>
    <col min="5" max="5" width="24" style="1" customWidth="1"/>
    <col min="6" max="6" width="1.7109375" style="1" customWidth="1"/>
    <col min="7" max="7" width="1.28515625" style="1" customWidth="1"/>
    <col min="8" max="8" width="9.140625" style="1"/>
    <col min="9" max="9" width="9.42578125" style="1" customWidth="1"/>
    <col min="10" max="10" width="1.42578125" style="1" customWidth="1"/>
    <col min="11" max="15" width="9.140625" style="1"/>
    <col min="16" max="16" width="9.42578125" style="1" customWidth="1"/>
    <col min="17" max="17" width="1.5703125" style="1" customWidth="1"/>
    <col min="18" max="256" width="9.140625" style="1"/>
    <col min="257" max="257" width="9.28515625" style="1" customWidth="1"/>
    <col min="258" max="258" width="1.5703125" style="1" customWidth="1"/>
    <col min="259" max="259" width="2.42578125" style="1" customWidth="1"/>
    <col min="260" max="260" width="1.28515625" style="1" customWidth="1"/>
    <col min="261" max="261" width="24" style="1" customWidth="1"/>
    <col min="262" max="262" width="1.7109375" style="1" customWidth="1"/>
    <col min="263" max="263" width="1.28515625" style="1" customWidth="1"/>
    <col min="264" max="264" width="9.140625" style="1"/>
    <col min="265" max="265" width="9.42578125" style="1" customWidth="1"/>
    <col min="266" max="266" width="1.42578125" style="1" customWidth="1"/>
    <col min="267" max="271" width="9.140625" style="1"/>
    <col min="272" max="272" width="9.42578125" style="1" customWidth="1"/>
    <col min="273" max="273" width="1.5703125" style="1" customWidth="1"/>
    <col min="274" max="512" width="9.140625" style="1"/>
    <col min="513" max="513" width="9.28515625" style="1" customWidth="1"/>
    <col min="514" max="514" width="1.5703125" style="1" customWidth="1"/>
    <col min="515" max="515" width="2.42578125" style="1" customWidth="1"/>
    <col min="516" max="516" width="1.28515625" style="1" customWidth="1"/>
    <col min="517" max="517" width="24" style="1" customWidth="1"/>
    <col min="518" max="518" width="1.7109375" style="1" customWidth="1"/>
    <col min="519" max="519" width="1.28515625" style="1" customWidth="1"/>
    <col min="520" max="520" width="9.140625" style="1"/>
    <col min="521" max="521" width="9.42578125" style="1" customWidth="1"/>
    <col min="522" max="522" width="1.42578125" style="1" customWidth="1"/>
    <col min="523" max="527" width="9.140625" style="1"/>
    <col min="528" max="528" width="9.42578125" style="1" customWidth="1"/>
    <col min="529" max="529" width="1.5703125" style="1" customWidth="1"/>
    <col min="530" max="768" width="9.140625" style="1"/>
    <col min="769" max="769" width="9.28515625" style="1" customWidth="1"/>
    <col min="770" max="770" width="1.5703125" style="1" customWidth="1"/>
    <col min="771" max="771" width="2.42578125" style="1" customWidth="1"/>
    <col min="772" max="772" width="1.28515625" style="1" customWidth="1"/>
    <col min="773" max="773" width="24" style="1" customWidth="1"/>
    <col min="774" max="774" width="1.7109375" style="1" customWidth="1"/>
    <col min="775" max="775" width="1.28515625" style="1" customWidth="1"/>
    <col min="776" max="776" width="9.140625" style="1"/>
    <col min="777" max="777" width="9.42578125" style="1" customWidth="1"/>
    <col min="778" max="778" width="1.42578125" style="1" customWidth="1"/>
    <col min="779" max="783" width="9.140625" style="1"/>
    <col min="784" max="784" width="9.42578125" style="1" customWidth="1"/>
    <col min="785" max="785" width="1.5703125" style="1" customWidth="1"/>
    <col min="786" max="1024" width="9.140625" style="1"/>
    <col min="1025" max="1025" width="9.28515625" style="1" customWidth="1"/>
    <col min="1026" max="1026" width="1.5703125" style="1" customWidth="1"/>
    <col min="1027" max="1027" width="2.42578125" style="1" customWidth="1"/>
    <col min="1028" max="1028" width="1.28515625" style="1" customWidth="1"/>
    <col min="1029" max="1029" width="24" style="1" customWidth="1"/>
    <col min="1030" max="1030" width="1.7109375" style="1" customWidth="1"/>
    <col min="1031" max="1031" width="1.28515625" style="1" customWidth="1"/>
    <col min="1032" max="1032" width="9.140625" style="1"/>
    <col min="1033" max="1033" width="9.42578125" style="1" customWidth="1"/>
    <col min="1034" max="1034" width="1.42578125" style="1" customWidth="1"/>
    <col min="1035" max="1039" width="9.140625" style="1"/>
    <col min="1040" max="1040" width="9.42578125" style="1" customWidth="1"/>
    <col min="1041" max="1041" width="1.5703125" style="1" customWidth="1"/>
    <col min="1042" max="1280" width="9.140625" style="1"/>
    <col min="1281" max="1281" width="9.28515625" style="1" customWidth="1"/>
    <col min="1282" max="1282" width="1.5703125" style="1" customWidth="1"/>
    <col min="1283" max="1283" width="2.42578125" style="1" customWidth="1"/>
    <col min="1284" max="1284" width="1.28515625" style="1" customWidth="1"/>
    <col min="1285" max="1285" width="24" style="1" customWidth="1"/>
    <col min="1286" max="1286" width="1.7109375" style="1" customWidth="1"/>
    <col min="1287" max="1287" width="1.28515625" style="1" customWidth="1"/>
    <col min="1288" max="1288" width="9.140625" style="1"/>
    <col min="1289" max="1289" width="9.42578125" style="1" customWidth="1"/>
    <col min="1290" max="1290" width="1.42578125" style="1" customWidth="1"/>
    <col min="1291" max="1295" width="9.140625" style="1"/>
    <col min="1296" max="1296" width="9.42578125" style="1" customWidth="1"/>
    <col min="1297" max="1297" width="1.5703125" style="1" customWidth="1"/>
    <col min="1298" max="1536" width="9.140625" style="1"/>
    <col min="1537" max="1537" width="9.28515625" style="1" customWidth="1"/>
    <col min="1538" max="1538" width="1.5703125" style="1" customWidth="1"/>
    <col min="1539" max="1539" width="2.42578125" style="1" customWidth="1"/>
    <col min="1540" max="1540" width="1.28515625" style="1" customWidth="1"/>
    <col min="1541" max="1541" width="24" style="1" customWidth="1"/>
    <col min="1542" max="1542" width="1.7109375" style="1" customWidth="1"/>
    <col min="1543" max="1543" width="1.28515625" style="1" customWidth="1"/>
    <col min="1544" max="1544" width="9.140625" style="1"/>
    <col min="1545" max="1545" width="9.42578125" style="1" customWidth="1"/>
    <col min="1546" max="1546" width="1.42578125" style="1" customWidth="1"/>
    <col min="1547" max="1551" width="9.140625" style="1"/>
    <col min="1552" max="1552" width="9.42578125" style="1" customWidth="1"/>
    <col min="1553" max="1553" width="1.5703125" style="1" customWidth="1"/>
    <col min="1554" max="1792" width="9.140625" style="1"/>
    <col min="1793" max="1793" width="9.28515625" style="1" customWidth="1"/>
    <col min="1794" max="1794" width="1.5703125" style="1" customWidth="1"/>
    <col min="1795" max="1795" width="2.42578125" style="1" customWidth="1"/>
    <col min="1796" max="1796" width="1.28515625" style="1" customWidth="1"/>
    <col min="1797" max="1797" width="24" style="1" customWidth="1"/>
    <col min="1798" max="1798" width="1.7109375" style="1" customWidth="1"/>
    <col min="1799" max="1799" width="1.28515625" style="1" customWidth="1"/>
    <col min="1800" max="1800" width="9.140625" style="1"/>
    <col min="1801" max="1801" width="9.42578125" style="1" customWidth="1"/>
    <col min="1802" max="1802" width="1.42578125" style="1" customWidth="1"/>
    <col min="1803" max="1807" width="9.140625" style="1"/>
    <col min="1808" max="1808" width="9.42578125" style="1" customWidth="1"/>
    <col min="1809" max="1809" width="1.5703125" style="1" customWidth="1"/>
    <col min="1810" max="2048" width="9.140625" style="1"/>
    <col min="2049" max="2049" width="9.28515625" style="1" customWidth="1"/>
    <col min="2050" max="2050" width="1.5703125" style="1" customWidth="1"/>
    <col min="2051" max="2051" width="2.42578125" style="1" customWidth="1"/>
    <col min="2052" max="2052" width="1.28515625" style="1" customWidth="1"/>
    <col min="2053" max="2053" width="24" style="1" customWidth="1"/>
    <col min="2054" max="2054" width="1.7109375" style="1" customWidth="1"/>
    <col min="2055" max="2055" width="1.28515625" style="1" customWidth="1"/>
    <col min="2056" max="2056" width="9.140625" style="1"/>
    <col min="2057" max="2057" width="9.42578125" style="1" customWidth="1"/>
    <col min="2058" max="2058" width="1.42578125" style="1" customWidth="1"/>
    <col min="2059" max="2063" width="9.140625" style="1"/>
    <col min="2064" max="2064" width="9.42578125" style="1" customWidth="1"/>
    <col min="2065" max="2065" width="1.5703125" style="1" customWidth="1"/>
    <col min="2066" max="2304" width="9.140625" style="1"/>
    <col min="2305" max="2305" width="9.28515625" style="1" customWidth="1"/>
    <col min="2306" max="2306" width="1.5703125" style="1" customWidth="1"/>
    <col min="2307" max="2307" width="2.42578125" style="1" customWidth="1"/>
    <col min="2308" max="2308" width="1.28515625" style="1" customWidth="1"/>
    <col min="2309" max="2309" width="24" style="1" customWidth="1"/>
    <col min="2310" max="2310" width="1.7109375" style="1" customWidth="1"/>
    <col min="2311" max="2311" width="1.28515625" style="1" customWidth="1"/>
    <col min="2312" max="2312" width="9.140625" style="1"/>
    <col min="2313" max="2313" width="9.42578125" style="1" customWidth="1"/>
    <col min="2314" max="2314" width="1.42578125" style="1" customWidth="1"/>
    <col min="2315" max="2319" width="9.140625" style="1"/>
    <col min="2320" max="2320" width="9.42578125" style="1" customWidth="1"/>
    <col min="2321" max="2321" width="1.5703125" style="1" customWidth="1"/>
    <col min="2322" max="2560" width="9.140625" style="1"/>
    <col min="2561" max="2561" width="9.28515625" style="1" customWidth="1"/>
    <col min="2562" max="2562" width="1.5703125" style="1" customWidth="1"/>
    <col min="2563" max="2563" width="2.42578125" style="1" customWidth="1"/>
    <col min="2564" max="2564" width="1.28515625" style="1" customWidth="1"/>
    <col min="2565" max="2565" width="24" style="1" customWidth="1"/>
    <col min="2566" max="2566" width="1.7109375" style="1" customWidth="1"/>
    <col min="2567" max="2567" width="1.28515625" style="1" customWidth="1"/>
    <col min="2568" max="2568" width="9.140625" style="1"/>
    <col min="2569" max="2569" width="9.42578125" style="1" customWidth="1"/>
    <col min="2570" max="2570" width="1.42578125" style="1" customWidth="1"/>
    <col min="2571" max="2575" width="9.140625" style="1"/>
    <col min="2576" max="2576" width="9.42578125" style="1" customWidth="1"/>
    <col min="2577" max="2577" width="1.5703125" style="1" customWidth="1"/>
    <col min="2578" max="2816" width="9.140625" style="1"/>
    <col min="2817" max="2817" width="9.28515625" style="1" customWidth="1"/>
    <col min="2818" max="2818" width="1.5703125" style="1" customWidth="1"/>
    <col min="2819" max="2819" width="2.42578125" style="1" customWidth="1"/>
    <col min="2820" max="2820" width="1.28515625" style="1" customWidth="1"/>
    <col min="2821" max="2821" width="24" style="1" customWidth="1"/>
    <col min="2822" max="2822" width="1.7109375" style="1" customWidth="1"/>
    <col min="2823" max="2823" width="1.28515625" style="1" customWidth="1"/>
    <col min="2824" max="2824" width="9.140625" style="1"/>
    <col min="2825" max="2825" width="9.42578125" style="1" customWidth="1"/>
    <col min="2826" max="2826" width="1.42578125" style="1" customWidth="1"/>
    <col min="2827" max="2831" width="9.140625" style="1"/>
    <col min="2832" max="2832" width="9.42578125" style="1" customWidth="1"/>
    <col min="2833" max="2833" width="1.5703125" style="1" customWidth="1"/>
    <col min="2834" max="3072" width="9.140625" style="1"/>
    <col min="3073" max="3073" width="9.28515625" style="1" customWidth="1"/>
    <col min="3074" max="3074" width="1.5703125" style="1" customWidth="1"/>
    <col min="3075" max="3075" width="2.42578125" style="1" customWidth="1"/>
    <col min="3076" max="3076" width="1.28515625" style="1" customWidth="1"/>
    <col min="3077" max="3077" width="24" style="1" customWidth="1"/>
    <col min="3078" max="3078" width="1.7109375" style="1" customWidth="1"/>
    <col min="3079" max="3079" width="1.28515625" style="1" customWidth="1"/>
    <col min="3080" max="3080" width="9.140625" style="1"/>
    <col min="3081" max="3081" width="9.42578125" style="1" customWidth="1"/>
    <col min="3082" max="3082" width="1.42578125" style="1" customWidth="1"/>
    <col min="3083" max="3087" width="9.140625" style="1"/>
    <col min="3088" max="3088" width="9.42578125" style="1" customWidth="1"/>
    <col min="3089" max="3089" width="1.5703125" style="1" customWidth="1"/>
    <col min="3090" max="3328" width="9.140625" style="1"/>
    <col min="3329" max="3329" width="9.28515625" style="1" customWidth="1"/>
    <col min="3330" max="3330" width="1.5703125" style="1" customWidth="1"/>
    <col min="3331" max="3331" width="2.42578125" style="1" customWidth="1"/>
    <col min="3332" max="3332" width="1.28515625" style="1" customWidth="1"/>
    <col min="3333" max="3333" width="24" style="1" customWidth="1"/>
    <col min="3334" max="3334" width="1.7109375" style="1" customWidth="1"/>
    <col min="3335" max="3335" width="1.28515625" style="1" customWidth="1"/>
    <col min="3336" max="3336" width="9.140625" style="1"/>
    <col min="3337" max="3337" width="9.42578125" style="1" customWidth="1"/>
    <col min="3338" max="3338" width="1.42578125" style="1" customWidth="1"/>
    <col min="3339" max="3343" width="9.140625" style="1"/>
    <col min="3344" max="3344" width="9.42578125" style="1" customWidth="1"/>
    <col min="3345" max="3345" width="1.5703125" style="1" customWidth="1"/>
    <col min="3346" max="3584" width="9.140625" style="1"/>
    <col min="3585" max="3585" width="9.28515625" style="1" customWidth="1"/>
    <col min="3586" max="3586" width="1.5703125" style="1" customWidth="1"/>
    <col min="3587" max="3587" width="2.42578125" style="1" customWidth="1"/>
    <col min="3588" max="3588" width="1.28515625" style="1" customWidth="1"/>
    <col min="3589" max="3589" width="24" style="1" customWidth="1"/>
    <col min="3590" max="3590" width="1.7109375" style="1" customWidth="1"/>
    <col min="3591" max="3591" width="1.28515625" style="1" customWidth="1"/>
    <col min="3592" max="3592" width="9.140625" style="1"/>
    <col min="3593" max="3593" width="9.42578125" style="1" customWidth="1"/>
    <col min="3594" max="3594" width="1.42578125" style="1" customWidth="1"/>
    <col min="3595" max="3599" width="9.140625" style="1"/>
    <col min="3600" max="3600" width="9.42578125" style="1" customWidth="1"/>
    <col min="3601" max="3601" width="1.5703125" style="1" customWidth="1"/>
    <col min="3602" max="3840" width="9.140625" style="1"/>
    <col min="3841" max="3841" width="9.28515625" style="1" customWidth="1"/>
    <col min="3842" max="3842" width="1.5703125" style="1" customWidth="1"/>
    <col min="3843" max="3843" width="2.42578125" style="1" customWidth="1"/>
    <col min="3844" max="3844" width="1.28515625" style="1" customWidth="1"/>
    <col min="3845" max="3845" width="24" style="1" customWidth="1"/>
    <col min="3846" max="3846" width="1.7109375" style="1" customWidth="1"/>
    <col min="3847" max="3847" width="1.28515625" style="1" customWidth="1"/>
    <col min="3848" max="3848" width="9.140625" style="1"/>
    <col min="3849" max="3849" width="9.42578125" style="1" customWidth="1"/>
    <col min="3850" max="3850" width="1.42578125" style="1" customWidth="1"/>
    <col min="3851" max="3855" width="9.140625" style="1"/>
    <col min="3856" max="3856" width="9.42578125" style="1" customWidth="1"/>
    <col min="3857" max="3857" width="1.5703125" style="1" customWidth="1"/>
    <col min="3858" max="4096" width="9.140625" style="1"/>
    <col min="4097" max="4097" width="9.28515625" style="1" customWidth="1"/>
    <col min="4098" max="4098" width="1.5703125" style="1" customWidth="1"/>
    <col min="4099" max="4099" width="2.42578125" style="1" customWidth="1"/>
    <col min="4100" max="4100" width="1.28515625" style="1" customWidth="1"/>
    <col min="4101" max="4101" width="24" style="1" customWidth="1"/>
    <col min="4102" max="4102" width="1.7109375" style="1" customWidth="1"/>
    <col min="4103" max="4103" width="1.28515625" style="1" customWidth="1"/>
    <col min="4104" max="4104" width="9.140625" style="1"/>
    <col min="4105" max="4105" width="9.42578125" style="1" customWidth="1"/>
    <col min="4106" max="4106" width="1.42578125" style="1" customWidth="1"/>
    <col min="4107" max="4111" width="9.140625" style="1"/>
    <col min="4112" max="4112" width="9.42578125" style="1" customWidth="1"/>
    <col min="4113" max="4113" width="1.5703125" style="1" customWidth="1"/>
    <col min="4114" max="4352" width="9.140625" style="1"/>
    <col min="4353" max="4353" width="9.28515625" style="1" customWidth="1"/>
    <col min="4354" max="4354" width="1.5703125" style="1" customWidth="1"/>
    <col min="4355" max="4355" width="2.42578125" style="1" customWidth="1"/>
    <col min="4356" max="4356" width="1.28515625" style="1" customWidth="1"/>
    <col min="4357" max="4357" width="24" style="1" customWidth="1"/>
    <col min="4358" max="4358" width="1.7109375" style="1" customWidth="1"/>
    <col min="4359" max="4359" width="1.28515625" style="1" customWidth="1"/>
    <col min="4360" max="4360" width="9.140625" style="1"/>
    <col min="4361" max="4361" width="9.42578125" style="1" customWidth="1"/>
    <col min="4362" max="4362" width="1.42578125" style="1" customWidth="1"/>
    <col min="4363" max="4367" width="9.140625" style="1"/>
    <col min="4368" max="4368" width="9.42578125" style="1" customWidth="1"/>
    <col min="4369" max="4369" width="1.5703125" style="1" customWidth="1"/>
    <col min="4370" max="4608" width="9.140625" style="1"/>
    <col min="4609" max="4609" width="9.28515625" style="1" customWidth="1"/>
    <col min="4610" max="4610" width="1.5703125" style="1" customWidth="1"/>
    <col min="4611" max="4611" width="2.42578125" style="1" customWidth="1"/>
    <col min="4612" max="4612" width="1.28515625" style="1" customWidth="1"/>
    <col min="4613" max="4613" width="24" style="1" customWidth="1"/>
    <col min="4614" max="4614" width="1.7109375" style="1" customWidth="1"/>
    <col min="4615" max="4615" width="1.28515625" style="1" customWidth="1"/>
    <col min="4616" max="4616" width="9.140625" style="1"/>
    <col min="4617" max="4617" width="9.42578125" style="1" customWidth="1"/>
    <col min="4618" max="4618" width="1.42578125" style="1" customWidth="1"/>
    <col min="4619" max="4623" width="9.140625" style="1"/>
    <col min="4624" max="4624" width="9.42578125" style="1" customWidth="1"/>
    <col min="4625" max="4625" width="1.5703125" style="1" customWidth="1"/>
    <col min="4626" max="4864" width="9.140625" style="1"/>
    <col min="4865" max="4865" width="9.28515625" style="1" customWidth="1"/>
    <col min="4866" max="4866" width="1.5703125" style="1" customWidth="1"/>
    <col min="4867" max="4867" width="2.42578125" style="1" customWidth="1"/>
    <col min="4868" max="4868" width="1.28515625" style="1" customWidth="1"/>
    <col min="4869" max="4869" width="24" style="1" customWidth="1"/>
    <col min="4870" max="4870" width="1.7109375" style="1" customWidth="1"/>
    <col min="4871" max="4871" width="1.28515625" style="1" customWidth="1"/>
    <col min="4872" max="4872" width="9.140625" style="1"/>
    <col min="4873" max="4873" width="9.42578125" style="1" customWidth="1"/>
    <col min="4874" max="4874" width="1.42578125" style="1" customWidth="1"/>
    <col min="4875" max="4879" width="9.140625" style="1"/>
    <col min="4880" max="4880" width="9.42578125" style="1" customWidth="1"/>
    <col min="4881" max="4881" width="1.5703125" style="1" customWidth="1"/>
    <col min="4882" max="5120" width="9.140625" style="1"/>
    <col min="5121" max="5121" width="9.28515625" style="1" customWidth="1"/>
    <col min="5122" max="5122" width="1.5703125" style="1" customWidth="1"/>
    <col min="5123" max="5123" width="2.42578125" style="1" customWidth="1"/>
    <col min="5124" max="5124" width="1.28515625" style="1" customWidth="1"/>
    <col min="5125" max="5125" width="24" style="1" customWidth="1"/>
    <col min="5126" max="5126" width="1.7109375" style="1" customWidth="1"/>
    <col min="5127" max="5127" width="1.28515625" style="1" customWidth="1"/>
    <col min="5128" max="5128" width="9.140625" style="1"/>
    <col min="5129" max="5129" width="9.42578125" style="1" customWidth="1"/>
    <col min="5130" max="5130" width="1.42578125" style="1" customWidth="1"/>
    <col min="5131" max="5135" width="9.140625" style="1"/>
    <col min="5136" max="5136" width="9.42578125" style="1" customWidth="1"/>
    <col min="5137" max="5137" width="1.5703125" style="1" customWidth="1"/>
    <col min="5138" max="5376" width="9.140625" style="1"/>
    <col min="5377" max="5377" width="9.28515625" style="1" customWidth="1"/>
    <col min="5378" max="5378" width="1.5703125" style="1" customWidth="1"/>
    <col min="5379" max="5379" width="2.42578125" style="1" customWidth="1"/>
    <col min="5380" max="5380" width="1.28515625" style="1" customWidth="1"/>
    <col min="5381" max="5381" width="24" style="1" customWidth="1"/>
    <col min="5382" max="5382" width="1.7109375" style="1" customWidth="1"/>
    <col min="5383" max="5383" width="1.28515625" style="1" customWidth="1"/>
    <col min="5384" max="5384" width="9.140625" style="1"/>
    <col min="5385" max="5385" width="9.42578125" style="1" customWidth="1"/>
    <col min="5386" max="5386" width="1.42578125" style="1" customWidth="1"/>
    <col min="5387" max="5391" width="9.140625" style="1"/>
    <col min="5392" max="5392" width="9.42578125" style="1" customWidth="1"/>
    <col min="5393" max="5393" width="1.5703125" style="1" customWidth="1"/>
    <col min="5394" max="5632" width="9.140625" style="1"/>
    <col min="5633" max="5633" width="9.28515625" style="1" customWidth="1"/>
    <col min="5634" max="5634" width="1.5703125" style="1" customWidth="1"/>
    <col min="5635" max="5635" width="2.42578125" style="1" customWidth="1"/>
    <col min="5636" max="5636" width="1.28515625" style="1" customWidth="1"/>
    <col min="5637" max="5637" width="24" style="1" customWidth="1"/>
    <col min="5638" max="5638" width="1.7109375" style="1" customWidth="1"/>
    <col min="5639" max="5639" width="1.28515625" style="1" customWidth="1"/>
    <col min="5640" max="5640" width="9.140625" style="1"/>
    <col min="5641" max="5641" width="9.42578125" style="1" customWidth="1"/>
    <col min="5642" max="5642" width="1.42578125" style="1" customWidth="1"/>
    <col min="5643" max="5647" width="9.140625" style="1"/>
    <col min="5648" max="5648" width="9.42578125" style="1" customWidth="1"/>
    <col min="5649" max="5649" width="1.5703125" style="1" customWidth="1"/>
    <col min="5650" max="5888" width="9.140625" style="1"/>
    <col min="5889" max="5889" width="9.28515625" style="1" customWidth="1"/>
    <col min="5890" max="5890" width="1.5703125" style="1" customWidth="1"/>
    <col min="5891" max="5891" width="2.42578125" style="1" customWidth="1"/>
    <col min="5892" max="5892" width="1.28515625" style="1" customWidth="1"/>
    <col min="5893" max="5893" width="24" style="1" customWidth="1"/>
    <col min="5894" max="5894" width="1.7109375" style="1" customWidth="1"/>
    <col min="5895" max="5895" width="1.28515625" style="1" customWidth="1"/>
    <col min="5896" max="5896" width="9.140625" style="1"/>
    <col min="5897" max="5897" width="9.42578125" style="1" customWidth="1"/>
    <col min="5898" max="5898" width="1.42578125" style="1" customWidth="1"/>
    <col min="5899" max="5903" width="9.140625" style="1"/>
    <col min="5904" max="5904" width="9.42578125" style="1" customWidth="1"/>
    <col min="5905" max="5905" width="1.5703125" style="1" customWidth="1"/>
    <col min="5906" max="6144" width="9.140625" style="1"/>
    <col min="6145" max="6145" width="9.28515625" style="1" customWidth="1"/>
    <col min="6146" max="6146" width="1.5703125" style="1" customWidth="1"/>
    <col min="6147" max="6147" width="2.42578125" style="1" customWidth="1"/>
    <col min="6148" max="6148" width="1.28515625" style="1" customWidth="1"/>
    <col min="6149" max="6149" width="24" style="1" customWidth="1"/>
    <col min="6150" max="6150" width="1.7109375" style="1" customWidth="1"/>
    <col min="6151" max="6151" width="1.28515625" style="1" customWidth="1"/>
    <col min="6152" max="6152" width="9.140625" style="1"/>
    <col min="6153" max="6153" width="9.42578125" style="1" customWidth="1"/>
    <col min="6154" max="6154" width="1.42578125" style="1" customWidth="1"/>
    <col min="6155" max="6159" width="9.140625" style="1"/>
    <col min="6160" max="6160" width="9.42578125" style="1" customWidth="1"/>
    <col min="6161" max="6161" width="1.5703125" style="1" customWidth="1"/>
    <col min="6162" max="6400" width="9.140625" style="1"/>
    <col min="6401" max="6401" width="9.28515625" style="1" customWidth="1"/>
    <col min="6402" max="6402" width="1.5703125" style="1" customWidth="1"/>
    <col min="6403" max="6403" width="2.42578125" style="1" customWidth="1"/>
    <col min="6404" max="6404" width="1.28515625" style="1" customWidth="1"/>
    <col min="6405" max="6405" width="24" style="1" customWidth="1"/>
    <col min="6406" max="6406" width="1.7109375" style="1" customWidth="1"/>
    <col min="6407" max="6407" width="1.28515625" style="1" customWidth="1"/>
    <col min="6408" max="6408" width="9.140625" style="1"/>
    <col min="6409" max="6409" width="9.42578125" style="1" customWidth="1"/>
    <col min="6410" max="6410" width="1.42578125" style="1" customWidth="1"/>
    <col min="6411" max="6415" width="9.140625" style="1"/>
    <col min="6416" max="6416" width="9.42578125" style="1" customWidth="1"/>
    <col min="6417" max="6417" width="1.5703125" style="1" customWidth="1"/>
    <col min="6418" max="6656" width="9.140625" style="1"/>
    <col min="6657" max="6657" width="9.28515625" style="1" customWidth="1"/>
    <col min="6658" max="6658" width="1.5703125" style="1" customWidth="1"/>
    <col min="6659" max="6659" width="2.42578125" style="1" customWidth="1"/>
    <col min="6660" max="6660" width="1.28515625" style="1" customWidth="1"/>
    <col min="6661" max="6661" width="24" style="1" customWidth="1"/>
    <col min="6662" max="6662" width="1.7109375" style="1" customWidth="1"/>
    <col min="6663" max="6663" width="1.28515625" style="1" customWidth="1"/>
    <col min="6664" max="6664" width="9.140625" style="1"/>
    <col min="6665" max="6665" width="9.42578125" style="1" customWidth="1"/>
    <col min="6666" max="6666" width="1.42578125" style="1" customWidth="1"/>
    <col min="6667" max="6671" width="9.140625" style="1"/>
    <col min="6672" max="6672" width="9.42578125" style="1" customWidth="1"/>
    <col min="6673" max="6673" width="1.5703125" style="1" customWidth="1"/>
    <col min="6674" max="6912" width="9.140625" style="1"/>
    <col min="6913" max="6913" width="9.28515625" style="1" customWidth="1"/>
    <col min="6914" max="6914" width="1.5703125" style="1" customWidth="1"/>
    <col min="6915" max="6915" width="2.42578125" style="1" customWidth="1"/>
    <col min="6916" max="6916" width="1.28515625" style="1" customWidth="1"/>
    <col min="6917" max="6917" width="24" style="1" customWidth="1"/>
    <col min="6918" max="6918" width="1.7109375" style="1" customWidth="1"/>
    <col min="6919" max="6919" width="1.28515625" style="1" customWidth="1"/>
    <col min="6920" max="6920" width="9.140625" style="1"/>
    <col min="6921" max="6921" width="9.42578125" style="1" customWidth="1"/>
    <col min="6922" max="6922" width="1.42578125" style="1" customWidth="1"/>
    <col min="6923" max="6927" width="9.140625" style="1"/>
    <col min="6928" max="6928" width="9.42578125" style="1" customWidth="1"/>
    <col min="6929" max="6929" width="1.5703125" style="1" customWidth="1"/>
    <col min="6930" max="7168" width="9.140625" style="1"/>
    <col min="7169" max="7169" width="9.28515625" style="1" customWidth="1"/>
    <col min="7170" max="7170" width="1.5703125" style="1" customWidth="1"/>
    <col min="7171" max="7171" width="2.42578125" style="1" customWidth="1"/>
    <col min="7172" max="7172" width="1.28515625" style="1" customWidth="1"/>
    <col min="7173" max="7173" width="24" style="1" customWidth="1"/>
    <col min="7174" max="7174" width="1.7109375" style="1" customWidth="1"/>
    <col min="7175" max="7175" width="1.28515625" style="1" customWidth="1"/>
    <col min="7176" max="7176" width="9.140625" style="1"/>
    <col min="7177" max="7177" width="9.42578125" style="1" customWidth="1"/>
    <col min="7178" max="7178" width="1.42578125" style="1" customWidth="1"/>
    <col min="7179" max="7183" width="9.140625" style="1"/>
    <col min="7184" max="7184" width="9.42578125" style="1" customWidth="1"/>
    <col min="7185" max="7185" width="1.5703125" style="1" customWidth="1"/>
    <col min="7186" max="7424" width="9.140625" style="1"/>
    <col min="7425" max="7425" width="9.28515625" style="1" customWidth="1"/>
    <col min="7426" max="7426" width="1.5703125" style="1" customWidth="1"/>
    <col min="7427" max="7427" width="2.42578125" style="1" customWidth="1"/>
    <col min="7428" max="7428" width="1.28515625" style="1" customWidth="1"/>
    <col min="7429" max="7429" width="24" style="1" customWidth="1"/>
    <col min="7430" max="7430" width="1.7109375" style="1" customWidth="1"/>
    <col min="7431" max="7431" width="1.28515625" style="1" customWidth="1"/>
    <col min="7432" max="7432" width="9.140625" style="1"/>
    <col min="7433" max="7433" width="9.42578125" style="1" customWidth="1"/>
    <col min="7434" max="7434" width="1.42578125" style="1" customWidth="1"/>
    <col min="7435" max="7439" width="9.140625" style="1"/>
    <col min="7440" max="7440" width="9.42578125" style="1" customWidth="1"/>
    <col min="7441" max="7441" width="1.5703125" style="1" customWidth="1"/>
    <col min="7442" max="7680" width="9.140625" style="1"/>
    <col min="7681" max="7681" width="9.28515625" style="1" customWidth="1"/>
    <col min="7682" max="7682" width="1.5703125" style="1" customWidth="1"/>
    <col min="7683" max="7683" width="2.42578125" style="1" customWidth="1"/>
    <col min="7684" max="7684" width="1.28515625" style="1" customWidth="1"/>
    <col min="7685" max="7685" width="24" style="1" customWidth="1"/>
    <col min="7686" max="7686" width="1.7109375" style="1" customWidth="1"/>
    <col min="7687" max="7687" width="1.28515625" style="1" customWidth="1"/>
    <col min="7688" max="7688" width="9.140625" style="1"/>
    <col min="7689" max="7689" width="9.42578125" style="1" customWidth="1"/>
    <col min="7690" max="7690" width="1.42578125" style="1" customWidth="1"/>
    <col min="7691" max="7695" width="9.140625" style="1"/>
    <col min="7696" max="7696" width="9.42578125" style="1" customWidth="1"/>
    <col min="7697" max="7697" width="1.5703125" style="1" customWidth="1"/>
    <col min="7698" max="7936" width="9.140625" style="1"/>
    <col min="7937" max="7937" width="9.28515625" style="1" customWidth="1"/>
    <col min="7938" max="7938" width="1.5703125" style="1" customWidth="1"/>
    <col min="7939" max="7939" width="2.42578125" style="1" customWidth="1"/>
    <col min="7940" max="7940" width="1.28515625" style="1" customWidth="1"/>
    <col min="7941" max="7941" width="24" style="1" customWidth="1"/>
    <col min="7942" max="7942" width="1.7109375" style="1" customWidth="1"/>
    <col min="7943" max="7943" width="1.28515625" style="1" customWidth="1"/>
    <col min="7944" max="7944" width="9.140625" style="1"/>
    <col min="7945" max="7945" width="9.42578125" style="1" customWidth="1"/>
    <col min="7946" max="7946" width="1.42578125" style="1" customWidth="1"/>
    <col min="7947" max="7951" width="9.140625" style="1"/>
    <col min="7952" max="7952" width="9.42578125" style="1" customWidth="1"/>
    <col min="7953" max="7953" width="1.5703125" style="1" customWidth="1"/>
    <col min="7954" max="8192" width="9.140625" style="1"/>
    <col min="8193" max="8193" width="9.28515625" style="1" customWidth="1"/>
    <col min="8194" max="8194" width="1.5703125" style="1" customWidth="1"/>
    <col min="8195" max="8195" width="2.42578125" style="1" customWidth="1"/>
    <col min="8196" max="8196" width="1.28515625" style="1" customWidth="1"/>
    <col min="8197" max="8197" width="24" style="1" customWidth="1"/>
    <col min="8198" max="8198" width="1.7109375" style="1" customWidth="1"/>
    <col min="8199" max="8199" width="1.28515625" style="1" customWidth="1"/>
    <col min="8200" max="8200" width="9.140625" style="1"/>
    <col min="8201" max="8201" width="9.42578125" style="1" customWidth="1"/>
    <col min="8202" max="8202" width="1.42578125" style="1" customWidth="1"/>
    <col min="8203" max="8207" width="9.140625" style="1"/>
    <col min="8208" max="8208" width="9.42578125" style="1" customWidth="1"/>
    <col min="8209" max="8209" width="1.5703125" style="1" customWidth="1"/>
    <col min="8210" max="8448" width="9.140625" style="1"/>
    <col min="8449" max="8449" width="9.28515625" style="1" customWidth="1"/>
    <col min="8450" max="8450" width="1.5703125" style="1" customWidth="1"/>
    <col min="8451" max="8451" width="2.42578125" style="1" customWidth="1"/>
    <col min="8452" max="8452" width="1.28515625" style="1" customWidth="1"/>
    <col min="8453" max="8453" width="24" style="1" customWidth="1"/>
    <col min="8454" max="8454" width="1.7109375" style="1" customWidth="1"/>
    <col min="8455" max="8455" width="1.28515625" style="1" customWidth="1"/>
    <col min="8456" max="8456" width="9.140625" style="1"/>
    <col min="8457" max="8457" width="9.42578125" style="1" customWidth="1"/>
    <col min="8458" max="8458" width="1.42578125" style="1" customWidth="1"/>
    <col min="8459" max="8463" width="9.140625" style="1"/>
    <col min="8464" max="8464" width="9.42578125" style="1" customWidth="1"/>
    <col min="8465" max="8465" width="1.5703125" style="1" customWidth="1"/>
    <col min="8466" max="8704" width="9.140625" style="1"/>
    <col min="8705" max="8705" width="9.28515625" style="1" customWidth="1"/>
    <col min="8706" max="8706" width="1.5703125" style="1" customWidth="1"/>
    <col min="8707" max="8707" width="2.42578125" style="1" customWidth="1"/>
    <col min="8708" max="8708" width="1.28515625" style="1" customWidth="1"/>
    <col min="8709" max="8709" width="24" style="1" customWidth="1"/>
    <col min="8710" max="8710" width="1.7109375" style="1" customWidth="1"/>
    <col min="8711" max="8711" width="1.28515625" style="1" customWidth="1"/>
    <col min="8712" max="8712" width="9.140625" style="1"/>
    <col min="8713" max="8713" width="9.42578125" style="1" customWidth="1"/>
    <col min="8714" max="8714" width="1.42578125" style="1" customWidth="1"/>
    <col min="8715" max="8719" width="9.140625" style="1"/>
    <col min="8720" max="8720" width="9.42578125" style="1" customWidth="1"/>
    <col min="8721" max="8721" width="1.5703125" style="1" customWidth="1"/>
    <col min="8722" max="8960" width="9.140625" style="1"/>
    <col min="8961" max="8961" width="9.28515625" style="1" customWidth="1"/>
    <col min="8962" max="8962" width="1.5703125" style="1" customWidth="1"/>
    <col min="8963" max="8963" width="2.42578125" style="1" customWidth="1"/>
    <col min="8964" max="8964" width="1.28515625" style="1" customWidth="1"/>
    <col min="8965" max="8965" width="24" style="1" customWidth="1"/>
    <col min="8966" max="8966" width="1.7109375" style="1" customWidth="1"/>
    <col min="8967" max="8967" width="1.28515625" style="1" customWidth="1"/>
    <col min="8968" max="8968" width="9.140625" style="1"/>
    <col min="8969" max="8969" width="9.42578125" style="1" customWidth="1"/>
    <col min="8970" max="8970" width="1.42578125" style="1" customWidth="1"/>
    <col min="8971" max="8975" width="9.140625" style="1"/>
    <col min="8976" max="8976" width="9.42578125" style="1" customWidth="1"/>
    <col min="8977" max="8977" width="1.5703125" style="1" customWidth="1"/>
    <col min="8978" max="9216" width="9.140625" style="1"/>
    <col min="9217" max="9217" width="9.28515625" style="1" customWidth="1"/>
    <col min="9218" max="9218" width="1.5703125" style="1" customWidth="1"/>
    <col min="9219" max="9219" width="2.42578125" style="1" customWidth="1"/>
    <col min="9220" max="9220" width="1.28515625" style="1" customWidth="1"/>
    <col min="9221" max="9221" width="24" style="1" customWidth="1"/>
    <col min="9222" max="9222" width="1.7109375" style="1" customWidth="1"/>
    <col min="9223" max="9223" width="1.28515625" style="1" customWidth="1"/>
    <col min="9224" max="9224" width="9.140625" style="1"/>
    <col min="9225" max="9225" width="9.42578125" style="1" customWidth="1"/>
    <col min="9226" max="9226" width="1.42578125" style="1" customWidth="1"/>
    <col min="9227" max="9231" width="9.140625" style="1"/>
    <col min="9232" max="9232" width="9.42578125" style="1" customWidth="1"/>
    <col min="9233" max="9233" width="1.5703125" style="1" customWidth="1"/>
    <col min="9234" max="9472" width="9.140625" style="1"/>
    <col min="9473" max="9473" width="9.28515625" style="1" customWidth="1"/>
    <col min="9474" max="9474" width="1.5703125" style="1" customWidth="1"/>
    <col min="9475" max="9475" width="2.42578125" style="1" customWidth="1"/>
    <col min="9476" max="9476" width="1.28515625" style="1" customWidth="1"/>
    <col min="9477" max="9477" width="24" style="1" customWidth="1"/>
    <col min="9478" max="9478" width="1.7109375" style="1" customWidth="1"/>
    <col min="9479" max="9479" width="1.28515625" style="1" customWidth="1"/>
    <col min="9480" max="9480" width="9.140625" style="1"/>
    <col min="9481" max="9481" width="9.42578125" style="1" customWidth="1"/>
    <col min="9482" max="9482" width="1.42578125" style="1" customWidth="1"/>
    <col min="9483" max="9487" width="9.140625" style="1"/>
    <col min="9488" max="9488" width="9.42578125" style="1" customWidth="1"/>
    <col min="9489" max="9489" width="1.5703125" style="1" customWidth="1"/>
    <col min="9490" max="9728" width="9.140625" style="1"/>
    <col min="9729" max="9729" width="9.28515625" style="1" customWidth="1"/>
    <col min="9730" max="9730" width="1.5703125" style="1" customWidth="1"/>
    <col min="9731" max="9731" width="2.42578125" style="1" customWidth="1"/>
    <col min="9732" max="9732" width="1.28515625" style="1" customWidth="1"/>
    <col min="9733" max="9733" width="24" style="1" customWidth="1"/>
    <col min="9734" max="9734" width="1.7109375" style="1" customWidth="1"/>
    <col min="9735" max="9735" width="1.28515625" style="1" customWidth="1"/>
    <col min="9736" max="9736" width="9.140625" style="1"/>
    <col min="9737" max="9737" width="9.42578125" style="1" customWidth="1"/>
    <col min="9738" max="9738" width="1.42578125" style="1" customWidth="1"/>
    <col min="9739" max="9743" width="9.140625" style="1"/>
    <col min="9744" max="9744" width="9.42578125" style="1" customWidth="1"/>
    <col min="9745" max="9745" width="1.5703125" style="1" customWidth="1"/>
    <col min="9746" max="9984" width="9.140625" style="1"/>
    <col min="9985" max="9985" width="9.28515625" style="1" customWidth="1"/>
    <col min="9986" max="9986" width="1.5703125" style="1" customWidth="1"/>
    <col min="9987" max="9987" width="2.42578125" style="1" customWidth="1"/>
    <col min="9988" max="9988" width="1.28515625" style="1" customWidth="1"/>
    <col min="9989" max="9989" width="24" style="1" customWidth="1"/>
    <col min="9990" max="9990" width="1.7109375" style="1" customWidth="1"/>
    <col min="9991" max="9991" width="1.28515625" style="1" customWidth="1"/>
    <col min="9992" max="9992" width="9.140625" style="1"/>
    <col min="9993" max="9993" width="9.42578125" style="1" customWidth="1"/>
    <col min="9994" max="9994" width="1.42578125" style="1" customWidth="1"/>
    <col min="9995" max="9999" width="9.140625" style="1"/>
    <col min="10000" max="10000" width="9.42578125" style="1" customWidth="1"/>
    <col min="10001" max="10001" width="1.5703125" style="1" customWidth="1"/>
    <col min="10002" max="10240" width="9.140625" style="1"/>
    <col min="10241" max="10241" width="9.28515625" style="1" customWidth="1"/>
    <col min="10242" max="10242" width="1.5703125" style="1" customWidth="1"/>
    <col min="10243" max="10243" width="2.42578125" style="1" customWidth="1"/>
    <col min="10244" max="10244" width="1.28515625" style="1" customWidth="1"/>
    <col min="10245" max="10245" width="24" style="1" customWidth="1"/>
    <col min="10246" max="10246" width="1.7109375" style="1" customWidth="1"/>
    <col min="10247" max="10247" width="1.28515625" style="1" customWidth="1"/>
    <col min="10248" max="10248" width="9.140625" style="1"/>
    <col min="10249" max="10249" width="9.42578125" style="1" customWidth="1"/>
    <col min="10250" max="10250" width="1.42578125" style="1" customWidth="1"/>
    <col min="10251" max="10255" width="9.140625" style="1"/>
    <col min="10256" max="10256" width="9.42578125" style="1" customWidth="1"/>
    <col min="10257" max="10257" width="1.5703125" style="1" customWidth="1"/>
    <col min="10258" max="10496" width="9.140625" style="1"/>
    <col min="10497" max="10497" width="9.28515625" style="1" customWidth="1"/>
    <col min="10498" max="10498" width="1.5703125" style="1" customWidth="1"/>
    <col min="10499" max="10499" width="2.42578125" style="1" customWidth="1"/>
    <col min="10500" max="10500" width="1.28515625" style="1" customWidth="1"/>
    <col min="10501" max="10501" width="24" style="1" customWidth="1"/>
    <col min="10502" max="10502" width="1.7109375" style="1" customWidth="1"/>
    <col min="10503" max="10503" width="1.28515625" style="1" customWidth="1"/>
    <col min="10504" max="10504" width="9.140625" style="1"/>
    <col min="10505" max="10505" width="9.42578125" style="1" customWidth="1"/>
    <col min="10506" max="10506" width="1.42578125" style="1" customWidth="1"/>
    <col min="10507" max="10511" width="9.140625" style="1"/>
    <col min="10512" max="10512" width="9.42578125" style="1" customWidth="1"/>
    <col min="10513" max="10513" width="1.5703125" style="1" customWidth="1"/>
    <col min="10514" max="10752" width="9.140625" style="1"/>
    <col min="10753" max="10753" width="9.28515625" style="1" customWidth="1"/>
    <col min="10754" max="10754" width="1.5703125" style="1" customWidth="1"/>
    <col min="10755" max="10755" width="2.42578125" style="1" customWidth="1"/>
    <col min="10756" max="10756" width="1.28515625" style="1" customWidth="1"/>
    <col min="10757" max="10757" width="24" style="1" customWidth="1"/>
    <col min="10758" max="10758" width="1.7109375" style="1" customWidth="1"/>
    <col min="10759" max="10759" width="1.28515625" style="1" customWidth="1"/>
    <col min="10760" max="10760" width="9.140625" style="1"/>
    <col min="10761" max="10761" width="9.42578125" style="1" customWidth="1"/>
    <col min="10762" max="10762" width="1.42578125" style="1" customWidth="1"/>
    <col min="10763" max="10767" width="9.140625" style="1"/>
    <col min="10768" max="10768" width="9.42578125" style="1" customWidth="1"/>
    <col min="10769" max="10769" width="1.5703125" style="1" customWidth="1"/>
    <col min="10770" max="11008" width="9.140625" style="1"/>
    <col min="11009" max="11009" width="9.28515625" style="1" customWidth="1"/>
    <col min="11010" max="11010" width="1.5703125" style="1" customWidth="1"/>
    <col min="11011" max="11011" width="2.42578125" style="1" customWidth="1"/>
    <col min="11012" max="11012" width="1.28515625" style="1" customWidth="1"/>
    <col min="11013" max="11013" width="24" style="1" customWidth="1"/>
    <col min="11014" max="11014" width="1.7109375" style="1" customWidth="1"/>
    <col min="11015" max="11015" width="1.28515625" style="1" customWidth="1"/>
    <col min="11016" max="11016" width="9.140625" style="1"/>
    <col min="11017" max="11017" width="9.42578125" style="1" customWidth="1"/>
    <col min="11018" max="11018" width="1.42578125" style="1" customWidth="1"/>
    <col min="11019" max="11023" width="9.140625" style="1"/>
    <col min="11024" max="11024" width="9.42578125" style="1" customWidth="1"/>
    <col min="11025" max="11025" width="1.5703125" style="1" customWidth="1"/>
    <col min="11026" max="11264" width="9.140625" style="1"/>
    <col min="11265" max="11265" width="9.28515625" style="1" customWidth="1"/>
    <col min="11266" max="11266" width="1.5703125" style="1" customWidth="1"/>
    <col min="11267" max="11267" width="2.42578125" style="1" customWidth="1"/>
    <col min="11268" max="11268" width="1.28515625" style="1" customWidth="1"/>
    <col min="11269" max="11269" width="24" style="1" customWidth="1"/>
    <col min="11270" max="11270" width="1.7109375" style="1" customWidth="1"/>
    <col min="11271" max="11271" width="1.28515625" style="1" customWidth="1"/>
    <col min="11272" max="11272" width="9.140625" style="1"/>
    <col min="11273" max="11273" width="9.42578125" style="1" customWidth="1"/>
    <col min="11274" max="11274" width="1.42578125" style="1" customWidth="1"/>
    <col min="11275" max="11279" width="9.140625" style="1"/>
    <col min="11280" max="11280" width="9.42578125" style="1" customWidth="1"/>
    <col min="11281" max="11281" width="1.5703125" style="1" customWidth="1"/>
    <col min="11282" max="11520" width="9.140625" style="1"/>
    <col min="11521" max="11521" width="9.28515625" style="1" customWidth="1"/>
    <col min="11522" max="11522" width="1.5703125" style="1" customWidth="1"/>
    <col min="11523" max="11523" width="2.42578125" style="1" customWidth="1"/>
    <col min="11524" max="11524" width="1.28515625" style="1" customWidth="1"/>
    <col min="11525" max="11525" width="24" style="1" customWidth="1"/>
    <col min="11526" max="11526" width="1.7109375" style="1" customWidth="1"/>
    <col min="11527" max="11527" width="1.28515625" style="1" customWidth="1"/>
    <col min="11528" max="11528" width="9.140625" style="1"/>
    <col min="11529" max="11529" width="9.42578125" style="1" customWidth="1"/>
    <col min="11530" max="11530" width="1.42578125" style="1" customWidth="1"/>
    <col min="11531" max="11535" width="9.140625" style="1"/>
    <col min="11536" max="11536" width="9.42578125" style="1" customWidth="1"/>
    <col min="11537" max="11537" width="1.5703125" style="1" customWidth="1"/>
    <col min="11538" max="11776" width="9.140625" style="1"/>
    <col min="11777" max="11777" width="9.28515625" style="1" customWidth="1"/>
    <col min="11778" max="11778" width="1.5703125" style="1" customWidth="1"/>
    <col min="11779" max="11779" width="2.42578125" style="1" customWidth="1"/>
    <col min="11780" max="11780" width="1.28515625" style="1" customWidth="1"/>
    <col min="11781" max="11781" width="24" style="1" customWidth="1"/>
    <col min="11782" max="11782" width="1.7109375" style="1" customWidth="1"/>
    <col min="11783" max="11783" width="1.28515625" style="1" customWidth="1"/>
    <col min="11784" max="11784" width="9.140625" style="1"/>
    <col min="11785" max="11785" width="9.42578125" style="1" customWidth="1"/>
    <col min="11786" max="11786" width="1.42578125" style="1" customWidth="1"/>
    <col min="11787" max="11791" width="9.140625" style="1"/>
    <col min="11792" max="11792" width="9.42578125" style="1" customWidth="1"/>
    <col min="11793" max="11793" width="1.5703125" style="1" customWidth="1"/>
    <col min="11794" max="12032" width="9.140625" style="1"/>
    <col min="12033" max="12033" width="9.28515625" style="1" customWidth="1"/>
    <col min="12034" max="12034" width="1.5703125" style="1" customWidth="1"/>
    <col min="12035" max="12035" width="2.42578125" style="1" customWidth="1"/>
    <col min="12036" max="12036" width="1.28515625" style="1" customWidth="1"/>
    <col min="12037" max="12037" width="24" style="1" customWidth="1"/>
    <col min="12038" max="12038" width="1.7109375" style="1" customWidth="1"/>
    <col min="12039" max="12039" width="1.28515625" style="1" customWidth="1"/>
    <col min="12040" max="12040" width="9.140625" style="1"/>
    <col min="12041" max="12041" width="9.42578125" style="1" customWidth="1"/>
    <col min="12042" max="12042" width="1.42578125" style="1" customWidth="1"/>
    <col min="12043" max="12047" width="9.140625" style="1"/>
    <col min="12048" max="12048" width="9.42578125" style="1" customWidth="1"/>
    <col min="12049" max="12049" width="1.5703125" style="1" customWidth="1"/>
    <col min="12050" max="12288" width="9.140625" style="1"/>
    <col min="12289" max="12289" width="9.28515625" style="1" customWidth="1"/>
    <col min="12290" max="12290" width="1.5703125" style="1" customWidth="1"/>
    <col min="12291" max="12291" width="2.42578125" style="1" customWidth="1"/>
    <col min="12292" max="12292" width="1.28515625" style="1" customWidth="1"/>
    <col min="12293" max="12293" width="24" style="1" customWidth="1"/>
    <col min="12294" max="12294" width="1.7109375" style="1" customWidth="1"/>
    <col min="12295" max="12295" width="1.28515625" style="1" customWidth="1"/>
    <col min="12296" max="12296" width="9.140625" style="1"/>
    <col min="12297" max="12297" width="9.42578125" style="1" customWidth="1"/>
    <col min="12298" max="12298" width="1.42578125" style="1" customWidth="1"/>
    <col min="12299" max="12303" width="9.140625" style="1"/>
    <col min="12304" max="12304" width="9.42578125" style="1" customWidth="1"/>
    <col min="12305" max="12305" width="1.5703125" style="1" customWidth="1"/>
    <col min="12306" max="12544" width="9.140625" style="1"/>
    <col min="12545" max="12545" width="9.28515625" style="1" customWidth="1"/>
    <col min="12546" max="12546" width="1.5703125" style="1" customWidth="1"/>
    <col min="12547" max="12547" width="2.42578125" style="1" customWidth="1"/>
    <col min="12548" max="12548" width="1.28515625" style="1" customWidth="1"/>
    <col min="12549" max="12549" width="24" style="1" customWidth="1"/>
    <col min="12550" max="12550" width="1.7109375" style="1" customWidth="1"/>
    <col min="12551" max="12551" width="1.28515625" style="1" customWidth="1"/>
    <col min="12552" max="12552" width="9.140625" style="1"/>
    <col min="12553" max="12553" width="9.42578125" style="1" customWidth="1"/>
    <col min="12554" max="12554" width="1.42578125" style="1" customWidth="1"/>
    <col min="12555" max="12559" width="9.140625" style="1"/>
    <col min="12560" max="12560" width="9.42578125" style="1" customWidth="1"/>
    <col min="12561" max="12561" width="1.5703125" style="1" customWidth="1"/>
    <col min="12562" max="12800" width="9.140625" style="1"/>
    <col min="12801" max="12801" width="9.28515625" style="1" customWidth="1"/>
    <col min="12802" max="12802" width="1.5703125" style="1" customWidth="1"/>
    <col min="12803" max="12803" width="2.42578125" style="1" customWidth="1"/>
    <col min="12804" max="12804" width="1.28515625" style="1" customWidth="1"/>
    <col min="12805" max="12805" width="24" style="1" customWidth="1"/>
    <col min="12806" max="12806" width="1.7109375" style="1" customWidth="1"/>
    <col min="12807" max="12807" width="1.28515625" style="1" customWidth="1"/>
    <col min="12808" max="12808" width="9.140625" style="1"/>
    <col min="12809" max="12809" width="9.42578125" style="1" customWidth="1"/>
    <col min="12810" max="12810" width="1.42578125" style="1" customWidth="1"/>
    <col min="12811" max="12815" width="9.140625" style="1"/>
    <col min="12816" max="12816" width="9.42578125" style="1" customWidth="1"/>
    <col min="12817" max="12817" width="1.5703125" style="1" customWidth="1"/>
    <col min="12818" max="13056" width="9.140625" style="1"/>
    <col min="13057" max="13057" width="9.28515625" style="1" customWidth="1"/>
    <col min="13058" max="13058" width="1.5703125" style="1" customWidth="1"/>
    <col min="13059" max="13059" width="2.42578125" style="1" customWidth="1"/>
    <col min="13060" max="13060" width="1.28515625" style="1" customWidth="1"/>
    <col min="13061" max="13061" width="24" style="1" customWidth="1"/>
    <col min="13062" max="13062" width="1.7109375" style="1" customWidth="1"/>
    <col min="13063" max="13063" width="1.28515625" style="1" customWidth="1"/>
    <col min="13064" max="13064" width="9.140625" style="1"/>
    <col min="13065" max="13065" width="9.42578125" style="1" customWidth="1"/>
    <col min="13066" max="13066" width="1.42578125" style="1" customWidth="1"/>
    <col min="13067" max="13071" width="9.140625" style="1"/>
    <col min="13072" max="13072" width="9.42578125" style="1" customWidth="1"/>
    <col min="13073" max="13073" width="1.5703125" style="1" customWidth="1"/>
    <col min="13074" max="13312" width="9.140625" style="1"/>
    <col min="13313" max="13313" width="9.28515625" style="1" customWidth="1"/>
    <col min="13314" max="13314" width="1.5703125" style="1" customWidth="1"/>
    <col min="13315" max="13315" width="2.42578125" style="1" customWidth="1"/>
    <col min="13316" max="13316" width="1.28515625" style="1" customWidth="1"/>
    <col min="13317" max="13317" width="24" style="1" customWidth="1"/>
    <col min="13318" max="13318" width="1.7109375" style="1" customWidth="1"/>
    <col min="13319" max="13319" width="1.28515625" style="1" customWidth="1"/>
    <col min="13320" max="13320" width="9.140625" style="1"/>
    <col min="13321" max="13321" width="9.42578125" style="1" customWidth="1"/>
    <col min="13322" max="13322" width="1.42578125" style="1" customWidth="1"/>
    <col min="13323" max="13327" width="9.140625" style="1"/>
    <col min="13328" max="13328" width="9.42578125" style="1" customWidth="1"/>
    <col min="13329" max="13329" width="1.5703125" style="1" customWidth="1"/>
    <col min="13330" max="13568" width="9.140625" style="1"/>
    <col min="13569" max="13569" width="9.28515625" style="1" customWidth="1"/>
    <col min="13570" max="13570" width="1.5703125" style="1" customWidth="1"/>
    <col min="13571" max="13571" width="2.42578125" style="1" customWidth="1"/>
    <col min="13572" max="13572" width="1.28515625" style="1" customWidth="1"/>
    <col min="13573" max="13573" width="24" style="1" customWidth="1"/>
    <col min="13574" max="13574" width="1.7109375" style="1" customWidth="1"/>
    <col min="13575" max="13575" width="1.28515625" style="1" customWidth="1"/>
    <col min="13576" max="13576" width="9.140625" style="1"/>
    <col min="13577" max="13577" width="9.42578125" style="1" customWidth="1"/>
    <col min="13578" max="13578" width="1.42578125" style="1" customWidth="1"/>
    <col min="13579" max="13583" width="9.140625" style="1"/>
    <col min="13584" max="13584" width="9.42578125" style="1" customWidth="1"/>
    <col min="13585" max="13585" width="1.5703125" style="1" customWidth="1"/>
    <col min="13586" max="13824" width="9.140625" style="1"/>
    <col min="13825" max="13825" width="9.28515625" style="1" customWidth="1"/>
    <col min="13826" max="13826" width="1.5703125" style="1" customWidth="1"/>
    <col min="13827" max="13827" width="2.42578125" style="1" customWidth="1"/>
    <col min="13828" max="13828" width="1.28515625" style="1" customWidth="1"/>
    <col min="13829" max="13829" width="24" style="1" customWidth="1"/>
    <col min="13830" max="13830" width="1.7109375" style="1" customWidth="1"/>
    <col min="13831" max="13831" width="1.28515625" style="1" customWidth="1"/>
    <col min="13832" max="13832" width="9.140625" style="1"/>
    <col min="13833" max="13833" width="9.42578125" style="1" customWidth="1"/>
    <col min="13834" max="13834" width="1.42578125" style="1" customWidth="1"/>
    <col min="13835" max="13839" width="9.140625" style="1"/>
    <col min="13840" max="13840" width="9.42578125" style="1" customWidth="1"/>
    <col min="13841" max="13841" width="1.5703125" style="1" customWidth="1"/>
    <col min="13842" max="14080" width="9.140625" style="1"/>
    <col min="14081" max="14081" width="9.28515625" style="1" customWidth="1"/>
    <col min="14082" max="14082" width="1.5703125" style="1" customWidth="1"/>
    <col min="14083" max="14083" width="2.42578125" style="1" customWidth="1"/>
    <col min="14084" max="14084" width="1.28515625" style="1" customWidth="1"/>
    <col min="14085" max="14085" width="24" style="1" customWidth="1"/>
    <col min="14086" max="14086" width="1.7109375" style="1" customWidth="1"/>
    <col min="14087" max="14087" width="1.28515625" style="1" customWidth="1"/>
    <col min="14088" max="14088" width="9.140625" style="1"/>
    <col min="14089" max="14089" width="9.42578125" style="1" customWidth="1"/>
    <col min="14090" max="14090" width="1.42578125" style="1" customWidth="1"/>
    <col min="14091" max="14095" width="9.140625" style="1"/>
    <col min="14096" max="14096" width="9.42578125" style="1" customWidth="1"/>
    <col min="14097" max="14097" width="1.5703125" style="1" customWidth="1"/>
    <col min="14098" max="14336" width="9.140625" style="1"/>
    <col min="14337" max="14337" width="9.28515625" style="1" customWidth="1"/>
    <col min="14338" max="14338" width="1.5703125" style="1" customWidth="1"/>
    <col min="14339" max="14339" width="2.42578125" style="1" customWidth="1"/>
    <col min="14340" max="14340" width="1.28515625" style="1" customWidth="1"/>
    <col min="14341" max="14341" width="24" style="1" customWidth="1"/>
    <col min="14342" max="14342" width="1.7109375" style="1" customWidth="1"/>
    <col min="14343" max="14343" width="1.28515625" style="1" customWidth="1"/>
    <col min="14344" max="14344" width="9.140625" style="1"/>
    <col min="14345" max="14345" width="9.42578125" style="1" customWidth="1"/>
    <col min="14346" max="14346" width="1.42578125" style="1" customWidth="1"/>
    <col min="14347" max="14351" width="9.140625" style="1"/>
    <col min="14352" max="14352" width="9.42578125" style="1" customWidth="1"/>
    <col min="14353" max="14353" width="1.5703125" style="1" customWidth="1"/>
    <col min="14354" max="14592" width="9.140625" style="1"/>
    <col min="14593" max="14593" width="9.28515625" style="1" customWidth="1"/>
    <col min="14594" max="14594" width="1.5703125" style="1" customWidth="1"/>
    <col min="14595" max="14595" width="2.42578125" style="1" customWidth="1"/>
    <col min="14596" max="14596" width="1.28515625" style="1" customWidth="1"/>
    <col min="14597" max="14597" width="24" style="1" customWidth="1"/>
    <col min="14598" max="14598" width="1.7109375" style="1" customWidth="1"/>
    <col min="14599" max="14599" width="1.28515625" style="1" customWidth="1"/>
    <col min="14600" max="14600" width="9.140625" style="1"/>
    <col min="14601" max="14601" width="9.42578125" style="1" customWidth="1"/>
    <col min="14602" max="14602" width="1.42578125" style="1" customWidth="1"/>
    <col min="14603" max="14607" width="9.140625" style="1"/>
    <col min="14608" max="14608" width="9.42578125" style="1" customWidth="1"/>
    <col min="14609" max="14609" width="1.5703125" style="1" customWidth="1"/>
    <col min="14610" max="14848" width="9.140625" style="1"/>
    <col min="14849" max="14849" width="9.28515625" style="1" customWidth="1"/>
    <col min="14850" max="14850" width="1.5703125" style="1" customWidth="1"/>
    <col min="14851" max="14851" width="2.42578125" style="1" customWidth="1"/>
    <col min="14852" max="14852" width="1.28515625" style="1" customWidth="1"/>
    <col min="14853" max="14853" width="24" style="1" customWidth="1"/>
    <col min="14854" max="14854" width="1.7109375" style="1" customWidth="1"/>
    <col min="14855" max="14855" width="1.28515625" style="1" customWidth="1"/>
    <col min="14856" max="14856" width="9.140625" style="1"/>
    <col min="14857" max="14857" width="9.42578125" style="1" customWidth="1"/>
    <col min="14858" max="14858" width="1.42578125" style="1" customWidth="1"/>
    <col min="14859" max="14863" width="9.140625" style="1"/>
    <col min="14864" max="14864" width="9.42578125" style="1" customWidth="1"/>
    <col min="14865" max="14865" width="1.5703125" style="1" customWidth="1"/>
    <col min="14866" max="15104" width="9.140625" style="1"/>
    <col min="15105" max="15105" width="9.28515625" style="1" customWidth="1"/>
    <col min="15106" max="15106" width="1.5703125" style="1" customWidth="1"/>
    <col min="15107" max="15107" width="2.42578125" style="1" customWidth="1"/>
    <col min="15108" max="15108" width="1.28515625" style="1" customWidth="1"/>
    <col min="15109" max="15109" width="24" style="1" customWidth="1"/>
    <col min="15110" max="15110" width="1.7109375" style="1" customWidth="1"/>
    <col min="15111" max="15111" width="1.28515625" style="1" customWidth="1"/>
    <col min="15112" max="15112" width="9.140625" style="1"/>
    <col min="15113" max="15113" width="9.42578125" style="1" customWidth="1"/>
    <col min="15114" max="15114" width="1.42578125" style="1" customWidth="1"/>
    <col min="15115" max="15119" width="9.140625" style="1"/>
    <col min="15120" max="15120" width="9.42578125" style="1" customWidth="1"/>
    <col min="15121" max="15121" width="1.5703125" style="1" customWidth="1"/>
    <col min="15122" max="15360" width="9.140625" style="1"/>
    <col min="15361" max="15361" width="9.28515625" style="1" customWidth="1"/>
    <col min="15362" max="15362" width="1.5703125" style="1" customWidth="1"/>
    <col min="15363" max="15363" width="2.42578125" style="1" customWidth="1"/>
    <col min="15364" max="15364" width="1.28515625" style="1" customWidth="1"/>
    <col min="15365" max="15365" width="24" style="1" customWidth="1"/>
    <col min="15366" max="15366" width="1.7109375" style="1" customWidth="1"/>
    <col min="15367" max="15367" width="1.28515625" style="1" customWidth="1"/>
    <col min="15368" max="15368" width="9.140625" style="1"/>
    <col min="15369" max="15369" width="9.42578125" style="1" customWidth="1"/>
    <col min="15370" max="15370" width="1.42578125" style="1" customWidth="1"/>
    <col min="15371" max="15375" width="9.140625" style="1"/>
    <col min="15376" max="15376" width="9.42578125" style="1" customWidth="1"/>
    <col min="15377" max="15377" width="1.5703125" style="1" customWidth="1"/>
    <col min="15378" max="15616" width="9.140625" style="1"/>
    <col min="15617" max="15617" width="9.28515625" style="1" customWidth="1"/>
    <col min="15618" max="15618" width="1.5703125" style="1" customWidth="1"/>
    <col min="15619" max="15619" width="2.42578125" style="1" customWidth="1"/>
    <col min="15620" max="15620" width="1.28515625" style="1" customWidth="1"/>
    <col min="15621" max="15621" width="24" style="1" customWidth="1"/>
    <col min="15622" max="15622" width="1.7109375" style="1" customWidth="1"/>
    <col min="15623" max="15623" width="1.28515625" style="1" customWidth="1"/>
    <col min="15624" max="15624" width="9.140625" style="1"/>
    <col min="15625" max="15625" width="9.42578125" style="1" customWidth="1"/>
    <col min="15626" max="15626" width="1.42578125" style="1" customWidth="1"/>
    <col min="15627" max="15631" width="9.140625" style="1"/>
    <col min="15632" max="15632" width="9.42578125" style="1" customWidth="1"/>
    <col min="15633" max="15633" width="1.5703125" style="1" customWidth="1"/>
    <col min="15634" max="15872" width="9.140625" style="1"/>
    <col min="15873" max="15873" width="9.28515625" style="1" customWidth="1"/>
    <col min="15874" max="15874" width="1.5703125" style="1" customWidth="1"/>
    <col min="15875" max="15875" width="2.42578125" style="1" customWidth="1"/>
    <col min="15876" max="15876" width="1.28515625" style="1" customWidth="1"/>
    <col min="15877" max="15877" width="24" style="1" customWidth="1"/>
    <col min="15878" max="15878" width="1.7109375" style="1" customWidth="1"/>
    <col min="15879" max="15879" width="1.28515625" style="1" customWidth="1"/>
    <col min="15880" max="15880" width="9.140625" style="1"/>
    <col min="15881" max="15881" width="9.42578125" style="1" customWidth="1"/>
    <col min="15882" max="15882" width="1.42578125" style="1" customWidth="1"/>
    <col min="15883" max="15887" width="9.140625" style="1"/>
    <col min="15888" max="15888" width="9.42578125" style="1" customWidth="1"/>
    <col min="15889" max="15889" width="1.5703125" style="1" customWidth="1"/>
    <col min="15890" max="16128" width="9.140625" style="1"/>
    <col min="16129" max="16129" width="9.28515625" style="1" customWidth="1"/>
    <col min="16130" max="16130" width="1.5703125" style="1" customWidth="1"/>
    <col min="16131" max="16131" width="2.42578125" style="1" customWidth="1"/>
    <col min="16132" max="16132" width="1.28515625" style="1" customWidth="1"/>
    <col min="16133" max="16133" width="24" style="1" customWidth="1"/>
    <col min="16134" max="16134" width="1.7109375" style="1" customWidth="1"/>
    <col min="16135" max="16135" width="1.28515625" style="1" customWidth="1"/>
    <col min="16136" max="16136" width="9.140625" style="1"/>
    <col min="16137" max="16137" width="9.42578125" style="1" customWidth="1"/>
    <col min="16138" max="16138" width="1.42578125" style="1" customWidth="1"/>
    <col min="16139" max="16143" width="9.140625" style="1"/>
    <col min="16144" max="16144" width="9.42578125" style="1" customWidth="1"/>
    <col min="16145" max="16145" width="1.5703125" style="1" customWidth="1"/>
    <col min="16146" max="16384" width="9.140625" style="1"/>
  </cols>
  <sheetData>
    <row r="1" spans="2:17" ht="22.5" customHeight="1" thickBot="1" x14ac:dyDescent="0.25"/>
    <row r="2" spans="2:17" ht="3" customHeight="1" thickTop="1" x14ac:dyDescent="0.2">
      <c r="B2" s="2"/>
      <c r="C2" s="3"/>
      <c r="D2" s="3"/>
      <c r="E2" s="3"/>
      <c r="F2" s="3"/>
      <c r="G2" s="3"/>
      <c r="H2" s="3"/>
      <c r="I2" s="3"/>
      <c r="J2" s="3"/>
      <c r="K2" s="3"/>
      <c r="L2" s="3"/>
      <c r="M2" s="3"/>
      <c r="N2" s="3"/>
      <c r="O2" s="3"/>
      <c r="P2" s="3"/>
      <c r="Q2" s="4"/>
    </row>
    <row r="3" spans="2:17" ht="15" customHeight="1" x14ac:dyDescent="0.2">
      <c r="B3" s="5"/>
      <c r="C3" s="110" t="s">
        <v>0</v>
      </c>
      <c r="D3" s="110"/>
      <c r="E3" s="111"/>
      <c r="F3" s="111"/>
      <c r="G3" s="111"/>
      <c r="H3" s="111"/>
      <c r="I3" s="111"/>
      <c r="J3" s="111"/>
      <c r="K3" s="111"/>
      <c r="L3" s="111"/>
      <c r="M3" s="111"/>
      <c r="N3" s="111"/>
      <c r="O3" s="111"/>
      <c r="P3" s="111"/>
      <c r="Q3" s="6"/>
    </row>
    <row r="4" spans="2:17" ht="19.5" customHeight="1" x14ac:dyDescent="0.2">
      <c r="B4" s="5"/>
      <c r="C4" s="112" t="s">
        <v>1</v>
      </c>
      <c r="D4" s="113"/>
      <c r="E4" s="113"/>
      <c r="F4" s="113"/>
      <c r="G4" s="113"/>
      <c r="H4" s="113"/>
      <c r="I4" s="113"/>
      <c r="J4" s="113"/>
      <c r="K4" s="113"/>
      <c r="L4" s="113"/>
      <c r="M4" s="113"/>
      <c r="N4" s="113"/>
      <c r="O4" s="113"/>
      <c r="P4" s="114"/>
      <c r="Q4" s="6"/>
    </row>
    <row r="5" spans="2:17" ht="15" customHeight="1" x14ac:dyDescent="0.2">
      <c r="B5" s="5"/>
      <c r="C5" s="115" t="s">
        <v>2</v>
      </c>
      <c r="D5" s="116"/>
      <c r="E5" s="116"/>
      <c r="F5" s="116"/>
      <c r="G5" s="116"/>
      <c r="H5" s="116"/>
      <c r="I5" s="116"/>
      <c r="J5" s="116"/>
      <c r="K5" s="116"/>
      <c r="L5" s="116"/>
      <c r="M5" s="116"/>
      <c r="N5" s="116"/>
      <c r="O5" s="116"/>
      <c r="P5" s="117"/>
      <c r="Q5" s="6"/>
    </row>
    <row r="6" spans="2:17" ht="15" customHeight="1" x14ac:dyDescent="0.2">
      <c r="B6" s="5"/>
      <c r="C6" s="118"/>
      <c r="D6" s="119"/>
      <c r="E6" s="119"/>
      <c r="F6" s="119"/>
      <c r="G6" s="119"/>
      <c r="H6" s="119"/>
      <c r="I6" s="119"/>
      <c r="J6" s="7" t="s">
        <v>3</v>
      </c>
      <c r="K6" s="120" t="s">
        <v>4</v>
      </c>
      <c r="L6" s="121"/>
      <c r="M6" s="121"/>
      <c r="N6" s="121"/>
      <c r="O6" s="121"/>
      <c r="P6" s="122"/>
      <c r="Q6" s="6"/>
    </row>
    <row r="7" spans="2:17" ht="6" customHeight="1" x14ac:dyDescent="0.2">
      <c r="B7" s="5"/>
      <c r="C7" s="123"/>
      <c r="D7" s="124"/>
      <c r="E7" s="124"/>
      <c r="F7" s="124"/>
      <c r="G7" s="124"/>
      <c r="H7" s="124"/>
      <c r="I7" s="124"/>
      <c r="J7" s="8"/>
      <c r="K7" s="125"/>
      <c r="L7" s="124"/>
      <c r="M7" s="124"/>
      <c r="N7" s="124"/>
      <c r="O7" s="124"/>
      <c r="P7" s="126"/>
      <c r="Q7" s="6"/>
    </row>
    <row r="8" spans="2:17" ht="6" customHeight="1" x14ac:dyDescent="0.2">
      <c r="B8" s="5"/>
      <c r="C8" s="9"/>
      <c r="D8" s="9"/>
      <c r="E8" s="9"/>
      <c r="F8" s="9"/>
      <c r="G8" s="9"/>
      <c r="H8" s="9"/>
      <c r="I8" s="9"/>
      <c r="J8" s="9"/>
      <c r="K8" s="9"/>
      <c r="L8" s="9"/>
      <c r="M8" s="9"/>
      <c r="N8" s="9"/>
      <c r="O8" s="9"/>
      <c r="P8" s="9"/>
      <c r="Q8" s="6"/>
    </row>
    <row r="9" spans="2:17" ht="15" customHeight="1" x14ac:dyDescent="0.2">
      <c r="B9" s="5"/>
      <c r="C9" s="127" t="s">
        <v>5</v>
      </c>
      <c r="D9" s="128"/>
      <c r="E9" s="128"/>
      <c r="F9" s="128"/>
      <c r="G9" s="128"/>
      <c r="H9" s="128"/>
      <c r="I9" s="128"/>
      <c r="J9" s="128"/>
      <c r="K9" s="128"/>
      <c r="L9" s="128"/>
      <c r="M9" s="128"/>
      <c r="N9" s="128"/>
      <c r="O9" s="128"/>
      <c r="P9" s="128"/>
      <c r="Q9" s="6"/>
    </row>
    <row r="10" spans="2:17" ht="15" customHeight="1" x14ac:dyDescent="0.2">
      <c r="B10" s="5"/>
      <c r="C10" s="9"/>
      <c r="D10" s="7" t="s">
        <v>3</v>
      </c>
      <c r="E10" s="10" t="s">
        <v>6</v>
      </c>
      <c r="F10" s="11"/>
      <c r="G10" s="12"/>
      <c r="H10" s="129" t="s">
        <v>7</v>
      </c>
      <c r="I10" s="130"/>
      <c r="J10" s="130"/>
      <c r="K10" s="130"/>
      <c r="L10" s="130"/>
      <c r="M10" s="130"/>
      <c r="N10" s="130"/>
      <c r="O10" s="130"/>
      <c r="P10" s="131"/>
      <c r="Q10" s="6"/>
    </row>
    <row r="11" spans="2:17" ht="15" customHeight="1" x14ac:dyDescent="0.2">
      <c r="B11" s="5"/>
      <c r="C11" s="9"/>
      <c r="D11" s="7" t="s">
        <v>3</v>
      </c>
      <c r="E11" s="10" t="s">
        <v>8</v>
      </c>
      <c r="F11" s="11"/>
      <c r="G11" s="12"/>
      <c r="H11" s="132" t="s">
        <v>9</v>
      </c>
      <c r="I11" s="133"/>
      <c r="J11" s="133"/>
      <c r="K11" s="133"/>
      <c r="L11" s="133"/>
      <c r="M11" s="133"/>
      <c r="N11" s="133"/>
      <c r="O11" s="133"/>
      <c r="P11" s="134"/>
      <c r="Q11" s="6"/>
    </row>
    <row r="12" spans="2:17" ht="15" customHeight="1" x14ac:dyDescent="0.2">
      <c r="B12" s="5"/>
      <c r="C12" s="9"/>
      <c r="D12" s="7" t="s">
        <v>3</v>
      </c>
      <c r="E12" s="10" t="s">
        <v>10</v>
      </c>
      <c r="F12" s="11"/>
      <c r="G12" s="12"/>
      <c r="H12" s="135" t="s">
        <v>11</v>
      </c>
      <c r="I12" s="133"/>
      <c r="J12" s="133"/>
      <c r="K12" s="133"/>
      <c r="L12" s="133"/>
      <c r="M12" s="133"/>
      <c r="N12" s="133"/>
      <c r="O12" s="133"/>
      <c r="P12" s="134"/>
      <c r="Q12" s="6"/>
    </row>
    <row r="13" spans="2:17" ht="15" customHeight="1" x14ac:dyDescent="0.2">
      <c r="B13" s="5"/>
      <c r="C13" s="9"/>
      <c r="D13" s="7" t="s">
        <v>3</v>
      </c>
      <c r="E13" s="10" t="s">
        <v>12</v>
      </c>
      <c r="F13" s="11"/>
      <c r="G13" s="12"/>
      <c r="H13" s="135" t="s">
        <v>13</v>
      </c>
      <c r="I13" s="133"/>
      <c r="J13" s="133"/>
      <c r="K13" s="133"/>
      <c r="L13" s="133"/>
      <c r="M13" s="133"/>
      <c r="N13" s="133"/>
      <c r="O13" s="133"/>
      <c r="P13" s="134"/>
      <c r="Q13" s="6"/>
    </row>
    <row r="14" spans="2:17" ht="15" customHeight="1" x14ac:dyDescent="0.2">
      <c r="B14" s="5"/>
      <c r="C14" s="9"/>
      <c r="D14" s="9"/>
      <c r="E14" s="10" t="s">
        <v>14</v>
      </c>
      <c r="F14" s="11"/>
      <c r="G14" s="12"/>
      <c r="H14" s="107" t="s">
        <v>15</v>
      </c>
      <c r="I14" s="108"/>
      <c r="J14" s="108"/>
      <c r="K14" s="108"/>
      <c r="L14" s="108"/>
      <c r="M14" s="108"/>
      <c r="N14" s="108"/>
      <c r="O14" s="108"/>
      <c r="P14" s="109"/>
      <c r="Q14" s="6"/>
    </row>
    <row r="15" spans="2:17" ht="15" customHeight="1" x14ac:dyDescent="0.2">
      <c r="B15" s="5"/>
      <c r="C15" s="9"/>
      <c r="D15" s="9"/>
      <c r="E15" s="11"/>
      <c r="F15" s="11"/>
      <c r="G15" s="11"/>
      <c r="H15" s="11"/>
      <c r="I15" s="11"/>
      <c r="J15" s="11"/>
      <c r="K15" s="11"/>
      <c r="L15" s="11"/>
      <c r="M15" s="11"/>
      <c r="N15" s="11"/>
      <c r="O15" s="11"/>
      <c r="P15" s="11"/>
      <c r="Q15" s="6"/>
    </row>
    <row r="16" spans="2:17" ht="15" customHeight="1" x14ac:dyDescent="0.2">
      <c r="B16" s="5"/>
      <c r="C16" s="127" t="s">
        <v>16</v>
      </c>
      <c r="D16" s="128"/>
      <c r="E16" s="128"/>
      <c r="F16" s="128"/>
      <c r="G16" s="128"/>
      <c r="H16" s="128"/>
      <c r="I16" s="128"/>
      <c r="J16" s="128"/>
      <c r="K16" s="128"/>
      <c r="L16" s="128"/>
      <c r="M16" s="128"/>
      <c r="N16" s="128"/>
      <c r="O16" s="128"/>
      <c r="P16" s="128"/>
      <c r="Q16" s="6"/>
    </row>
    <row r="17" spans="2:17" ht="24" customHeight="1" x14ac:dyDescent="0.2">
      <c r="B17" s="5"/>
      <c r="C17" s="9"/>
      <c r="D17" s="7" t="s">
        <v>3</v>
      </c>
      <c r="E17" s="11" t="s">
        <v>17</v>
      </c>
      <c r="F17" s="11"/>
      <c r="G17" s="11"/>
      <c r="H17" s="129" t="s">
        <v>178</v>
      </c>
      <c r="I17" s="130"/>
      <c r="J17" s="130"/>
      <c r="K17" s="130"/>
      <c r="L17" s="130"/>
      <c r="M17" s="130"/>
      <c r="N17" s="130"/>
      <c r="O17" s="130"/>
      <c r="P17" s="131"/>
      <c r="Q17" s="6"/>
    </row>
    <row r="18" spans="2:17" ht="15" customHeight="1" x14ac:dyDescent="0.2">
      <c r="B18" s="5"/>
      <c r="C18" s="9"/>
      <c r="D18" s="7" t="s">
        <v>3</v>
      </c>
      <c r="E18" s="11" t="s">
        <v>18</v>
      </c>
      <c r="F18" s="11"/>
      <c r="G18" s="11"/>
      <c r="H18" s="132" t="s">
        <v>19</v>
      </c>
      <c r="I18" s="133"/>
      <c r="J18" s="133"/>
      <c r="K18" s="133"/>
      <c r="L18" s="133"/>
      <c r="M18" s="133"/>
      <c r="N18" s="133"/>
      <c r="O18" s="133"/>
      <c r="P18" s="134"/>
      <c r="Q18" s="6"/>
    </row>
    <row r="19" spans="2:17" ht="15" customHeight="1" x14ac:dyDescent="0.2">
      <c r="B19" s="5"/>
      <c r="C19" s="9"/>
      <c r="D19" s="7" t="s">
        <v>3</v>
      </c>
      <c r="E19" s="11" t="s">
        <v>20</v>
      </c>
      <c r="F19" s="11"/>
      <c r="G19" s="11"/>
      <c r="H19" s="132" t="s">
        <v>177</v>
      </c>
      <c r="I19" s="133"/>
      <c r="J19" s="133"/>
      <c r="K19" s="133"/>
      <c r="L19" s="133"/>
      <c r="M19" s="133"/>
      <c r="N19" s="133"/>
      <c r="O19" s="133"/>
      <c r="P19" s="134"/>
      <c r="Q19" s="6"/>
    </row>
    <row r="20" spans="2:17" ht="15" customHeight="1" x14ac:dyDescent="0.2">
      <c r="B20" s="5"/>
      <c r="C20" s="9"/>
      <c r="D20" s="7" t="s">
        <v>3</v>
      </c>
      <c r="E20" s="11" t="s">
        <v>21</v>
      </c>
      <c r="F20" s="11"/>
      <c r="G20" s="11"/>
      <c r="H20" s="132" t="s">
        <v>22</v>
      </c>
      <c r="I20" s="133"/>
      <c r="J20" s="133"/>
      <c r="K20" s="133"/>
      <c r="L20" s="133"/>
      <c r="M20" s="133"/>
      <c r="N20" s="133"/>
      <c r="O20" s="133"/>
      <c r="P20" s="134"/>
      <c r="Q20" s="6"/>
    </row>
    <row r="21" spans="2:17" ht="15" customHeight="1" x14ac:dyDescent="0.2">
      <c r="B21" s="5"/>
      <c r="C21" s="9"/>
      <c r="D21" s="9"/>
      <c r="E21" s="11" t="s">
        <v>23</v>
      </c>
      <c r="F21" s="11"/>
      <c r="G21" s="11"/>
      <c r="H21" s="132"/>
      <c r="I21" s="133"/>
      <c r="J21" s="133"/>
      <c r="K21" s="133"/>
      <c r="L21" s="133"/>
      <c r="M21" s="133"/>
      <c r="N21" s="133"/>
      <c r="O21" s="133"/>
      <c r="P21" s="134"/>
      <c r="Q21" s="6"/>
    </row>
    <row r="22" spans="2:17" ht="15" customHeight="1" x14ac:dyDescent="0.2">
      <c r="B22" s="5"/>
      <c r="C22" s="9"/>
      <c r="D22" s="9"/>
      <c r="E22" s="11" t="s">
        <v>24</v>
      </c>
      <c r="F22" s="11"/>
      <c r="G22" s="11"/>
      <c r="H22" s="132" t="s">
        <v>180</v>
      </c>
      <c r="I22" s="133"/>
      <c r="J22" s="133"/>
      <c r="K22" s="133"/>
      <c r="L22" s="133"/>
      <c r="M22" s="133"/>
      <c r="N22" s="133"/>
      <c r="O22" s="133"/>
      <c r="P22" s="134"/>
      <c r="Q22" s="6"/>
    </row>
    <row r="23" spans="2:17" ht="15" customHeight="1" x14ac:dyDescent="0.2">
      <c r="B23" s="13"/>
      <c r="C23" s="14"/>
      <c r="D23" s="14"/>
      <c r="E23" s="11" t="s">
        <v>25</v>
      </c>
      <c r="F23" s="11"/>
      <c r="G23" s="11"/>
      <c r="H23" s="107" t="s">
        <v>26</v>
      </c>
      <c r="I23" s="108"/>
      <c r="J23" s="108"/>
      <c r="K23" s="108"/>
      <c r="L23" s="108"/>
      <c r="M23" s="108"/>
      <c r="N23" s="108"/>
      <c r="O23" s="108"/>
      <c r="P23" s="109"/>
      <c r="Q23" s="6"/>
    </row>
    <row r="24" spans="2:17" ht="15" customHeight="1" x14ac:dyDescent="0.2">
      <c r="B24" s="5"/>
      <c r="C24" s="9"/>
      <c r="D24" s="9"/>
      <c r="E24" s="11"/>
      <c r="F24" s="11"/>
      <c r="G24" s="11"/>
      <c r="H24" s="11"/>
      <c r="I24" s="11"/>
      <c r="J24" s="11"/>
      <c r="K24" s="11"/>
      <c r="L24" s="11"/>
      <c r="M24" s="11"/>
      <c r="N24" s="11"/>
      <c r="O24" s="11"/>
      <c r="P24" s="11"/>
      <c r="Q24" s="6"/>
    </row>
    <row r="25" spans="2:17" ht="15" customHeight="1" x14ac:dyDescent="0.2">
      <c r="B25" s="5"/>
      <c r="C25" s="127" t="s">
        <v>27</v>
      </c>
      <c r="D25" s="128"/>
      <c r="E25" s="128"/>
      <c r="F25" s="128"/>
      <c r="G25" s="128"/>
      <c r="H25" s="128"/>
      <c r="I25" s="128"/>
      <c r="J25" s="128"/>
      <c r="K25" s="128"/>
      <c r="L25" s="128"/>
      <c r="M25" s="128"/>
      <c r="N25" s="128"/>
      <c r="O25" s="128"/>
      <c r="P25" s="128"/>
      <c r="Q25" s="6"/>
    </row>
    <row r="26" spans="2:17" ht="19.5" customHeight="1" x14ac:dyDescent="0.2">
      <c r="B26" s="5"/>
      <c r="C26" s="9"/>
      <c r="D26" s="7" t="s">
        <v>3</v>
      </c>
      <c r="E26" s="11" t="s">
        <v>28</v>
      </c>
      <c r="F26" s="11"/>
      <c r="G26" s="11"/>
      <c r="H26" s="129" t="s">
        <v>179</v>
      </c>
      <c r="I26" s="130"/>
      <c r="J26" s="130"/>
      <c r="K26" s="130"/>
      <c r="L26" s="130"/>
      <c r="M26" s="130"/>
      <c r="N26" s="130"/>
      <c r="O26" s="130"/>
      <c r="P26" s="131"/>
      <c r="Q26" s="6"/>
    </row>
    <row r="27" spans="2:17" ht="15" customHeight="1" x14ac:dyDescent="0.2">
      <c r="B27" s="5"/>
      <c r="C27" s="9"/>
      <c r="D27" s="7" t="s">
        <v>3</v>
      </c>
      <c r="E27" s="11" t="s">
        <v>29</v>
      </c>
      <c r="F27" s="11"/>
      <c r="G27" s="11"/>
      <c r="H27" s="132" t="s">
        <v>30</v>
      </c>
      <c r="I27" s="133"/>
      <c r="J27" s="133"/>
      <c r="K27" s="133"/>
      <c r="L27" s="133"/>
      <c r="M27" s="133"/>
      <c r="N27" s="133"/>
      <c r="O27" s="133"/>
      <c r="P27" s="134"/>
      <c r="Q27" s="6"/>
    </row>
    <row r="28" spans="2:17" ht="23.25" customHeight="1" x14ac:dyDescent="0.2">
      <c r="B28" s="5"/>
      <c r="C28" s="9"/>
      <c r="D28" s="7" t="s">
        <v>3</v>
      </c>
      <c r="E28" s="11" t="s">
        <v>31</v>
      </c>
      <c r="F28" s="11"/>
      <c r="G28" s="11"/>
      <c r="H28" s="132" t="s">
        <v>32</v>
      </c>
      <c r="I28" s="133"/>
      <c r="J28" s="133"/>
      <c r="K28" s="133"/>
      <c r="L28" s="133"/>
      <c r="M28" s="133"/>
      <c r="N28" s="133"/>
      <c r="O28" s="133"/>
      <c r="P28" s="134"/>
      <c r="Q28" s="6"/>
    </row>
    <row r="29" spans="2:17" ht="21.75" customHeight="1" x14ac:dyDescent="0.2">
      <c r="B29" s="5"/>
      <c r="C29" s="9"/>
      <c r="D29" s="9"/>
      <c r="E29" s="11" t="s">
        <v>33</v>
      </c>
      <c r="F29" s="11"/>
      <c r="G29" s="11"/>
      <c r="H29" s="137" t="s">
        <v>34</v>
      </c>
      <c r="I29" s="108"/>
      <c r="J29" s="108"/>
      <c r="K29" s="108"/>
      <c r="L29" s="108"/>
      <c r="M29" s="108"/>
      <c r="N29" s="108"/>
      <c r="O29" s="108"/>
      <c r="P29" s="109"/>
      <c r="Q29" s="6"/>
    </row>
    <row r="30" spans="2:17" ht="15" customHeight="1" x14ac:dyDescent="0.2">
      <c r="B30" s="5"/>
      <c r="C30" s="9"/>
      <c r="D30" s="9"/>
      <c r="E30" s="11"/>
      <c r="F30" s="11"/>
      <c r="G30" s="11"/>
      <c r="H30" s="11"/>
      <c r="I30" s="11"/>
      <c r="J30" s="11"/>
      <c r="K30" s="11"/>
      <c r="L30" s="11"/>
      <c r="M30" s="11"/>
      <c r="N30" s="11"/>
      <c r="O30" s="11"/>
      <c r="P30" s="11"/>
      <c r="Q30" s="6"/>
    </row>
    <row r="31" spans="2:17" ht="15" customHeight="1" x14ac:dyDescent="0.2">
      <c r="B31" s="5"/>
      <c r="C31" s="127" t="s">
        <v>35</v>
      </c>
      <c r="D31" s="128"/>
      <c r="E31" s="128"/>
      <c r="F31" s="128"/>
      <c r="G31" s="128"/>
      <c r="H31" s="128"/>
      <c r="I31" s="128"/>
      <c r="J31" s="128"/>
      <c r="K31" s="128"/>
      <c r="L31" s="128"/>
      <c r="M31" s="128"/>
      <c r="N31" s="128"/>
      <c r="O31" s="128"/>
      <c r="P31" s="128"/>
      <c r="Q31" s="6"/>
    </row>
    <row r="32" spans="2:17" ht="15" customHeight="1" x14ac:dyDescent="0.2">
      <c r="B32" s="5"/>
      <c r="C32" s="9"/>
      <c r="D32" s="7" t="s">
        <v>3</v>
      </c>
      <c r="E32" s="11" t="s">
        <v>36</v>
      </c>
      <c r="F32" s="11"/>
      <c r="G32" s="11"/>
      <c r="H32" s="129" t="s">
        <v>37</v>
      </c>
      <c r="I32" s="130"/>
      <c r="J32" s="130"/>
      <c r="K32" s="130"/>
      <c r="L32" s="130"/>
      <c r="M32" s="130"/>
      <c r="N32" s="130"/>
      <c r="O32" s="130"/>
      <c r="P32" s="131"/>
      <c r="Q32" s="6"/>
    </row>
    <row r="33" spans="2:17" ht="15" customHeight="1" x14ac:dyDescent="0.2">
      <c r="B33" s="5"/>
      <c r="C33" s="9"/>
      <c r="D33" s="9"/>
      <c r="E33" s="11" t="s">
        <v>38</v>
      </c>
      <c r="F33" s="11"/>
      <c r="G33" s="11"/>
      <c r="H33" s="107" t="s">
        <v>39</v>
      </c>
      <c r="I33" s="108"/>
      <c r="J33" s="108"/>
      <c r="K33" s="108"/>
      <c r="L33" s="108"/>
      <c r="M33" s="108"/>
      <c r="N33" s="108"/>
      <c r="O33" s="108"/>
      <c r="P33" s="109"/>
      <c r="Q33" s="6"/>
    </row>
    <row r="34" spans="2:17" ht="15" customHeight="1" x14ac:dyDescent="0.2">
      <c r="B34" s="5"/>
      <c r="C34" s="9"/>
      <c r="D34" s="9"/>
      <c r="E34" s="11"/>
      <c r="F34" s="11"/>
      <c r="G34" s="11"/>
      <c r="H34" s="11"/>
      <c r="I34" s="11"/>
      <c r="J34" s="11"/>
      <c r="K34" s="11"/>
      <c r="L34" s="11"/>
      <c r="M34" s="11"/>
      <c r="N34" s="11"/>
      <c r="O34" s="11"/>
      <c r="P34" s="11"/>
      <c r="Q34" s="6"/>
    </row>
    <row r="35" spans="2:17" ht="15" customHeight="1" x14ac:dyDescent="0.2">
      <c r="B35" s="5"/>
      <c r="C35" s="127" t="s">
        <v>40</v>
      </c>
      <c r="D35" s="128"/>
      <c r="E35" s="128"/>
      <c r="F35" s="128"/>
      <c r="G35" s="128"/>
      <c r="H35" s="128"/>
      <c r="I35" s="128"/>
      <c r="J35" s="128"/>
      <c r="K35" s="128"/>
      <c r="L35" s="128"/>
      <c r="M35" s="128"/>
      <c r="N35" s="128"/>
      <c r="O35" s="128"/>
      <c r="P35" s="128"/>
      <c r="Q35" s="6"/>
    </row>
    <row r="36" spans="2:17" ht="15" customHeight="1" x14ac:dyDescent="0.2">
      <c r="B36" s="5"/>
      <c r="C36" s="138" t="s">
        <v>41</v>
      </c>
      <c r="D36" s="139"/>
      <c r="E36" s="139"/>
      <c r="F36" s="139"/>
      <c r="G36" s="139"/>
      <c r="H36" s="139"/>
      <c r="I36" s="139"/>
      <c r="J36" s="139"/>
      <c r="K36" s="139"/>
      <c r="L36" s="139"/>
      <c r="M36" s="139"/>
      <c r="N36" s="139"/>
      <c r="O36" s="139"/>
      <c r="P36" s="139"/>
      <c r="Q36" s="6"/>
    </row>
    <row r="37" spans="2:17" ht="5.25" customHeight="1" x14ac:dyDescent="0.2">
      <c r="B37" s="5"/>
      <c r="C37" s="15"/>
      <c r="D37" s="16"/>
      <c r="E37" s="17"/>
      <c r="F37" s="16"/>
      <c r="G37" s="16"/>
      <c r="H37" s="18"/>
      <c r="I37" s="18"/>
      <c r="J37" s="18"/>
      <c r="K37" s="18"/>
      <c r="L37" s="18"/>
      <c r="M37" s="18"/>
      <c r="N37" s="18"/>
      <c r="O37" s="18"/>
      <c r="P37" s="18"/>
      <c r="Q37" s="6"/>
    </row>
    <row r="38" spans="2:17" ht="12.75" customHeight="1" x14ac:dyDescent="0.2">
      <c r="B38" s="5"/>
      <c r="C38" s="9"/>
      <c r="D38" s="136" t="s">
        <v>42</v>
      </c>
      <c r="E38" s="128"/>
      <c r="F38" s="11"/>
      <c r="G38" s="11"/>
      <c r="H38" s="140" t="s">
        <v>43</v>
      </c>
      <c r="I38" s="141"/>
      <c r="J38" s="141"/>
      <c r="K38" s="141"/>
      <c r="L38" s="141"/>
      <c r="M38" s="141"/>
      <c r="N38" s="141"/>
      <c r="O38" s="141"/>
      <c r="P38" s="142"/>
      <c r="Q38" s="6"/>
    </row>
    <row r="39" spans="2:17" ht="6.75" customHeight="1" x14ac:dyDescent="0.2">
      <c r="B39" s="5"/>
      <c r="C39" s="15"/>
      <c r="D39" s="16"/>
      <c r="E39" s="17"/>
      <c r="F39" s="16"/>
      <c r="G39" s="16"/>
      <c r="H39" s="18"/>
      <c r="I39" s="18"/>
      <c r="J39" s="18"/>
      <c r="K39" s="18"/>
      <c r="L39" s="18"/>
      <c r="M39" s="18"/>
      <c r="N39" s="18"/>
      <c r="O39" s="18"/>
      <c r="P39" s="18"/>
      <c r="Q39" s="6"/>
    </row>
    <row r="40" spans="2:17" ht="17.25" customHeight="1" x14ac:dyDescent="0.2">
      <c r="B40" s="5"/>
      <c r="C40" s="9"/>
      <c r="D40" s="136" t="s">
        <v>44</v>
      </c>
      <c r="E40" s="128"/>
      <c r="F40" s="128"/>
      <c r="G40" s="128"/>
      <c r="H40" s="128"/>
      <c r="I40" s="128"/>
      <c r="J40" s="128"/>
      <c r="K40" s="128"/>
      <c r="L40" s="128"/>
      <c r="M40" s="128"/>
      <c r="N40" s="19" t="s">
        <v>45</v>
      </c>
      <c r="O40" s="17"/>
      <c r="P40" s="17"/>
      <c r="Q40" s="6"/>
    </row>
    <row r="41" spans="2:17" ht="15" customHeight="1" x14ac:dyDescent="0.2">
      <c r="B41" s="5"/>
      <c r="C41" s="9"/>
      <c r="D41" s="7" t="s">
        <v>3</v>
      </c>
      <c r="E41" s="136" t="s">
        <v>46</v>
      </c>
      <c r="F41" s="128"/>
      <c r="G41" s="128"/>
      <c r="H41" s="128"/>
      <c r="I41" s="128"/>
      <c r="J41" s="128"/>
      <c r="K41" s="128"/>
      <c r="L41" s="128"/>
      <c r="M41" s="128"/>
      <c r="N41" s="20" t="s">
        <v>47</v>
      </c>
      <c r="O41" s="11"/>
      <c r="P41" s="11"/>
      <c r="Q41" s="6"/>
    </row>
    <row r="42" spans="2:17" ht="15" customHeight="1" x14ac:dyDescent="0.2">
      <c r="B42" s="5"/>
      <c r="C42" s="9"/>
      <c r="D42" s="7" t="s">
        <v>3</v>
      </c>
      <c r="E42" s="136" t="s">
        <v>48</v>
      </c>
      <c r="F42" s="128"/>
      <c r="G42" s="128"/>
      <c r="H42" s="128"/>
      <c r="I42" s="128"/>
      <c r="J42" s="128"/>
      <c r="K42" s="128"/>
      <c r="L42" s="128"/>
      <c r="M42" s="128"/>
      <c r="N42" s="21" t="s">
        <v>49</v>
      </c>
      <c r="O42" s="11"/>
      <c r="P42" s="11"/>
      <c r="Q42" s="6"/>
    </row>
    <row r="43" spans="2:17" ht="15" customHeight="1" x14ac:dyDescent="0.2">
      <c r="B43" s="5"/>
      <c r="C43" s="9"/>
      <c r="D43" s="7" t="s">
        <v>3</v>
      </c>
      <c r="E43" s="136" t="s">
        <v>50</v>
      </c>
      <c r="F43" s="128"/>
      <c r="G43" s="128"/>
      <c r="H43" s="128"/>
      <c r="I43" s="128"/>
      <c r="J43" s="128"/>
      <c r="K43" s="128"/>
      <c r="L43" s="128"/>
      <c r="M43" s="128"/>
      <c r="N43" s="22" t="s">
        <v>49</v>
      </c>
      <c r="O43" s="11"/>
      <c r="P43" s="11"/>
      <c r="Q43" s="6"/>
    </row>
    <row r="44" spans="2:17" ht="15" customHeight="1" x14ac:dyDescent="0.2">
      <c r="B44" s="5"/>
      <c r="C44" s="9"/>
      <c r="D44" s="9"/>
      <c r="E44" s="11"/>
      <c r="F44" s="11"/>
      <c r="G44" s="11"/>
      <c r="H44" s="11"/>
      <c r="I44" s="11"/>
      <c r="J44" s="11"/>
      <c r="K44" s="11"/>
      <c r="L44" s="11"/>
      <c r="M44" s="11"/>
      <c r="N44" s="11"/>
      <c r="O44" s="11"/>
      <c r="P44" s="11"/>
      <c r="Q44" s="6"/>
    </row>
    <row r="45" spans="2:17" ht="15" customHeight="1" x14ac:dyDescent="0.2">
      <c r="B45" s="5"/>
      <c r="C45" s="127" t="s">
        <v>51</v>
      </c>
      <c r="D45" s="128"/>
      <c r="E45" s="128"/>
      <c r="F45" s="128"/>
      <c r="G45" s="128"/>
      <c r="H45" s="128"/>
      <c r="I45" s="128"/>
      <c r="J45" s="128"/>
      <c r="K45" s="128"/>
      <c r="L45" s="128"/>
      <c r="M45" s="128"/>
      <c r="N45" s="128"/>
      <c r="O45" s="128"/>
      <c r="P45" s="128"/>
      <c r="Q45" s="6"/>
    </row>
    <row r="46" spans="2:17" ht="15" customHeight="1" x14ac:dyDescent="0.2">
      <c r="B46" s="5"/>
      <c r="C46" s="136" t="s">
        <v>52</v>
      </c>
      <c r="D46" s="144"/>
      <c r="E46" s="144"/>
      <c r="F46" s="144"/>
      <c r="G46" s="144"/>
      <c r="H46" s="144"/>
      <c r="I46" s="144"/>
      <c r="J46" s="144"/>
      <c r="K46" s="144"/>
      <c r="L46" s="144"/>
      <c r="M46" s="144"/>
      <c r="N46" s="144"/>
      <c r="O46" s="144"/>
      <c r="P46" s="144"/>
      <c r="Q46" s="6"/>
    </row>
    <row r="47" spans="2:17" ht="15" customHeight="1" x14ac:dyDescent="0.2">
      <c r="B47" s="5"/>
      <c r="C47" s="9"/>
      <c r="D47" s="7" t="s">
        <v>3</v>
      </c>
      <c r="E47" s="11" t="s">
        <v>53</v>
      </c>
      <c r="F47" s="11"/>
      <c r="G47" s="11"/>
      <c r="H47" s="129" t="s">
        <v>175</v>
      </c>
      <c r="I47" s="130"/>
      <c r="J47" s="130"/>
      <c r="K47" s="130"/>
      <c r="L47" s="130"/>
      <c r="M47" s="130"/>
      <c r="N47" s="130"/>
      <c r="O47" s="130"/>
      <c r="P47" s="131"/>
      <c r="Q47" s="6"/>
    </row>
    <row r="48" spans="2:17" ht="15" customHeight="1" x14ac:dyDescent="0.2">
      <c r="B48" s="5"/>
      <c r="C48" s="9"/>
      <c r="D48" s="7" t="s">
        <v>3</v>
      </c>
      <c r="E48" s="11" t="s">
        <v>54</v>
      </c>
      <c r="F48" s="11"/>
      <c r="G48" s="11"/>
      <c r="H48" s="132" t="s">
        <v>55</v>
      </c>
      <c r="I48" s="133"/>
      <c r="J48" s="133"/>
      <c r="K48" s="133"/>
      <c r="L48" s="133"/>
      <c r="M48" s="133"/>
      <c r="N48" s="133"/>
      <c r="O48" s="133"/>
      <c r="P48" s="134"/>
      <c r="Q48" s="6"/>
    </row>
    <row r="49" spans="2:17" ht="15" customHeight="1" x14ac:dyDescent="0.2">
      <c r="B49" s="5"/>
      <c r="C49" s="9"/>
      <c r="D49" s="7" t="s">
        <v>3</v>
      </c>
      <c r="E49" s="11" t="s">
        <v>12</v>
      </c>
      <c r="F49" s="11"/>
      <c r="G49" s="11"/>
      <c r="H49" s="135" t="s">
        <v>56</v>
      </c>
      <c r="I49" s="133"/>
      <c r="J49" s="133"/>
      <c r="K49" s="133"/>
      <c r="L49" s="133"/>
      <c r="M49" s="133"/>
      <c r="N49" s="133"/>
      <c r="O49" s="133"/>
      <c r="P49" s="134"/>
      <c r="Q49" s="6"/>
    </row>
    <row r="50" spans="2:17" ht="15" customHeight="1" x14ac:dyDescent="0.2">
      <c r="B50" s="5"/>
      <c r="C50" s="9"/>
      <c r="D50" s="7" t="s">
        <v>3</v>
      </c>
      <c r="E50" s="11" t="s">
        <v>57</v>
      </c>
      <c r="F50" s="11"/>
      <c r="G50" s="11"/>
      <c r="H50" s="132" t="s">
        <v>58</v>
      </c>
      <c r="I50" s="133"/>
      <c r="J50" s="133"/>
      <c r="K50" s="133"/>
      <c r="L50" s="133"/>
      <c r="M50" s="133"/>
      <c r="N50" s="133"/>
      <c r="O50" s="133"/>
      <c r="P50" s="134"/>
      <c r="Q50" s="6"/>
    </row>
    <row r="51" spans="2:17" ht="15" customHeight="1" x14ac:dyDescent="0.2">
      <c r="B51" s="5"/>
      <c r="C51" s="9"/>
      <c r="D51" s="7" t="s">
        <v>3</v>
      </c>
      <c r="E51" s="11" t="s">
        <v>59</v>
      </c>
      <c r="F51" s="11"/>
      <c r="G51" s="11"/>
      <c r="H51" s="135" t="s">
        <v>176</v>
      </c>
      <c r="I51" s="133"/>
      <c r="J51" s="133"/>
      <c r="K51" s="133"/>
      <c r="L51" s="133"/>
      <c r="M51" s="133"/>
      <c r="N51" s="133"/>
      <c r="O51" s="133"/>
      <c r="P51" s="134"/>
      <c r="Q51" s="6"/>
    </row>
    <row r="52" spans="2:17" ht="15" customHeight="1" x14ac:dyDescent="0.2">
      <c r="B52" s="5"/>
      <c r="C52" s="23" t="s">
        <v>60</v>
      </c>
      <c r="D52" s="7" t="s">
        <v>3</v>
      </c>
      <c r="E52" s="11" t="s">
        <v>61</v>
      </c>
      <c r="F52" s="11"/>
      <c r="G52" s="11"/>
      <c r="H52" s="132"/>
      <c r="I52" s="133"/>
      <c r="J52" s="133"/>
      <c r="K52" s="133"/>
      <c r="L52" s="133"/>
      <c r="M52" s="133"/>
      <c r="N52" s="133"/>
      <c r="O52" s="133"/>
      <c r="P52" s="134"/>
      <c r="Q52" s="6"/>
    </row>
    <row r="53" spans="2:17" ht="15" customHeight="1" x14ac:dyDescent="0.2">
      <c r="B53" s="5"/>
      <c r="C53" s="23" t="s">
        <v>60</v>
      </c>
      <c r="D53" s="7" t="s">
        <v>3</v>
      </c>
      <c r="E53" s="11" t="s">
        <v>62</v>
      </c>
      <c r="F53" s="11"/>
      <c r="G53" s="11"/>
      <c r="H53" s="132"/>
      <c r="I53" s="133"/>
      <c r="J53" s="133"/>
      <c r="K53" s="133"/>
      <c r="L53" s="133"/>
      <c r="M53" s="133"/>
      <c r="N53" s="133"/>
      <c r="O53" s="133"/>
      <c r="P53" s="134"/>
      <c r="Q53" s="6"/>
    </row>
    <row r="54" spans="2:17" ht="15" customHeight="1" x14ac:dyDescent="0.2">
      <c r="B54" s="5"/>
      <c r="C54" s="9"/>
      <c r="D54" s="9"/>
      <c r="E54" s="11" t="s">
        <v>63</v>
      </c>
      <c r="F54" s="11"/>
      <c r="G54" s="11"/>
      <c r="H54" s="107" t="s">
        <v>64</v>
      </c>
      <c r="I54" s="108"/>
      <c r="J54" s="108"/>
      <c r="K54" s="108"/>
      <c r="L54" s="108"/>
      <c r="M54" s="108"/>
      <c r="N54" s="108"/>
      <c r="O54" s="108"/>
      <c r="P54" s="109"/>
      <c r="Q54" s="6"/>
    </row>
    <row r="55" spans="2:17" ht="15" customHeight="1" x14ac:dyDescent="0.2">
      <c r="B55" s="5"/>
      <c r="C55" s="9"/>
      <c r="D55" s="9"/>
      <c r="E55" s="11"/>
      <c r="F55" s="11"/>
      <c r="G55" s="11"/>
      <c r="H55" s="11"/>
      <c r="I55" s="11"/>
      <c r="J55" s="11"/>
      <c r="K55" s="11"/>
      <c r="L55" s="11"/>
      <c r="M55" s="11"/>
      <c r="N55" s="11"/>
      <c r="O55" s="11"/>
      <c r="P55" s="11"/>
      <c r="Q55" s="6"/>
    </row>
    <row r="56" spans="2:17" ht="15" customHeight="1" x14ac:dyDescent="0.2">
      <c r="B56" s="5"/>
      <c r="C56" s="9"/>
      <c r="D56" s="9"/>
      <c r="E56" s="11"/>
      <c r="F56" s="11"/>
      <c r="G56" s="11"/>
      <c r="H56" s="11"/>
      <c r="I56" s="11"/>
      <c r="J56" s="11"/>
      <c r="K56" s="11"/>
      <c r="L56" s="11"/>
      <c r="M56" s="11"/>
      <c r="N56" s="11"/>
      <c r="O56" s="11"/>
      <c r="P56" s="11"/>
      <c r="Q56" s="6"/>
    </row>
    <row r="57" spans="2:17" ht="15" customHeight="1" x14ac:dyDescent="0.2">
      <c r="B57" s="5"/>
      <c r="C57" s="23"/>
      <c r="D57" s="9"/>
      <c r="E57" s="24" t="s">
        <v>65</v>
      </c>
      <c r="F57" s="25"/>
      <c r="G57" s="25"/>
      <c r="H57" s="143" t="s">
        <v>66</v>
      </c>
      <c r="I57" s="143"/>
      <c r="J57" s="143"/>
      <c r="K57" s="143"/>
      <c r="L57" s="143"/>
      <c r="M57" s="143"/>
      <c r="N57" s="143"/>
      <c r="O57" s="143"/>
      <c r="P57" s="143"/>
      <c r="Q57" s="6"/>
    </row>
    <row r="58" spans="2:17" ht="15" customHeight="1" x14ac:dyDescent="0.2">
      <c r="B58" s="5"/>
      <c r="C58" s="9"/>
      <c r="D58" s="9"/>
      <c r="E58" s="26" t="s">
        <v>67</v>
      </c>
      <c r="F58" s="25"/>
      <c r="G58" s="25"/>
      <c r="H58" s="143" t="s">
        <v>68</v>
      </c>
      <c r="I58" s="143"/>
      <c r="J58" s="143"/>
      <c r="K58" s="143"/>
      <c r="L58" s="143"/>
      <c r="M58" s="143"/>
      <c r="N58" s="143"/>
      <c r="O58" s="143"/>
      <c r="P58" s="143"/>
      <c r="Q58" s="6"/>
    </row>
    <row r="59" spans="2:17" ht="3.75" customHeight="1" thickBot="1" x14ac:dyDescent="0.25">
      <c r="B59" s="27"/>
      <c r="C59" s="28"/>
      <c r="D59" s="28"/>
      <c r="E59" s="28"/>
      <c r="F59" s="28"/>
      <c r="G59" s="28"/>
      <c r="H59" s="28"/>
      <c r="I59" s="28"/>
      <c r="J59" s="28"/>
      <c r="K59" s="28"/>
      <c r="L59" s="28"/>
      <c r="M59" s="28"/>
      <c r="N59" s="28"/>
      <c r="O59" s="28"/>
      <c r="P59" s="28"/>
      <c r="Q59" s="29"/>
    </row>
    <row r="60" spans="2:17" ht="13.5" thickTop="1" x14ac:dyDescent="0.2"/>
  </sheetData>
  <dataConsolidate/>
  <mergeCells count="49">
    <mergeCell ref="H58:P58"/>
    <mergeCell ref="C45:P45"/>
    <mergeCell ref="C46:P46"/>
    <mergeCell ref="H47:P47"/>
    <mergeCell ref="H48:P48"/>
    <mergeCell ref="H49:P49"/>
    <mergeCell ref="H50:P50"/>
    <mergeCell ref="H51:P51"/>
    <mergeCell ref="H52:P52"/>
    <mergeCell ref="H53:P53"/>
    <mergeCell ref="H54:P54"/>
    <mergeCell ref="H57:P57"/>
    <mergeCell ref="E43:M43"/>
    <mergeCell ref="H29:P29"/>
    <mergeCell ref="C31:P31"/>
    <mergeCell ref="H32:P32"/>
    <mergeCell ref="H33:P33"/>
    <mergeCell ref="C35:P35"/>
    <mergeCell ref="C36:P36"/>
    <mergeCell ref="D38:E38"/>
    <mergeCell ref="H38:P38"/>
    <mergeCell ref="D40:M40"/>
    <mergeCell ref="E41:M41"/>
    <mergeCell ref="E42:M42"/>
    <mergeCell ref="H28:P28"/>
    <mergeCell ref="C16:P16"/>
    <mergeCell ref="H17:P17"/>
    <mergeCell ref="H18:P18"/>
    <mergeCell ref="H19:P19"/>
    <mergeCell ref="H20:P20"/>
    <mergeCell ref="H21:P21"/>
    <mergeCell ref="H22:P22"/>
    <mergeCell ref="H23:P23"/>
    <mergeCell ref="C25:P25"/>
    <mergeCell ref="H26:P26"/>
    <mergeCell ref="H27:P27"/>
    <mergeCell ref="H14:P14"/>
    <mergeCell ref="C3:P3"/>
    <mergeCell ref="C4:P4"/>
    <mergeCell ref="C5:P5"/>
    <mergeCell ref="C6:I6"/>
    <mergeCell ref="K6:P6"/>
    <mergeCell ref="C7:I7"/>
    <mergeCell ref="K7:P7"/>
    <mergeCell ref="C9:P9"/>
    <mergeCell ref="H10:P10"/>
    <mergeCell ref="H11:P11"/>
    <mergeCell ref="H12:P12"/>
    <mergeCell ref="H13:P13"/>
  </mergeCells>
  <hyperlinks>
    <hyperlink ref="H12" r:id="rId1"/>
    <hyperlink ref="H13" r:id="rId2"/>
    <hyperlink ref="H49" r:id="rId3"/>
    <hyperlink ref="H51" r:id="rId4"/>
    <hyperlink ref="H29" r:id="rId5"/>
  </hyperlinks>
  <printOptions horizontalCentered="1" verticalCentered="1"/>
  <pageMargins left="0.51181102362204722" right="0.51181102362204722" top="0.51181102362204722" bottom="0.51181102362204722" header="0.51181102362204722" footer="0.51181102362204722"/>
  <pageSetup paperSize="9" scale="83" orientation="portrait" r:id="rId6"/>
  <headerFooter alignWithMargins="0"/>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0"/>
  <sheetViews>
    <sheetView topLeftCell="S20" zoomScale="89" zoomScaleNormal="89" workbookViewId="0">
      <selection activeCell="W34" sqref="W34:AD60"/>
    </sheetView>
  </sheetViews>
  <sheetFormatPr defaultRowHeight="12.75" x14ac:dyDescent="0.2"/>
  <cols>
    <col min="1" max="12" width="9.140625" style="30"/>
    <col min="13" max="13" width="10.5703125" style="30" customWidth="1"/>
    <col min="14" max="20" width="9.140625" style="30"/>
    <col min="21" max="21" width="11" style="30" customWidth="1"/>
    <col min="22" max="23" width="9.140625" style="30"/>
    <col min="24" max="24" width="15.85546875" style="30" customWidth="1"/>
    <col min="25" max="25" width="9" style="30" customWidth="1"/>
    <col min="26" max="27" width="19.42578125" style="30" customWidth="1"/>
    <col min="28" max="28" width="11.140625" style="30" customWidth="1"/>
    <col min="29" max="16384" width="9.140625" style="30"/>
  </cols>
  <sheetData>
    <row r="1" spans="1:31" x14ac:dyDescent="0.2">
      <c r="A1" s="30" t="s">
        <v>170</v>
      </c>
    </row>
    <row r="2" spans="1:31" ht="13.5" thickBot="1" x14ac:dyDescent="0.25"/>
    <row r="3" spans="1:31" ht="13.5" thickTop="1" x14ac:dyDescent="0.2">
      <c r="A3" s="84" t="s">
        <v>169</v>
      </c>
      <c r="B3" s="83"/>
      <c r="C3" s="83"/>
      <c r="D3" s="82"/>
      <c r="E3" s="83"/>
      <c r="F3" s="81"/>
      <c r="G3" s="145" t="s">
        <v>167</v>
      </c>
      <c r="H3" s="146"/>
      <c r="I3" s="147"/>
      <c r="K3" s="84" t="s">
        <v>168</v>
      </c>
      <c r="L3" s="83"/>
      <c r="M3" s="83"/>
      <c r="N3" s="82"/>
      <c r="O3" s="81"/>
      <c r="P3" s="145" t="s">
        <v>167</v>
      </c>
      <c r="Q3" s="146"/>
      <c r="R3" s="147"/>
      <c r="S3" s="80"/>
      <c r="T3" s="80"/>
      <c r="U3" s="80"/>
      <c r="V3" s="80"/>
      <c r="W3" s="80"/>
    </row>
    <row r="4" spans="1:31" ht="51" x14ac:dyDescent="0.2">
      <c r="A4" s="77" t="s">
        <v>164</v>
      </c>
      <c r="B4" s="76" t="s">
        <v>163</v>
      </c>
      <c r="C4" s="71" t="s">
        <v>162</v>
      </c>
      <c r="D4" s="78" t="s">
        <v>166</v>
      </c>
      <c r="E4" s="71" t="s">
        <v>165</v>
      </c>
      <c r="F4" s="79" t="s">
        <v>161</v>
      </c>
      <c r="G4" s="72" t="s">
        <v>159</v>
      </c>
      <c r="H4" s="71" t="s">
        <v>158</v>
      </c>
      <c r="I4" s="78" t="s">
        <v>157</v>
      </c>
      <c r="J4" s="69" t="s">
        <v>156</v>
      </c>
      <c r="K4" s="77" t="s">
        <v>164</v>
      </c>
      <c r="L4" s="76" t="s">
        <v>163</v>
      </c>
      <c r="M4" s="75" t="s">
        <v>162</v>
      </c>
      <c r="N4" s="74" t="s">
        <v>161</v>
      </c>
      <c r="O4" s="73" t="s">
        <v>160</v>
      </c>
      <c r="P4" s="72" t="s">
        <v>159</v>
      </c>
      <c r="Q4" s="71" t="s">
        <v>158</v>
      </c>
      <c r="R4" s="71" t="s">
        <v>157</v>
      </c>
      <c r="S4" s="69" t="s">
        <v>156</v>
      </c>
      <c r="T4" s="69" t="s">
        <v>155</v>
      </c>
      <c r="U4" s="69" t="s">
        <v>154</v>
      </c>
      <c r="V4" s="69" t="s">
        <v>153</v>
      </c>
      <c r="W4" s="70"/>
      <c r="AB4" s="70" t="s">
        <v>151</v>
      </c>
      <c r="AC4" s="70" t="s">
        <v>150</v>
      </c>
      <c r="AD4" s="70" t="s">
        <v>149</v>
      </c>
      <c r="AE4" s="69" t="s">
        <v>148</v>
      </c>
    </row>
    <row r="5" spans="1:31" x14ac:dyDescent="0.2">
      <c r="A5" s="49" t="s">
        <v>84</v>
      </c>
      <c r="B5" s="61">
        <v>83858</v>
      </c>
      <c r="C5" s="60">
        <v>7339</v>
      </c>
      <c r="D5" s="66">
        <v>31391.646000000001</v>
      </c>
      <c r="E5" s="68"/>
      <c r="F5" s="65" t="s">
        <v>152</v>
      </c>
      <c r="G5" s="67">
        <v>7299</v>
      </c>
      <c r="H5" s="60">
        <v>18</v>
      </c>
      <c r="I5" s="66">
        <v>22</v>
      </c>
      <c r="J5" s="38">
        <f t="shared" ref="J5:J22" si="0">+H5/C5</f>
        <v>2.4526502248262707E-3</v>
      </c>
      <c r="K5" s="49" t="s">
        <v>84</v>
      </c>
      <c r="L5" s="61">
        <v>83858</v>
      </c>
      <c r="M5" s="63">
        <v>62</v>
      </c>
      <c r="N5" s="62">
        <v>933.83183199999996</v>
      </c>
      <c r="O5" s="65"/>
      <c r="P5" s="64">
        <v>62</v>
      </c>
      <c r="Q5" s="63">
        <v>0</v>
      </c>
      <c r="R5" s="62">
        <v>0</v>
      </c>
      <c r="S5" s="38">
        <f t="shared" ref="S5:S20" si="1">+Q5/M5</f>
        <v>0</v>
      </c>
      <c r="T5" s="38">
        <f t="shared" ref="T5:T22" si="2">+(H5+Q5)/(C5+M5)</f>
        <v>2.4321037697608433E-3</v>
      </c>
      <c r="U5" s="38">
        <f t="shared" ref="U5:U12" si="3">+(H5+Q5)/(C5-I5+M5-R5)</f>
        <v>2.4393549261417535E-3</v>
      </c>
      <c r="V5" s="38">
        <f t="shared" ref="V5:V22" si="4">+(I5+R5)/(C5+M5)</f>
        <v>2.9725712741521418E-3</v>
      </c>
      <c r="W5" s="49" t="s">
        <v>147</v>
      </c>
      <c r="X5" s="48" t="s">
        <v>146</v>
      </c>
      <c r="Y5" s="35">
        <v>22795</v>
      </c>
      <c r="Z5" s="35" t="s">
        <v>145</v>
      </c>
      <c r="AA5" s="35" t="str">
        <f t="shared" ref="AA5:AA29" si="5">CONCATENATE(X5," ","(",Y5,"/",AC5,"/",AD5,")")</f>
        <v>Sweden (22795/22792/0)</v>
      </c>
      <c r="AB5" s="30">
        <v>3</v>
      </c>
      <c r="AC5" s="30">
        <v>22792</v>
      </c>
      <c r="AD5" s="30">
        <v>0</v>
      </c>
      <c r="AE5" s="30">
        <f t="shared" ref="AE5:AE27" si="6">+AC5/AB5</f>
        <v>7597.333333333333</v>
      </c>
    </row>
    <row r="6" spans="1:31" x14ac:dyDescent="0.2">
      <c r="A6" s="49" t="s">
        <v>138</v>
      </c>
      <c r="B6" s="61">
        <v>30510</v>
      </c>
      <c r="C6" s="60">
        <v>177</v>
      </c>
      <c r="D6" s="66">
        <v>2472.06</v>
      </c>
      <c r="E6" s="68"/>
      <c r="F6" s="65" t="s">
        <v>152</v>
      </c>
      <c r="G6" s="67">
        <v>48</v>
      </c>
      <c r="H6" s="60">
        <v>51</v>
      </c>
      <c r="I6" s="66">
        <v>78</v>
      </c>
      <c r="J6" s="38">
        <f t="shared" si="0"/>
        <v>0.28813559322033899</v>
      </c>
      <c r="K6" s="49" t="s">
        <v>138</v>
      </c>
      <c r="L6" s="61">
        <v>30510</v>
      </c>
      <c r="M6" s="63">
        <v>18</v>
      </c>
      <c r="N6" s="62">
        <v>40.39</v>
      </c>
      <c r="O6" s="65"/>
      <c r="P6" s="64">
        <v>0</v>
      </c>
      <c r="Q6" s="63">
        <v>0</v>
      </c>
      <c r="R6" s="62">
        <v>18</v>
      </c>
      <c r="S6" s="38">
        <f t="shared" si="1"/>
        <v>0</v>
      </c>
      <c r="T6" s="38">
        <f t="shared" si="2"/>
        <v>0.26153846153846155</v>
      </c>
      <c r="U6" s="38">
        <f t="shared" si="3"/>
        <v>0.51515151515151514</v>
      </c>
      <c r="V6" s="38">
        <f t="shared" si="4"/>
        <v>0.49230769230769234</v>
      </c>
      <c r="W6" s="49" t="s">
        <v>117</v>
      </c>
      <c r="X6" s="48" t="s">
        <v>116</v>
      </c>
      <c r="Y6" s="35">
        <v>5624</v>
      </c>
      <c r="Z6" s="35" t="s">
        <v>115</v>
      </c>
      <c r="AA6" s="35" t="str">
        <f t="shared" si="5"/>
        <v>Poland (5624/279/5193)</v>
      </c>
      <c r="AB6" s="30">
        <v>152</v>
      </c>
      <c r="AC6" s="30">
        <v>279</v>
      </c>
      <c r="AD6" s="30">
        <v>5193</v>
      </c>
      <c r="AE6" s="30">
        <f t="shared" si="6"/>
        <v>1.8355263157894737</v>
      </c>
    </row>
    <row r="7" spans="1:31" x14ac:dyDescent="0.2">
      <c r="A7" s="49" t="s">
        <v>108</v>
      </c>
      <c r="B7" s="61">
        <v>110910</v>
      </c>
      <c r="C7" s="60">
        <v>688</v>
      </c>
      <c r="D7" s="66">
        <v>25568.200969000001</v>
      </c>
      <c r="E7" s="68">
        <v>93</v>
      </c>
      <c r="F7" s="65">
        <v>369.79399999999998</v>
      </c>
      <c r="G7" s="67">
        <v>545</v>
      </c>
      <c r="H7" s="60">
        <v>23</v>
      </c>
      <c r="I7" s="66">
        <v>120</v>
      </c>
      <c r="J7" s="38">
        <f t="shared" si="0"/>
        <v>3.3430232558139532E-2</v>
      </c>
      <c r="K7" s="49" t="s">
        <v>108</v>
      </c>
      <c r="L7" s="61">
        <v>110910</v>
      </c>
      <c r="M7" s="63">
        <v>43</v>
      </c>
      <c r="N7" s="62">
        <v>74.843149999999994</v>
      </c>
      <c r="O7" s="65"/>
      <c r="P7" s="64">
        <v>40</v>
      </c>
      <c r="Q7" s="63">
        <v>0</v>
      </c>
      <c r="R7" s="62">
        <v>3</v>
      </c>
      <c r="S7" s="38">
        <f t="shared" si="1"/>
        <v>0</v>
      </c>
      <c r="T7" s="38">
        <f t="shared" si="2"/>
        <v>3.1463748290013679E-2</v>
      </c>
      <c r="U7" s="38">
        <f t="shared" si="3"/>
        <v>3.7828947368421052E-2</v>
      </c>
      <c r="V7" s="38">
        <f t="shared" si="4"/>
        <v>0.16826265389876882</v>
      </c>
      <c r="W7" s="49" t="s">
        <v>90</v>
      </c>
      <c r="X7" s="48" t="s">
        <v>89</v>
      </c>
      <c r="Y7" s="35">
        <v>17821</v>
      </c>
      <c r="Z7" s="35" t="s">
        <v>88</v>
      </c>
      <c r="AA7" s="35" t="str">
        <f t="shared" si="5"/>
        <v>Denmark (17821/55/17734)</v>
      </c>
      <c r="AB7" s="30">
        <v>32</v>
      </c>
      <c r="AC7" s="30">
        <v>55</v>
      </c>
      <c r="AD7" s="30">
        <v>17734</v>
      </c>
      <c r="AE7" s="30">
        <f t="shared" si="6"/>
        <v>1.71875</v>
      </c>
    </row>
    <row r="8" spans="1:31" x14ac:dyDescent="0.2">
      <c r="A8" s="49" t="s">
        <v>123</v>
      </c>
      <c r="B8" s="61">
        <v>9250</v>
      </c>
      <c r="C8" s="60">
        <v>216</v>
      </c>
      <c r="D8" s="66">
        <v>2579.02</v>
      </c>
      <c r="E8" s="68"/>
      <c r="F8" s="65" t="s">
        <v>152</v>
      </c>
      <c r="G8" s="67">
        <v>154</v>
      </c>
      <c r="H8" s="60">
        <v>9</v>
      </c>
      <c r="I8" s="66">
        <v>53</v>
      </c>
      <c r="J8" s="38">
        <f t="shared" si="0"/>
        <v>4.1666666666666664E-2</v>
      </c>
      <c r="K8" s="49" t="s">
        <v>123</v>
      </c>
      <c r="L8" s="61">
        <v>9250</v>
      </c>
      <c r="M8" s="63">
        <v>18</v>
      </c>
      <c r="N8" s="62">
        <v>28.373000000000001</v>
      </c>
      <c r="O8" s="65"/>
      <c r="P8" s="64">
        <v>13</v>
      </c>
      <c r="Q8" s="63">
        <v>3</v>
      </c>
      <c r="R8" s="62">
        <v>2</v>
      </c>
      <c r="S8" s="38">
        <f t="shared" si="1"/>
        <v>0.16666666666666666</v>
      </c>
      <c r="T8" s="38">
        <f t="shared" si="2"/>
        <v>5.128205128205128E-2</v>
      </c>
      <c r="U8" s="38">
        <f t="shared" si="3"/>
        <v>6.7039106145251395E-2</v>
      </c>
      <c r="V8" s="38">
        <f t="shared" si="4"/>
        <v>0.23504273504273504</v>
      </c>
      <c r="W8" s="49" t="s">
        <v>138</v>
      </c>
      <c r="X8" s="48" t="s">
        <v>137</v>
      </c>
      <c r="Y8" s="35">
        <v>195</v>
      </c>
      <c r="Z8" s="35" t="s">
        <v>136</v>
      </c>
      <c r="AA8" s="35" t="str">
        <f t="shared" si="5"/>
        <v>Belgium Flanders (195/51/96)</v>
      </c>
      <c r="AB8" s="30">
        <v>48</v>
      </c>
      <c r="AC8" s="30">
        <v>51</v>
      </c>
      <c r="AD8" s="30">
        <v>96</v>
      </c>
      <c r="AE8" s="30">
        <f t="shared" si="6"/>
        <v>1.0625</v>
      </c>
    </row>
    <row r="9" spans="1:31" x14ac:dyDescent="0.2">
      <c r="A9" s="49" t="s">
        <v>141</v>
      </c>
      <c r="B9" s="61">
        <v>78866</v>
      </c>
      <c r="C9" s="60">
        <v>1069</v>
      </c>
      <c r="D9" s="66">
        <v>18595.86</v>
      </c>
      <c r="E9" s="68"/>
      <c r="F9" s="65" t="s">
        <v>152</v>
      </c>
      <c r="G9" s="67">
        <v>744</v>
      </c>
      <c r="H9" s="60">
        <v>318</v>
      </c>
      <c r="I9" s="66">
        <v>7</v>
      </c>
      <c r="J9" s="38">
        <f t="shared" si="0"/>
        <v>0.29747427502338636</v>
      </c>
      <c r="K9" s="49" t="s">
        <v>141</v>
      </c>
      <c r="L9" s="61">
        <v>78866</v>
      </c>
      <c r="M9" s="63">
        <v>71</v>
      </c>
      <c r="N9" s="62">
        <v>248.87</v>
      </c>
      <c r="O9" s="65"/>
      <c r="P9" s="64">
        <v>59</v>
      </c>
      <c r="Q9" s="63">
        <v>12</v>
      </c>
      <c r="R9" s="62">
        <v>0</v>
      </c>
      <c r="S9" s="38">
        <f t="shared" si="1"/>
        <v>0.16901408450704225</v>
      </c>
      <c r="T9" s="38">
        <f t="shared" si="2"/>
        <v>0.28947368421052633</v>
      </c>
      <c r="U9" s="38">
        <f t="shared" si="3"/>
        <v>0.29126213592233008</v>
      </c>
      <c r="V9" s="38">
        <f t="shared" si="4"/>
        <v>6.1403508771929825E-3</v>
      </c>
      <c r="W9" s="49" t="s">
        <v>105</v>
      </c>
      <c r="X9" s="48" t="s">
        <v>104</v>
      </c>
      <c r="Y9" s="35">
        <v>1082</v>
      </c>
      <c r="Z9" s="35" t="s">
        <v>103</v>
      </c>
      <c r="AA9" s="35" t="str">
        <f t="shared" si="5"/>
        <v>Hungary (1082/28/1019)</v>
      </c>
      <c r="AB9" s="30">
        <v>35</v>
      </c>
      <c r="AC9" s="30">
        <v>28</v>
      </c>
      <c r="AD9" s="30">
        <v>1019</v>
      </c>
      <c r="AE9" s="30">
        <f t="shared" si="6"/>
        <v>0.8</v>
      </c>
    </row>
    <row r="10" spans="1:31" x14ac:dyDescent="0.2">
      <c r="A10" s="49" t="s">
        <v>129</v>
      </c>
      <c r="B10" s="61">
        <v>357021</v>
      </c>
      <c r="C10" s="60">
        <v>9072</v>
      </c>
      <c r="D10" s="66">
        <v>126158.45</v>
      </c>
      <c r="E10" s="68"/>
      <c r="F10" s="65" t="s">
        <v>152</v>
      </c>
      <c r="G10" s="67">
        <v>7968</v>
      </c>
      <c r="H10" s="60">
        <v>784</v>
      </c>
      <c r="I10" s="66">
        <v>320</v>
      </c>
      <c r="J10" s="38">
        <f t="shared" si="0"/>
        <v>8.6419753086419748E-2</v>
      </c>
      <c r="K10" s="49" t="s">
        <v>129</v>
      </c>
      <c r="L10" s="61">
        <v>357021</v>
      </c>
      <c r="M10" s="63">
        <v>712</v>
      </c>
      <c r="N10" s="62">
        <v>2399.4050000000002</v>
      </c>
      <c r="O10" s="65"/>
      <c r="P10" s="64">
        <v>652</v>
      </c>
      <c r="Q10" s="63">
        <v>23</v>
      </c>
      <c r="R10" s="62">
        <v>37</v>
      </c>
      <c r="S10" s="38">
        <f t="shared" si="1"/>
        <v>3.2303370786516857E-2</v>
      </c>
      <c r="T10" s="38">
        <f t="shared" si="2"/>
        <v>8.2481602616516755E-2</v>
      </c>
      <c r="U10" s="38">
        <f t="shared" si="3"/>
        <v>8.5605176620345821E-2</v>
      </c>
      <c r="V10" s="38">
        <f t="shared" si="4"/>
        <v>3.6488143908421915E-2</v>
      </c>
      <c r="W10" s="49" t="s">
        <v>135</v>
      </c>
      <c r="X10" s="48" t="s">
        <v>134</v>
      </c>
      <c r="Y10" s="35">
        <v>11263</v>
      </c>
      <c r="Z10" s="35" t="s">
        <v>133</v>
      </c>
      <c r="AA10" s="35" t="str">
        <f t="shared" si="5"/>
        <v>France (11263/2566/3839)</v>
      </c>
      <c r="AB10" s="30">
        <v>4858</v>
      </c>
      <c r="AC10" s="30">
        <v>2566</v>
      </c>
      <c r="AD10" s="30">
        <v>3839</v>
      </c>
      <c r="AE10" s="30">
        <f t="shared" si="6"/>
        <v>0.52820090572251954</v>
      </c>
    </row>
    <row r="11" spans="1:31" x14ac:dyDescent="0.2">
      <c r="A11" s="49" t="s">
        <v>90</v>
      </c>
      <c r="B11" s="61">
        <v>43094</v>
      </c>
      <c r="C11" s="60">
        <v>16881</v>
      </c>
      <c r="D11" s="66">
        <v>12046.999</v>
      </c>
      <c r="E11" s="68">
        <v>513</v>
      </c>
      <c r="F11" s="65" t="s">
        <v>152</v>
      </c>
      <c r="G11" s="67">
        <v>0</v>
      </c>
      <c r="H11" s="60">
        <v>55</v>
      </c>
      <c r="I11" s="66">
        <v>16826</v>
      </c>
      <c r="J11" s="38">
        <f t="shared" si="0"/>
        <v>3.2581008234109352E-3</v>
      </c>
      <c r="K11" s="49" t="s">
        <v>90</v>
      </c>
      <c r="L11" s="61">
        <v>43094</v>
      </c>
      <c r="M11" s="63">
        <v>940</v>
      </c>
      <c r="N11" s="62">
        <v>462.36599000000001</v>
      </c>
      <c r="O11" s="65"/>
      <c r="P11" s="64">
        <v>32</v>
      </c>
      <c r="Q11" s="63">
        <v>0</v>
      </c>
      <c r="R11" s="62">
        <v>908</v>
      </c>
      <c r="S11" s="38">
        <f t="shared" si="1"/>
        <v>0</v>
      </c>
      <c r="T11" s="38">
        <f t="shared" si="2"/>
        <v>3.0862465630436004E-3</v>
      </c>
      <c r="U11" s="38">
        <f t="shared" si="3"/>
        <v>0.63218390804597702</v>
      </c>
      <c r="V11" s="38">
        <f t="shared" si="4"/>
        <v>0.99511811907300374</v>
      </c>
      <c r="W11" s="49" t="s">
        <v>144</v>
      </c>
      <c r="X11" s="48" t="s">
        <v>143</v>
      </c>
      <c r="Y11" s="35">
        <v>102</v>
      </c>
      <c r="Z11" s="35" t="s">
        <v>142</v>
      </c>
      <c r="AA11" s="35" t="str">
        <f t="shared" si="5"/>
        <v>Luxembourg (102/31/0)</v>
      </c>
      <c r="AB11" s="30">
        <v>71</v>
      </c>
      <c r="AC11" s="30">
        <v>31</v>
      </c>
      <c r="AD11" s="30">
        <v>0</v>
      </c>
      <c r="AE11" s="30">
        <f t="shared" si="6"/>
        <v>0.43661971830985913</v>
      </c>
    </row>
    <row r="12" spans="1:31" x14ac:dyDescent="0.2">
      <c r="A12" s="49" t="s">
        <v>96</v>
      </c>
      <c r="B12" s="61">
        <v>45226</v>
      </c>
      <c r="C12" s="60">
        <v>645</v>
      </c>
      <c r="D12" s="66">
        <v>12106.2</v>
      </c>
      <c r="E12" s="68">
        <v>6</v>
      </c>
      <c r="F12" s="65">
        <v>26.86</v>
      </c>
      <c r="G12" s="67">
        <v>641</v>
      </c>
      <c r="H12" s="60">
        <v>4</v>
      </c>
      <c r="I12" s="66">
        <v>0</v>
      </c>
      <c r="J12" s="38">
        <f t="shared" si="0"/>
        <v>6.2015503875968991E-3</v>
      </c>
      <c r="K12" s="49" t="s">
        <v>96</v>
      </c>
      <c r="L12" s="61">
        <v>45226</v>
      </c>
      <c r="M12" s="63">
        <v>89</v>
      </c>
      <c r="N12" s="62">
        <v>1965.52</v>
      </c>
      <c r="O12" s="65"/>
      <c r="P12" s="64">
        <v>89</v>
      </c>
      <c r="Q12" s="63">
        <v>0</v>
      </c>
      <c r="R12" s="62">
        <v>0</v>
      </c>
      <c r="S12" s="38">
        <f t="shared" si="1"/>
        <v>0</v>
      </c>
      <c r="T12" s="38">
        <f t="shared" si="2"/>
        <v>5.4495912806539508E-3</v>
      </c>
      <c r="U12" s="38">
        <f t="shared" si="3"/>
        <v>5.4495912806539508E-3</v>
      </c>
      <c r="V12" s="38">
        <f t="shared" si="4"/>
        <v>0</v>
      </c>
      <c r="W12" s="49" t="s">
        <v>141</v>
      </c>
      <c r="X12" s="48" t="s">
        <v>140</v>
      </c>
      <c r="Y12" s="35">
        <v>1140</v>
      </c>
      <c r="Z12" s="35" t="s">
        <v>139</v>
      </c>
      <c r="AA12" s="35" t="str">
        <f t="shared" si="5"/>
        <v>Czech Rep. (1140/330/7)</v>
      </c>
      <c r="AB12" s="30">
        <v>803</v>
      </c>
      <c r="AC12" s="30">
        <v>330</v>
      </c>
      <c r="AD12" s="30">
        <v>7</v>
      </c>
      <c r="AE12" s="30">
        <f t="shared" si="6"/>
        <v>0.41095890410958902</v>
      </c>
    </row>
    <row r="13" spans="1:31" x14ac:dyDescent="0.2">
      <c r="A13" s="49" t="s">
        <v>75</v>
      </c>
      <c r="B13" s="61">
        <v>131940</v>
      </c>
      <c r="C13" s="60">
        <v>1033</v>
      </c>
      <c r="D13" s="66">
        <v>11479.6312</v>
      </c>
      <c r="E13" s="68">
        <v>22</v>
      </c>
      <c r="F13" s="65">
        <v>298.6592</v>
      </c>
      <c r="G13" s="67">
        <v>0</v>
      </c>
      <c r="H13" s="60">
        <v>0</v>
      </c>
      <c r="I13" s="66">
        <v>1033</v>
      </c>
      <c r="J13" s="38">
        <f t="shared" si="0"/>
        <v>0</v>
      </c>
      <c r="K13" s="49" t="s">
        <v>75</v>
      </c>
      <c r="L13" s="61">
        <v>131940</v>
      </c>
      <c r="M13" s="63">
        <v>29</v>
      </c>
      <c r="N13" s="62">
        <v>888.72119999999995</v>
      </c>
      <c r="O13" s="65"/>
      <c r="P13" s="64">
        <v>0</v>
      </c>
      <c r="Q13" s="63">
        <v>0</v>
      </c>
      <c r="R13" s="62">
        <v>29</v>
      </c>
      <c r="S13" s="38">
        <f t="shared" si="1"/>
        <v>0</v>
      </c>
      <c r="T13" s="38">
        <f t="shared" si="2"/>
        <v>0</v>
      </c>
      <c r="U13" s="38"/>
      <c r="V13" s="38">
        <f t="shared" si="4"/>
        <v>1</v>
      </c>
      <c r="W13" s="49" t="s">
        <v>132</v>
      </c>
      <c r="X13" s="48" t="s">
        <v>131</v>
      </c>
      <c r="Y13" s="35">
        <v>704</v>
      </c>
      <c r="Z13" s="35" t="s">
        <v>130</v>
      </c>
      <c r="AA13" s="35" t="str">
        <f t="shared" si="5"/>
        <v>Netherlands (704/160/39)</v>
      </c>
      <c r="AB13" s="30">
        <v>503</v>
      </c>
      <c r="AC13" s="30">
        <v>160</v>
      </c>
      <c r="AD13" s="30">
        <v>39</v>
      </c>
      <c r="AE13" s="30">
        <f t="shared" si="6"/>
        <v>0.31809145129224653</v>
      </c>
    </row>
    <row r="14" spans="1:31" x14ac:dyDescent="0.2">
      <c r="A14" s="49" t="s">
        <v>111</v>
      </c>
      <c r="B14" s="61">
        <v>504782</v>
      </c>
      <c r="C14" s="60">
        <v>4298</v>
      </c>
      <c r="D14" s="66">
        <v>74833.867886000007</v>
      </c>
      <c r="E14" s="68">
        <v>387</v>
      </c>
      <c r="F14" s="65">
        <v>3934201.7647330002</v>
      </c>
      <c r="G14" s="67">
        <v>2580</v>
      </c>
      <c r="H14" s="60">
        <v>215</v>
      </c>
      <c r="I14" s="66">
        <v>1503</v>
      </c>
      <c r="J14" s="38">
        <f t="shared" si="0"/>
        <v>5.0023266635644485E-2</v>
      </c>
      <c r="K14" s="49" t="s">
        <v>111</v>
      </c>
      <c r="L14" s="61">
        <v>504782</v>
      </c>
      <c r="M14" s="63">
        <v>327</v>
      </c>
      <c r="N14" s="62">
        <v>5280.8175380000002</v>
      </c>
      <c r="O14" s="65"/>
      <c r="P14" s="64">
        <v>87</v>
      </c>
      <c r="Q14" s="63">
        <v>0</v>
      </c>
      <c r="R14" s="62">
        <v>240</v>
      </c>
      <c r="S14" s="38">
        <f t="shared" si="1"/>
        <v>0</v>
      </c>
      <c r="T14" s="38">
        <f t="shared" si="2"/>
        <v>4.6486486486486484E-2</v>
      </c>
      <c r="U14" s="38">
        <f t="shared" ref="U14:U22" si="7">+(H14+Q14)/(C14-I14+M14-R14)</f>
        <v>7.4600971547536435E-2</v>
      </c>
      <c r="V14" s="38">
        <f t="shared" si="4"/>
        <v>0.37686486486486487</v>
      </c>
      <c r="W14" s="49" t="s">
        <v>120</v>
      </c>
      <c r="X14" s="48" t="s">
        <v>119</v>
      </c>
      <c r="Y14" s="35">
        <v>7944</v>
      </c>
      <c r="Z14" s="35" t="s">
        <v>118</v>
      </c>
      <c r="AA14" s="35" t="str">
        <f t="shared" si="5"/>
        <v>Italy (7944/407/6101)</v>
      </c>
      <c r="AB14" s="30">
        <v>1436</v>
      </c>
      <c r="AC14" s="30">
        <v>407</v>
      </c>
      <c r="AD14" s="30">
        <v>6101</v>
      </c>
      <c r="AE14" s="30">
        <f t="shared" si="6"/>
        <v>0.28342618384401114</v>
      </c>
    </row>
    <row r="15" spans="1:31" x14ac:dyDescent="0.2">
      <c r="A15" s="49" t="s">
        <v>93</v>
      </c>
      <c r="B15" s="61">
        <v>337030</v>
      </c>
      <c r="C15" s="60">
        <v>1602</v>
      </c>
      <c r="D15" s="66">
        <v>28875.437999999998</v>
      </c>
      <c r="E15" s="68"/>
      <c r="F15" s="65" t="s">
        <v>152</v>
      </c>
      <c r="G15" s="67">
        <v>1026</v>
      </c>
      <c r="H15" s="60">
        <v>24</v>
      </c>
      <c r="I15" s="66">
        <v>552</v>
      </c>
      <c r="J15" s="38">
        <f t="shared" si="0"/>
        <v>1.4981273408239701E-2</v>
      </c>
      <c r="K15" s="49" t="s">
        <v>93</v>
      </c>
      <c r="L15" s="61">
        <v>337030</v>
      </c>
      <c r="M15" s="63">
        <v>4275</v>
      </c>
      <c r="N15" s="62">
        <v>28172.174999999999</v>
      </c>
      <c r="O15" s="65"/>
      <c r="P15" s="64">
        <v>2639</v>
      </c>
      <c r="Q15" s="63">
        <v>3</v>
      </c>
      <c r="R15" s="62">
        <v>1633</v>
      </c>
      <c r="S15" s="38">
        <f t="shared" si="1"/>
        <v>7.0175438596491223E-4</v>
      </c>
      <c r="T15" s="38">
        <f t="shared" si="2"/>
        <v>4.5941807044410417E-3</v>
      </c>
      <c r="U15" s="38">
        <f t="shared" si="7"/>
        <v>7.3131094257854823E-3</v>
      </c>
      <c r="V15" s="38">
        <f t="shared" si="4"/>
        <v>0.3717883273779139</v>
      </c>
      <c r="W15" s="49" t="s">
        <v>129</v>
      </c>
      <c r="X15" s="48" t="s">
        <v>128</v>
      </c>
      <c r="Y15" s="35">
        <v>9784</v>
      </c>
      <c r="Z15" s="35" t="s">
        <v>127</v>
      </c>
      <c r="AA15" s="35" t="str">
        <f t="shared" si="5"/>
        <v>Germany (9784/807/357)</v>
      </c>
      <c r="AB15" s="30">
        <v>8620</v>
      </c>
      <c r="AC15" s="30">
        <v>807</v>
      </c>
      <c r="AD15" s="30">
        <v>357</v>
      </c>
      <c r="AE15" s="30">
        <f t="shared" si="6"/>
        <v>9.3619489559164729E-2</v>
      </c>
    </row>
    <row r="16" spans="1:31" x14ac:dyDescent="0.2">
      <c r="A16" s="49" t="s">
        <v>135</v>
      </c>
      <c r="B16" s="61">
        <v>547030</v>
      </c>
      <c r="C16" s="60">
        <v>10824</v>
      </c>
      <c r="D16" s="66">
        <v>241683.60498</v>
      </c>
      <c r="E16" s="68"/>
      <c r="F16" s="65" t="s">
        <v>152</v>
      </c>
      <c r="G16" s="67">
        <v>4733</v>
      </c>
      <c r="H16" s="60">
        <v>2548</v>
      </c>
      <c r="I16" s="66">
        <v>3543</v>
      </c>
      <c r="J16" s="38">
        <f t="shared" si="0"/>
        <v>0.23540280857354029</v>
      </c>
      <c r="K16" s="49" t="s">
        <v>135</v>
      </c>
      <c r="L16" s="61">
        <v>547030</v>
      </c>
      <c r="M16" s="63">
        <v>439</v>
      </c>
      <c r="N16" s="62">
        <v>1963.5727400000001</v>
      </c>
      <c r="O16" s="65">
        <v>1</v>
      </c>
      <c r="P16" s="64">
        <v>125</v>
      </c>
      <c r="Q16" s="63">
        <v>18</v>
      </c>
      <c r="R16" s="62">
        <v>296</v>
      </c>
      <c r="S16" s="38">
        <f t="shared" si="1"/>
        <v>4.1002277904328019E-2</v>
      </c>
      <c r="T16" s="38">
        <f t="shared" si="2"/>
        <v>0.22782562372369705</v>
      </c>
      <c r="U16" s="38">
        <f t="shared" si="7"/>
        <v>0.34563577586206895</v>
      </c>
      <c r="V16" s="38">
        <f t="shared" si="4"/>
        <v>0.34085057267157953</v>
      </c>
      <c r="W16" s="49" t="s">
        <v>111</v>
      </c>
      <c r="X16" s="48" t="s">
        <v>110</v>
      </c>
      <c r="Y16" s="35">
        <v>4625</v>
      </c>
      <c r="Z16" s="35" t="s">
        <v>109</v>
      </c>
      <c r="AA16" s="35" t="str">
        <f t="shared" si="5"/>
        <v>Spain (4625/215/1743)</v>
      </c>
      <c r="AB16" s="30">
        <v>2667</v>
      </c>
      <c r="AC16" s="30">
        <v>215</v>
      </c>
      <c r="AD16" s="30">
        <v>1743</v>
      </c>
      <c r="AE16" s="30">
        <f t="shared" si="6"/>
        <v>8.0614923134608177E-2</v>
      </c>
    </row>
    <row r="17" spans="1:31" x14ac:dyDescent="0.2">
      <c r="A17" s="49" t="s">
        <v>105</v>
      </c>
      <c r="B17" s="61">
        <v>93030</v>
      </c>
      <c r="C17" s="60">
        <v>869</v>
      </c>
      <c r="D17" s="66">
        <v>18802.13</v>
      </c>
      <c r="E17" s="68"/>
      <c r="F17" s="65" t="s">
        <v>152</v>
      </c>
      <c r="G17" s="67">
        <v>28</v>
      </c>
      <c r="H17" s="60">
        <v>28</v>
      </c>
      <c r="I17" s="66">
        <v>813</v>
      </c>
      <c r="J17" s="38">
        <f t="shared" si="0"/>
        <v>3.2220943613348679E-2</v>
      </c>
      <c r="K17" s="49" t="s">
        <v>105</v>
      </c>
      <c r="L17" s="61">
        <v>93030</v>
      </c>
      <c r="M17" s="63">
        <v>213</v>
      </c>
      <c r="N17" s="62">
        <v>1266.6188299999999</v>
      </c>
      <c r="O17" s="65"/>
      <c r="P17" s="64">
        <v>7</v>
      </c>
      <c r="Q17" s="63">
        <v>0</v>
      </c>
      <c r="R17" s="62">
        <v>206</v>
      </c>
      <c r="S17" s="38">
        <f t="shared" si="1"/>
        <v>0</v>
      </c>
      <c r="T17" s="38">
        <f t="shared" si="2"/>
        <v>2.5878003696857672E-2</v>
      </c>
      <c r="U17" s="38">
        <f t="shared" si="7"/>
        <v>0.44444444444444442</v>
      </c>
      <c r="V17" s="38">
        <f t="shared" si="4"/>
        <v>0.94177449168207028</v>
      </c>
      <c r="W17" s="49" t="s">
        <v>123</v>
      </c>
      <c r="X17" s="48" t="s">
        <v>122</v>
      </c>
      <c r="Y17" s="35">
        <v>234</v>
      </c>
      <c r="Z17" s="35" t="s">
        <v>121</v>
      </c>
      <c r="AA17" s="35" t="str">
        <f t="shared" si="5"/>
        <v>Cyprus (234/12/55)</v>
      </c>
      <c r="AB17" s="30">
        <v>167</v>
      </c>
      <c r="AC17" s="30">
        <v>12</v>
      </c>
      <c r="AD17" s="30">
        <v>55</v>
      </c>
      <c r="AE17" s="30">
        <f t="shared" si="6"/>
        <v>7.1856287425149698E-2</v>
      </c>
    </row>
    <row r="18" spans="1:31" x14ac:dyDescent="0.2">
      <c r="A18" s="49" t="s">
        <v>81</v>
      </c>
      <c r="B18" s="61">
        <v>70280</v>
      </c>
      <c r="C18" s="60">
        <v>4565</v>
      </c>
      <c r="D18" s="66">
        <v>21037.345430000001</v>
      </c>
      <c r="E18" s="68"/>
      <c r="F18" s="65" t="s">
        <v>152</v>
      </c>
      <c r="G18" s="67">
        <v>1558</v>
      </c>
      <c r="H18" s="60">
        <v>6</v>
      </c>
      <c r="I18" s="66">
        <v>3001</v>
      </c>
      <c r="J18" s="38">
        <f t="shared" si="0"/>
        <v>1.3143483023001095E-3</v>
      </c>
      <c r="K18" s="49" t="s">
        <v>81</v>
      </c>
      <c r="L18" s="61">
        <v>70280</v>
      </c>
      <c r="M18" s="63">
        <v>807</v>
      </c>
      <c r="N18" s="62">
        <v>2627.8384900000001</v>
      </c>
      <c r="O18" s="65">
        <v>1</v>
      </c>
      <c r="P18" s="64">
        <v>23</v>
      </c>
      <c r="Q18" s="63">
        <v>0</v>
      </c>
      <c r="R18" s="62">
        <v>784</v>
      </c>
      <c r="S18" s="38">
        <f t="shared" si="1"/>
        <v>0</v>
      </c>
      <c r="T18" s="38">
        <f t="shared" si="2"/>
        <v>1.1169024571854058E-3</v>
      </c>
      <c r="U18" s="38">
        <f t="shared" si="7"/>
        <v>3.780718336483932E-3</v>
      </c>
      <c r="V18" s="38">
        <f t="shared" si="4"/>
        <v>0.70457930007446012</v>
      </c>
      <c r="W18" s="49" t="s">
        <v>126</v>
      </c>
      <c r="X18" s="48" t="s">
        <v>125</v>
      </c>
      <c r="Y18" s="35">
        <v>3393</v>
      </c>
      <c r="Z18" s="35" t="s">
        <v>124</v>
      </c>
      <c r="AA18" s="35" t="str">
        <f t="shared" si="5"/>
        <v>Romania (3393/222/6)</v>
      </c>
      <c r="AB18" s="30">
        <v>3165</v>
      </c>
      <c r="AC18" s="30">
        <v>222</v>
      </c>
      <c r="AD18" s="30">
        <v>6</v>
      </c>
      <c r="AE18" s="30">
        <f t="shared" si="6"/>
        <v>7.0142180094786732E-2</v>
      </c>
    </row>
    <row r="19" spans="1:31" x14ac:dyDescent="0.2">
      <c r="A19" s="49" t="s">
        <v>120</v>
      </c>
      <c r="B19" s="61">
        <v>301230</v>
      </c>
      <c r="C19" s="60">
        <v>7644</v>
      </c>
      <c r="D19" s="66">
        <v>9445045.0336160008</v>
      </c>
      <c r="E19" s="68">
        <v>1221</v>
      </c>
      <c r="F19" s="65">
        <v>6.25</v>
      </c>
      <c r="G19" s="67">
        <v>1397</v>
      </c>
      <c r="H19" s="60">
        <v>397</v>
      </c>
      <c r="I19" s="66">
        <v>5850</v>
      </c>
      <c r="J19" s="38">
        <f t="shared" si="0"/>
        <v>5.193615907901622E-2</v>
      </c>
      <c r="K19" s="49" t="s">
        <v>120</v>
      </c>
      <c r="L19" s="61">
        <v>301230</v>
      </c>
      <c r="M19" s="63">
        <v>300</v>
      </c>
      <c r="N19" s="62">
        <v>2238.141854</v>
      </c>
      <c r="O19" s="65">
        <v>18</v>
      </c>
      <c r="P19" s="64">
        <v>39</v>
      </c>
      <c r="Q19" s="63">
        <v>10</v>
      </c>
      <c r="R19" s="62">
        <v>251</v>
      </c>
      <c r="S19" s="38">
        <f t="shared" si="1"/>
        <v>3.3333333333333333E-2</v>
      </c>
      <c r="T19" s="38">
        <f t="shared" si="2"/>
        <v>5.1233635448136958E-2</v>
      </c>
      <c r="U19" s="38">
        <f t="shared" si="7"/>
        <v>0.22083559413998916</v>
      </c>
      <c r="V19" s="38">
        <f t="shared" si="4"/>
        <v>0.76800100704934537</v>
      </c>
      <c r="W19" s="49" t="s">
        <v>114</v>
      </c>
      <c r="X19" s="48" t="s">
        <v>113</v>
      </c>
      <c r="Y19" s="35">
        <v>1760</v>
      </c>
      <c r="Z19" s="35" t="s">
        <v>112</v>
      </c>
      <c r="AA19" s="35" t="str">
        <f t="shared" si="5"/>
        <v>Slovakia (1760/87/0)</v>
      </c>
      <c r="AB19" s="30">
        <v>1673</v>
      </c>
      <c r="AC19" s="30">
        <v>87</v>
      </c>
      <c r="AD19" s="30">
        <v>0</v>
      </c>
      <c r="AE19" s="30">
        <f t="shared" si="6"/>
        <v>5.2002390914524806E-2</v>
      </c>
    </row>
    <row r="20" spans="1:31" x14ac:dyDescent="0.2">
      <c r="A20" s="49" t="s">
        <v>99</v>
      </c>
      <c r="B20" s="61">
        <v>65200</v>
      </c>
      <c r="C20" s="60">
        <v>832</v>
      </c>
      <c r="D20" s="66">
        <v>14251</v>
      </c>
      <c r="E20" s="68"/>
      <c r="F20" s="65" t="s">
        <v>152</v>
      </c>
      <c r="G20" s="67">
        <v>819</v>
      </c>
      <c r="H20" s="60">
        <v>13</v>
      </c>
      <c r="I20" s="66">
        <v>0</v>
      </c>
      <c r="J20" s="38">
        <f t="shared" si="0"/>
        <v>1.5625E-2</v>
      </c>
      <c r="K20" s="49" t="s">
        <v>99</v>
      </c>
      <c r="L20" s="61">
        <v>65200</v>
      </c>
      <c r="M20" s="63">
        <v>345</v>
      </c>
      <c r="N20" s="62">
        <v>809.42600000000004</v>
      </c>
      <c r="O20" s="65"/>
      <c r="P20" s="64">
        <v>345</v>
      </c>
      <c r="Q20" s="63">
        <v>0</v>
      </c>
      <c r="R20" s="62">
        <v>0</v>
      </c>
      <c r="S20" s="38">
        <f t="shared" si="1"/>
        <v>0</v>
      </c>
      <c r="T20" s="38">
        <f t="shared" si="2"/>
        <v>1.1045029736618521E-2</v>
      </c>
      <c r="U20" s="38">
        <f t="shared" si="7"/>
        <v>1.1045029736618521E-2</v>
      </c>
      <c r="V20" s="38">
        <f t="shared" si="4"/>
        <v>0</v>
      </c>
      <c r="W20" s="49" t="s">
        <v>102</v>
      </c>
      <c r="X20" s="48" t="s">
        <v>101</v>
      </c>
      <c r="Y20" s="35">
        <v>10199</v>
      </c>
      <c r="Z20" s="35" t="s">
        <v>100</v>
      </c>
      <c r="AA20" s="35" t="str">
        <f t="shared" si="5"/>
        <v>United Kingdom (10199/162/6726)</v>
      </c>
      <c r="AB20" s="30">
        <v>3311</v>
      </c>
      <c r="AC20" s="30">
        <v>162</v>
      </c>
      <c r="AD20" s="30">
        <v>6726</v>
      </c>
      <c r="AE20" s="30">
        <f t="shared" si="6"/>
        <v>4.8927816369676837E-2</v>
      </c>
    </row>
    <row r="21" spans="1:31" x14ac:dyDescent="0.2">
      <c r="A21" s="49" t="s">
        <v>144</v>
      </c>
      <c r="B21" s="61">
        <v>2586</v>
      </c>
      <c r="C21" s="60">
        <v>102</v>
      </c>
      <c r="D21" s="66"/>
      <c r="E21" s="68">
        <v>102</v>
      </c>
      <c r="F21" s="65">
        <v>2597.5700000000002</v>
      </c>
      <c r="G21" s="67">
        <v>71</v>
      </c>
      <c r="H21" s="60">
        <v>31</v>
      </c>
      <c r="I21" s="66">
        <v>0</v>
      </c>
      <c r="J21" s="38">
        <f t="shared" si="0"/>
        <v>0.30392156862745096</v>
      </c>
      <c r="K21" s="49"/>
      <c r="L21" s="61"/>
      <c r="M21" s="63"/>
      <c r="N21" s="62"/>
      <c r="O21" s="65"/>
      <c r="P21" s="64">
        <v>0</v>
      </c>
      <c r="Q21" s="63">
        <v>0</v>
      </c>
      <c r="R21" s="62">
        <v>0</v>
      </c>
      <c r="S21" s="38"/>
      <c r="T21" s="38">
        <f t="shared" si="2"/>
        <v>0.30392156862745096</v>
      </c>
      <c r="U21" s="38">
        <f t="shared" si="7"/>
        <v>0.30392156862745096</v>
      </c>
      <c r="V21" s="38">
        <f t="shared" si="4"/>
        <v>0</v>
      </c>
      <c r="W21" s="49" t="s">
        <v>108</v>
      </c>
      <c r="X21" s="48" t="s">
        <v>107</v>
      </c>
      <c r="Y21" s="35">
        <v>731</v>
      </c>
      <c r="Z21" s="35" t="s">
        <v>106</v>
      </c>
      <c r="AA21" s="35" t="str">
        <f t="shared" si="5"/>
        <v>Bulgaria (731/23/123)</v>
      </c>
      <c r="AB21" s="30">
        <v>585</v>
      </c>
      <c r="AC21" s="30">
        <v>23</v>
      </c>
      <c r="AD21" s="30">
        <v>123</v>
      </c>
      <c r="AE21" s="30">
        <f t="shared" si="6"/>
        <v>3.9316239316239315E-2</v>
      </c>
    </row>
    <row r="22" spans="1:31" x14ac:dyDescent="0.2">
      <c r="A22" s="49" t="s">
        <v>78</v>
      </c>
      <c r="B22" s="61">
        <v>64589</v>
      </c>
      <c r="C22" s="60">
        <v>204</v>
      </c>
      <c r="D22" s="66">
        <v>7751.3150610000002</v>
      </c>
      <c r="E22" s="68"/>
      <c r="F22" s="65" t="s">
        <v>152</v>
      </c>
      <c r="G22" s="67">
        <v>22</v>
      </c>
      <c r="H22" s="60">
        <v>0</v>
      </c>
      <c r="I22" s="66">
        <v>182</v>
      </c>
      <c r="J22" s="38">
        <f t="shared" si="0"/>
        <v>0</v>
      </c>
      <c r="K22" s="49" t="s">
        <v>78</v>
      </c>
      <c r="L22" s="61">
        <v>64589</v>
      </c>
      <c r="M22" s="63">
        <v>259</v>
      </c>
      <c r="N22" s="62">
        <v>824.75760000000002</v>
      </c>
      <c r="O22" s="65"/>
      <c r="P22" s="64">
        <v>0</v>
      </c>
      <c r="Q22" s="63">
        <v>0</v>
      </c>
      <c r="R22" s="62">
        <v>259</v>
      </c>
      <c r="S22" s="38">
        <f>+Q22/M22</f>
        <v>0</v>
      </c>
      <c r="T22" s="38">
        <f t="shared" si="2"/>
        <v>0</v>
      </c>
      <c r="U22" s="38">
        <f t="shared" si="7"/>
        <v>0</v>
      </c>
      <c r="V22" s="38">
        <f t="shared" si="4"/>
        <v>0.95248380129589638</v>
      </c>
      <c r="W22" s="49" t="s">
        <v>99</v>
      </c>
      <c r="X22" s="48" t="s">
        <v>98</v>
      </c>
      <c r="Y22" s="35">
        <v>1177</v>
      </c>
      <c r="Z22" s="35" t="s">
        <v>97</v>
      </c>
      <c r="AA22" s="35" t="str">
        <f t="shared" si="5"/>
        <v>Lithuania (1177/13/0)</v>
      </c>
      <c r="AB22" s="30">
        <v>1164</v>
      </c>
      <c r="AC22" s="30">
        <v>13</v>
      </c>
      <c r="AD22" s="30">
        <v>0</v>
      </c>
      <c r="AE22" s="30">
        <f t="shared" si="6"/>
        <v>1.1168384879725086E-2</v>
      </c>
    </row>
    <row r="23" spans="1:31" x14ac:dyDescent="0.2">
      <c r="A23" s="49" t="s">
        <v>72</v>
      </c>
      <c r="B23" s="68">
        <v>316</v>
      </c>
      <c r="C23" s="60"/>
      <c r="D23" s="66"/>
      <c r="E23" s="68"/>
      <c r="F23" s="65"/>
      <c r="G23" s="67"/>
      <c r="H23" s="60"/>
      <c r="I23" s="66"/>
      <c r="J23" s="38"/>
      <c r="K23" s="49"/>
      <c r="L23" s="61"/>
      <c r="M23" s="63"/>
      <c r="N23" s="62"/>
      <c r="O23" s="65"/>
      <c r="P23" s="64"/>
      <c r="Q23" s="63"/>
      <c r="R23" s="62"/>
      <c r="S23" s="38"/>
      <c r="T23" s="38"/>
      <c r="U23" s="38"/>
      <c r="V23" s="38"/>
      <c r="W23" s="49" t="s">
        <v>93</v>
      </c>
      <c r="X23" s="48" t="s">
        <v>92</v>
      </c>
      <c r="Y23" s="35">
        <v>5877</v>
      </c>
      <c r="Z23" s="35" t="s">
        <v>91</v>
      </c>
      <c r="AA23" s="35" t="str">
        <f t="shared" si="5"/>
        <v>Finland (5877/27/2185)</v>
      </c>
      <c r="AB23" s="30">
        <v>3665</v>
      </c>
      <c r="AC23" s="30">
        <v>27</v>
      </c>
      <c r="AD23" s="30">
        <v>2185</v>
      </c>
      <c r="AE23" s="30">
        <f t="shared" si="6"/>
        <v>7.3669849931787173E-3</v>
      </c>
    </row>
    <row r="24" spans="1:31" x14ac:dyDescent="0.2">
      <c r="A24" s="49" t="s">
        <v>132</v>
      </c>
      <c r="B24" s="61">
        <v>41526</v>
      </c>
      <c r="C24" s="60">
        <v>254</v>
      </c>
      <c r="D24" s="66">
        <v>4756.2</v>
      </c>
      <c r="E24" s="68"/>
      <c r="F24" s="65" t="s">
        <v>152</v>
      </c>
      <c r="G24" s="67">
        <v>153</v>
      </c>
      <c r="H24" s="60">
        <v>71</v>
      </c>
      <c r="I24" s="66">
        <v>30</v>
      </c>
      <c r="J24" s="38">
        <f t="shared" ref="J24:J30" si="8">+H24/C24</f>
        <v>0.27952755905511811</v>
      </c>
      <c r="K24" s="49" t="s">
        <v>132</v>
      </c>
      <c r="L24" s="61">
        <v>41526</v>
      </c>
      <c r="M24" s="63">
        <v>450</v>
      </c>
      <c r="N24" s="62">
        <v>3045.61</v>
      </c>
      <c r="O24" s="65">
        <v>2</v>
      </c>
      <c r="P24" s="64">
        <v>350</v>
      </c>
      <c r="Q24" s="63">
        <v>89</v>
      </c>
      <c r="R24" s="62">
        <v>9</v>
      </c>
      <c r="S24" s="38">
        <f>+Q24/M24</f>
        <v>0.19777777777777777</v>
      </c>
      <c r="T24" s="38">
        <f t="shared" ref="T24:T30" si="9">+(H24+Q24)/(C24+M24)</f>
        <v>0.22727272727272727</v>
      </c>
      <c r="U24" s="38">
        <f t="shared" ref="U24:U30" si="10">+(H24+Q24)/(C24-I24+M24-R24)</f>
        <v>0.24060150375939848</v>
      </c>
      <c r="V24" s="38">
        <f t="shared" ref="V24:V30" si="11">+(I24+R24)/(C24+M24)</f>
        <v>5.5397727272727272E-2</v>
      </c>
      <c r="W24" s="49" t="s">
        <v>87</v>
      </c>
      <c r="X24" s="48" t="s">
        <v>86</v>
      </c>
      <c r="Y24" s="35">
        <v>1733</v>
      </c>
      <c r="Z24" s="35" t="s">
        <v>85</v>
      </c>
      <c r="AA24" s="35" t="str">
        <f t="shared" si="5"/>
        <v>Portugal (1733/5/1008)</v>
      </c>
      <c r="AB24" s="30">
        <v>720</v>
      </c>
      <c r="AC24" s="30">
        <v>5</v>
      </c>
      <c r="AD24" s="30">
        <v>1008</v>
      </c>
      <c r="AE24" s="30">
        <f t="shared" si="6"/>
        <v>6.9444444444444441E-3</v>
      </c>
    </row>
    <row r="25" spans="1:31" x14ac:dyDescent="0.2">
      <c r="A25" s="49" t="s">
        <v>117</v>
      </c>
      <c r="B25" s="61">
        <v>312685</v>
      </c>
      <c r="C25" s="60">
        <v>4586</v>
      </c>
      <c r="D25" s="66">
        <v>111482.83689999999</v>
      </c>
      <c r="E25" s="68"/>
      <c r="F25" s="65" t="s">
        <v>152</v>
      </c>
      <c r="G25" s="67">
        <v>88</v>
      </c>
      <c r="H25" s="60">
        <v>272</v>
      </c>
      <c r="I25" s="66">
        <v>4226</v>
      </c>
      <c r="J25" s="38">
        <f t="shared" si="8"/>
        <v>5.9310946358482337E-2</v>
      </c>
      <c r="K25" s="49" t="s">
        <v>117</v>
      </c>
      <c r="L25" s="61">
        <v>312685</v>
      </c>
      <c r="M25" s="63">
        <v>1038</v>
      </c>
      <c r="N25" s="62">
        <v>2292.8875699999999</v>
      </c>
      <c r="O25" s="65"/>
      <c r="P25" s="64">
        <v>64</v>
      </c>
      <c r="Q25" s="63">
        <v>7</v>
      </c>
      <c r="R25" s="62">
        <v>967</v>
      </c>
      <c r="S25" s="38">
        <f>+Q25/M25</f>
        <v>6.7437379576107898E-3</v>
      </c>
      <c r="T25" s="38">
        <f t="shared" si="9"/>
        <v>4.9608819345661449E-2</v>
      </c>
      <c r="U25" s="38">
        <f t="shared" si="10"/>
        <v>0.64733178654292345</v>
      </c>
      <c r="V25" s="38">
        <f t="shared" si="11"/>
        <v>0.9233641536273115</v>
      </c>
      <c r="W25" s="49" t="s">
        <v>96</v>
      </c>
      <c r="X25" s="48" t="s">
        <v>95</v>
      </c>
      <c r="Y25" s="35">
        <v>734</v>
      </c>
      <c r="Z25" s="35" t="s">
        <v>94</v>
      </c>
      <c r="AA25" s="35" t="str">
        <f t="shared" si="5"/>
        <v>Estonia (734/4/0)</v>
      </c>
      <c r="AB25" s="30">
        <v>730</v>
      </c>
      <c r="AC25" s="30">
        <v>4</v>
      </c>
      <c r="AD25" s="30">
        <v>0</v>
      </c>
      <c r="AE25" s="30">
        <f t="shared" si="6"/>
        <v>5.4794520547945206E-3</v>
      </c>
    </row>
    <row r="26" spans="1:31" x14ac:dyDescent="0.2">
      <c r="A26" s="49" t="s">
        <v>87</v>
      </c>
      <c r="B26" s="61">
        <v>92391</v>
      </c>
      <c r="C26" s="60">
        <v>1611</v>
      </c>
      <c r="D26" s="66">
        <v>55725.031745</v>
      </c>
      <c r="E26" s="68"/>
      <c r="F26" s="65" t="s">
        <v>152</v>
      </c>
      <c r="G26" s="67">
        <v>629</v>
      </c>
      <c r="H26" s="60">
        <v>4</v>
      </c>
      <c r="I26" s="66">
        <v>978</v>
      </c>
      <c r="J26" s="38">
        <f t="shared" si="8"/>
        <v>2.4829298572315332E-3</v>
      </c>
      <c r="K26" s="49" t="s">
        <v>87</v>
      </c>
      <c r="L26" s="61">
        <v>92391</v>
      </c>
      <c r="M26" s="63">
        <v>122</v>
      </c>
      <c r="N26" s="62">
        <v>742.24380799999994</v>
      </c>
      <c r="O26" s="65"/>
      <c r="P26" s="64">
        <v>91</v>
      </c>
      <c r="Q26" s="63">
        <v>1</v>
      </c>
      <c r="R26" s="62">
        <v>30</v>
      </c>
      <c r="S26" s="38">
        <f>+Q26/M26</f>
        <v>8.1967213114754103E-3</v>
      </c>
      <c r="T26" s="38">
        <f t="shared" si="9"/>
        <v>2.8851702250432777E-3</v>
      </c>
      <c r="U26" s="38">
        <f t="shared" si="10"/>
        <v>6.8965517241379309E-3</v>
      </c>
      <c r="V26" s="38">
        <f t="shared" si="11"/>
        <v>0.58165031736872475</v>
      </c>
      <c r="W26" s="49" t="s">
        <v>81</v>
      </c>
      <c r="X26" s="48" t="s">
        <v>80</v>
      </c>
      <c r="Y26" s="35">
        <v>5372</v>
      </c>
      <c r="Z26" s="35" t="s">
        <v>79</v>
      </c>
      <c r="AA26" s="35" t="str">
        <f t="shared" si="5"/>
        <v>Ireland (5372/6/3785)</v>
      </c>
      <c r="AB26" s="30">
        <v>1581</v>
      </c>
      <c r="AC26" s="30">
        <v>6</v>
      </c>
      <c r="AD26" s="30">
        <v>3785</v>
      </c>
      <c r="AE26" s="30">
        <f t="shared" si="6"/>
        <v>3.7950664136622392E-3</v>
      </c>
    </row>
    <row r="27" spans="1:31" x14ac:dyDescent="0.2">
      <c r="A27" s="49" t="s">
        <v>126</v>
      </c>
      <c r="B27" s="61">
        <v>237500</v>
      </c>
      <c r="C27" s="60">
        <v>3262</v>
      </c>
      <c r="D27" s="66">
        <v>74473.335160000002</v>
      </c>
      <c r="E27" s="68">
        <v>6</v>
      </c>
      <c r="F27" s="65">
        <v>36.197000000000003</v>
      </c>
      <c r="G27" s="67">
        <v>3110</v>
      </c>
      <c r="H27" s="60">
        <v>146</v>
      </c>
      <c r="I27" s="66">
        <v>6</v>
      </c>
      <c r="J27" s="38">
        <f t="shared" si="8"/>
        <v>4.4757817290006129E-2</v>
      </c>
      <c r="K27" s="49" t="s">
        <v>126</v>
      </c>
      <c r="L27" s="61">
        <v>237500</v>
      </c>
      <c r="M27" s="63">
        <v>131</v>
      </c>
      <c r="N27" s="62">
        <v>993.12926400000003</v>
      </c>
      <c r="O27" s="65"/>
      <c r="P27" s="64">
        <v>55</v>
      </c>
      <c r="Q27" s="63">
        <v>76</v>
      </c>
      <c r="R27" s="62">
        <v>0</v>
      </c>
      <c r="S27" s="38">
        <f>+Q27/M27</f>
        <v>0.58015267175572516</v>
      </c>
      <c r="T27" s="38">
        <f t="shared" si="9"/>
        <v>6.5428824049513709E-2</v>
      </c>
      <c r="U27" s="38">
        <f t="shared" si="10"/>
        <v>6.5544729849424263E-2</v>
      </c>
      <c r="V27" s="38">
        <f t="shared" si="11"/>
        <v>1.7683465959328027E-3</v>
      </c>
      <c r="W27" s="49" t="s">
        <v>84</v>
      </c>
      <c r="X27" s="48" t="s">
        <v>83</v>
      </c>
      <c r="Y27" s="35">
        <v>7401</v>
      </c>
      <c r="Z27" s="35" t="s">
        <v>82</v>
      </c>
      <c r="AA27" s="35" t="str">
        <f t="shared" si="5"/>
        <v>Austria (7401/18/22)</v>
      </c>
      <c r="AB27" s="30">
        <v>7361</v>
      </c>
      <c r="AC27" s="30">
        <v>18</v>
      </c>
      <c r="AD27" s="30">
        <v>22</v>
      </c>
      <c r="AE27" s="30">
        <f t="shared" si="6"/>
        <v>2.4453199293574244E-3</v>
      </c>
    </row>
    <row r="28" spans="1:31" x14ac:dyDescent="0.2">
      <c r="A28" s="49" t="s">
        <v>147</v>
      </c>
      <c r="B28" s="61">
        <v>449964</v>
      </c>
      <c r="C28" s="60">
        <v>15563</v>
      </c>
      <c r="D28" s="66">
        <v>79465.910688000004</v>
      </c>
      <c r="E28" s="68">
        <v>11</v>
      </c>
      <c r="F28" s="65" t="s">
        <v>152</v>
      </c>
      <c r="G28" s="67">
        <v>0</v>
      </c>
      <c r="H28" s="60">
        <v>15563</v>
      </c>
      <c r="I28" s="66">
        <v>0</v>
      </c>
      <c r="J28" s="38">
        <f t="shared" si="8"/>
        <v>1</v>
      </c>
      <c r="K28" s="49" t="s">
        <v>147</v>
      </c>
      <c r="L28" s="61">
        <v>449964</v>
      </c>
      <c r="M28" s="63">
        <v>7232</v>
      </c>
      <c r="N28" s="62">
        <v>29192.385581999999</v>
      </c>
      <c r="O28" s="65">
        <v>3</v>
      </c>
      <c r="P28" s="64">
        <v>3</v>
      </c>
      <c r="Q28" s="63">
        <v>7229</v>
      </c>
      <c r="R28" s="62">
        <v>0</v>
      </c>
      <c r="S28" s="38">
        <f>+Q28/M28</f>
        <v>0.99958517699115046</v>
      </c>
      <c r="T28" s="38">
        <f t="shared" si="9"/>
        <v>0.99986839219126999</v>
      </c>
      <c r="U28" s="38">
        <f t="shared" si="10"/>
        <v>0.99986839219126999</v>
      </c>
      <c r="V28" s="38">
        <f t="shared" si="11"/>
        <v>0</v>
      </c>
      <c r="W28" s="49" t="s">
        <v>78</v>
      </c>
      <c r="X28" s="48" t="s">
        <v>77</v>
      </c>
      <c r="Y28" s="35">
        <v>463</v>
      </c>
      <c r="Z28" s="35" t="s">
        <v>76</v>
      </c>
      <c r="AA28" s="35" t="str">
        <f t="shared" si="5"/>
        <v>Latvia (463/0/441)</v>
      </c>
      <c r="AB28" s="30">
        <v>22</v>
      </c>
      <c r="AC28" s="30">
        <v>0</v>
      </c>
      <c r="AD28" s="30">
        <v>441</v>
      </c>
      <c r="AE28" s="30">
        <v>0</v>
      </c>
    </row>
    <row r="29" spans="1:31" x14ac:dyDescent="0.2">
      <c r="A29" s="49" t="s">
        <v>114</v>
      </c>
      <c r="B29" s="61">
        <v>48845</v>
      </c>
      <c r="C29" s="60">
        <v>1760</v>
      </c>
      <c r="D29" s="56">
        <v>18944.099999999999</v>
      </c>
      <c r="E29" s="59">
        <v>23</v>
      </c>
      <c r="F29" s="53">
        <v>143.04300000000001</v>
      </c>
      <c r="G29" s="58">
        <v>1673</v>
      </c>
      <c r="H29" s="57">
        <v>87</v>
      </c>
      <c r="I29" s="56">
        <v>0</v>
      </c>
      <c r="J29" s="38">
        <f t="shared" si="8"/>
        <v>4.9431818181818181E-2</v>
      </c>
      <c r="K29" s="55"/>
      <c r="L29" s="54"/>
      <c r="M29" s="51"/>
      <c r="N29" s="50"/>
      <c r="O29" s="53"/>
      <c r="P29" s="52">
        <v>0</v>
      </c>
      <c r="Q29" s="51">
        <v>0</v>
      </c>
      <c r="R29" s="50">
        <v>0</v>
      </c>
      <c r="S29" s="38"/>
      <c r="T29" s="38">
        <f t="shared" si="9"/>
        <v>4.9431818181818181E-2</v>
      </c>
      <c r="U29" s="38">
        <f t="shared" si="10"/>
        <v>4.9431818181818181E-2</v>
      </c>
      <c r="V29" s="38">
        <f t="shared" si="11"/>
        <v>0</v>
      </c>
      <c r="W29" s="49" t="s">
        <v>75</v>
      </c>
      <c r="X29" s="48" t="s">
        <v>74</v>
      </c>
      <c r="Y29" s="35">
        <v>1062</v>
      </c>
      <c r="Z29" s="35" t="s">
        <v>73</v>
      </c>
      <c r="AA29" s="35" t="str">
        <f t="shared" si="5"/>
        <v>Greece (1062/?/1062)</v>
      </c>
      <c r="AB29" s="30">
        <v>0</v>
      </c>
      <c r="AC29" s="34" t="s">
        <v>69</v>
      </c>
      <c r="AD29" s="30">
        <v>1062</v>
      </c>
    </row>
    <row r="30" spans="1:31" ht="13.5" thickBot="1" x14ac:dyDescent="0.25">
      <c r="A30" s="37" t="s">
        <v>102</v>
      </c>
      <c r="B30" s="43">
        <v>244820</v>
      </c>
      <c r="C30" s="43">
        <v>9080</v>
      </c>
      <c r="D30" s="44">
        <v>99748.530283999993</v>
      </c>
      <c r="E30" s="47"/>
      <c r="F30" s="42" t="s">
        <v>152</v>
      </c>
      <c r="G30" s="46">
        <v>2948</v>
      </c>
      <c r="H30" s="45">
        <v>161</v>
      </c>
      <c r="I30" s="44">
        <v>5971</v>
      </c>
      <c r="J30" s="38">
        <f t="shared" si="8"/>
        <v>1.7731277533039647E-2</v>
      </c>
      <c r="K30" s="37" t="s">
        <v>102</v>
      </c>
      <c r="L30" s="43">
        <v>244820</v>
      </c>
      <c r="M30" s="40">
        <v>1119</v>
      </c>
      <c r="N30" s="39">
        <v>1932.7092720000001</v>
      </c>
      <c r="O30" s="42"/>
      <c r="P30" s="41">
        <v>363</v>
      </c>
      <c r="Q30" s="40">
        <v>1</v>
      </c>
      <c r="R30" s="39">
        <v>755</v>
      </c>
      <c r="S30" s="38">
        <f>+Q30/M30</f>
        <v>8.9365504915102768E-4</v>
      </c>
      <c r="T30" s="38">
        <f t="shared" si="9"/>
        <v>1.588391018727326E-2</v>
      </c>
      <c r="U30" s="38">
        <f t="shared" si="10"/>
        <v>4.6645551396487184E-2</v>
      </c>
      <c r="V30" s="38">
        <f t="shared" si="11"/>
        <v>0.6594764192567899</v>
      </c>
      <c r="W30" s="37" t="s">
        <v>72</v>
      </c>
      <c r="X30" s="36" t="s">
        <v>71</v>
      </c>
      <c r="Y30" s="35" t="s">
        <v>69</v>
      </c>
      <c r="Z30" s="35" t="s">
        <v>70</v>
      </c>
      <c r="AA30" s="35" t="str">
        <f>CONCATENATE(X30," ","(",Y30,"/",AC30,")")</f>
        <v>Malta (?/?)</v>
      </c>
      <c r="AC30" s="34" t="s">
        <v>69</v>
      </c>
    </row>
    <row r="31" spans="1:31" ht="13.5" thickTop="1" x14ac:dyDescent="0.2"/>
    <row r="32" spans="1:31" x14ac:dyDescent="0.2">
      <c r="T32" s="30">
        <v>0.1</v>
      </c>
      <c r="U32" s="30">
        <f>FREQUENCY(V5:V30,T32)</f>
        <v>10</v>
      </c>
      <c r="V32" s="30">
        <v>10</v>
      </c>
    </row>
    <row r="33" spans="20:31" x14ac:dyDescent="0.2">
      <c r="T33" s="30">
        <v>0.3</v>
      </c>
      <c r="U33" s="30">
        <f>FREQUENCY(V5:V30,T33)</f>
        <v>12</v>
      </c>
      <c r="V33" s="30">
        <v>2</v>
      </c>
    </row>
    <row r="34" spans="20:31" x14ac:dyDescent="0.2">
      <c r="T34" s="30">
        <v>0.5</v>
      </c>
      <c r="U34" s="30">
        <f>FREQUENCY(V5:V30,T34)</f>
        <v>16</v>
      </c>
      <c r="V34" s="30">
        <v>4</v>
      </c>
      <c r="W34" s="31"/>
      <c r="X34" s="31"/>
      <c r="Y34" s="31"/>
      <c r="Z34" s="31"/>
      <c r="AA34" s="31"/>
      <c r="AB34" s="31" t="s">
        <v>151</v>
      </c>
      <c r="AC34" s="31" t="s">
        <v>150</v>
      </c>
      <c r="AD34" s="31" t="s">
        <v>149</v>
      </c>
      <c r="AE34" s="30" t="s">
        <v>148</v>
      </c>
    </row>
    <row r="35" spans="20:31" x14ac:dyDescent="0.2">
      <c r="T35" s="30">
        <v>0.7</v>
      </c>
      <c r="U35" s="30">
        <f>FREQUENCY(V5:V30,T35)</f>
        <v>18</v>
      </c>
      <c r="V35" s="30">
        <v>2</v>
      </c>
      <c r="W35" s="31" t="s">
        <v>147</v>
      </c>
      <c r="X35" s="31" t="s">
        <v>146</v>
      </c>
      <c r="Y35" s="31">
        <v>22795</v>
      </c>
      <c r="Z35" s="31" t="s">
        <v>145</v>
      </c>
      <c r="AA35" s="33" t="str">
        <f t="shared" ref="AA35:AA59" si="12">CONCATENATE(X35," ","(",Y35,"/",AC35,"/",AD35,")")</f>
        <v>Sweden (22795/22792/0)</v>
      </c>
      <c r="AB35" s="31">
        <v>3</v>
      </c>
      <c r="AC35" s="31">
        <v>22792</v>
      </c>
      <c r="AD35" s="31">
        <v>0</v>
      </c>
      <c r="AE35" s="30">
        <f t="shared" ref="AE35:AE59" si="13">+AC35/Y35</f>
        <v>0.99986839219126999</v>
      </c>
    </row>
    <row r="36" spans="20:31" x14ac:dyDescent="0.2">
      <c r="T36" s="30">
        <v>0.9</v>
      </c>
      <c r="U36" s="30">
        <f>FREQUENCY(V5:V30,T36)</f>
        <v>20</v>
      </c>
      <c r="V36" s="30">
        <v>2</v>
      </c>
      <c r="W36" s="31" t="s">
        <v>144</v>
      </c>
      <c r="X36" s="31" t="s">
        <v>143</v>
      </c>
      <c r="Y36" s="31">
        <v>102</v>
      </c>
      <c r="Z36" s="31" t="s">
        <v>142</v>
      </c>
      <c r="AA36" s="33" t="str">
        <f t="shared" si="12"/>
        <v>Luxembourg (102/31/0)</v>
      </c>
      <c r="AB36" s="31">
        <v>71</v>
      </c>
      <c r="AC36" s="31">
        <v>31</v>
      </c>
      <c r="AD36" s="31">
        <v>0</v>
      </c>
      <c r="AE36" s="30">
        <f t="shared" si="13"/>
        <v>0.30392156862745096</v>
      </c>
    </row>
    <row r="37" spans="20:31" x14ac:dyDescent="0.2">
      <c r="T37" s="30">
        <v>1</v>
      </c>
      <c r="U37" s="30">
        <f>FREQUENCY(V5:V30,T37)</f>
        <v>25</v>
      </c>
      <c r="V37" s="30">
        <v>5</v>
      </c>
      <c r="W37" s="31" t="s">
        <v>141</v>
      </c>
      <c r="X37" s="31" t="s">
        <v>140</v>
      </c>
      <c r="Y37" s="31">
        <v>1140</v>
      </c>
      <c r="Z37" s="31" t="s">
        <v>139</v>
      </c>
      <c r="AA37" s="33" t="str">
        <f t="shared" si="12"/>
        <v>Czech Rep. (1140/330/7)</v>
      </c>
      <c r="AB37" s="31">
        <v>803</v>
      </c>
      <c r="AC37" s="31">
        <v>330</v>
      </c>
      <c r="AD37" s="31">
        <v>7</v>
      </c>
      <c r="AE37" s="30">
        <f t="shared" si="13"/>
        <v>0.28947368421052633</v>
      </c>
    </row>
    <row r="38" spans="20:31" x14ac:dyDescent="0.2">
      <c r="W38" s="31" t="s">
        <v>138</v>
      </c>
      <c r="X38" s="31" t="s">
        <v>137</v>
      </c>
      <c r="Y38" s="31">
        <v>195</v>
      </c>
      <c r="Z38" s="31" t="s">
        <v>136</v>
      </c>
      <c r="AA38" s="33" t="str">
        <f t="shared" si="12"/>
        <v>Belgium Flanders (195/51/96)</v>
      </c>
      <c r="AB38" s="31">
        <v>48</v>
      </c>
      <c r="AC38" s="31">
        <v>51</v>
      </c>
      <c r="AD38" s="31">
        <v>96</v>
      </c>
      <c r="AE38" s="30">
        <f t="shared" si="13"/>
        <v>0.26153846153846155</v>
      </c>
    </row>
    <row r="39" spans="20:31" x14ac:dyDescent="0.2">
      <c r="W39" s="31" t="s">
        <v>135</v>
      </c>
      <c r="X39" s="31" t="s">
        <v>134</v>
      </c>
      <c r="Y39" s="31">
        <v>11263</v>
      </c>
      <c r="Z39" s="31" t="s">
        <v>133</v>
      </c>
      <c r="AA39" s="33" t="str">
        <f t="shared" si="12"/>
        <v>France (11263/2566/3839)</v>
      </c>
      <c r="AB39" s="31">
        <v>4858</v>
      </c>
      <c r="AC39" s="31">
        <v>2566</v>
      </c>
      <c r="AD39" s="31">
        <v>3839</v>
      </c>
      <c r="AE39" s="30">
        <f t="shared" si="13"/>
        <v>0.22782562372369705</v>
      </c>
    </row>
    <row r="40" spans="20:31" x14ac:dyDescent="0.2">
      <c r="W40" s="31" t="s">
        <v>132</v>
      </c>
      <c r="X40" s="31" t="s">
        <v>131</v>
      </c>
      <c r="Y40" s="31">
        <v>704</v>
      </c>
      <c r="Z40" s="31" t="s">
        <v>130</v>
      </c>
      <c r="AA40" s="33" t="str">
        <f t="shared" si="12"/>
        <v>Netherlands (704/160/39)</v>
      </c>
      <c r="AB40" s="31">
        <v>503</v>
      </c>
      <c r="AC40" s="31">
        <v>160</v>
      </c>
      <c r="AD40" s="31">
        <v>39</v>
      </c>
      <c r="AE40" s="30">
        <f t="shared" si="13"/>
        <v>0.22727272727272727</v>
      </c>
    </row>
    <row r="41" spans="20:31" x14ac:dyDescent="0.2">
      <c r="W41" s="31" t="s">
        <v>129</v>
      </c>
      <c r="X41" s="31" t="s">
        <v>128</v>
      </c>
      <c r="Y41" s="31">
        <v>9784</v>
      </c>
      <c r="Z41" s="31" t="s">
        <v>127</v>
      </c>
      <c r="AA41" s="33" t="str">
        <f t="shared" si="12"/>
        <v>Germany (9784/807/357)</v>
      </c>
      <c r="AB41" s="31">
        <v>8620</v>
      </c>
      <c r="AC41" s="31">
        <v>807</v>
      </c>
      <c r="AD41" s="31">
        <v>357</v>
      </c>
      <c r="AE41" s="30">
        <f t="shared" si="13"/>
        <v>8.2481602616516755E-2</v>
      </c>
    </row>
    <row r="42" spans="20:31" x14ac:dyDescent="0.2">
      <c r="W42" s="31" t="s">
        <v>126</v>
      </c>
      <c r="X42" s="31" t="s">
        <v>125</v>
      </c>
      <c r="Y42" s="31">
        <v>3393</v>
      </c>
      <c r="Z42" s="31" t="s">
        <v>124</v>
      </c>
      <c r="AA42" s="33" t="str">
        <f t="shared" si="12"/>
        <v>Romania (3393/222/6)</v>
      </c>
      <c r="AB42" s="31">
        <v>3165</v>
      </c>
      <c r="AC42" s="31">
        <v>222</v>
      </c>
      <c r="AD42" s="31">
        <v>6</v>
      </c>
      <c r="AE42" s="30">
        <f t="shared" si="13"/>
        <v>6.5428824049513709E-2</v>
      </c>
    </row>
    <row r="43" spans="20:31" x14ac:dyDescent="0.2">
      <c r="W43" s="31" t="s">
        <v>123</v>
      </c>
      <c r="X43" s="31" t="s">
        <v>122</v>
      </c>
      <c r="Y43" s="31">
        <v>234</v>
      </c>
      <c r="Z43" s="31" t="s">
        <v>121</v>
      </c>
      <c r="AA43" s="33" t="str">
        <f t="shared" si="12"/>
        <v>Cyprus (234/12/55)</v>
      </c>
      <c r="AB43" s="31">
        <v>167</v>
      </c>
      <c r="AC43" s="31">
        <v>12</v>
      </c>
      <c r="AD43" s="31">
        <v>55</v>
      </c>
      <c r="AE43" s="30">
        <f t="shared" si="13"/>
        <v>5.128205128205128E-2</v>
      </c>
    </row>
    <row r="44" spans="20:31" x14ac:dyDescent="0.2">
      <c r="W44" s="31" t="s">
        <v>120</v>
      </c>
      <c r="X44" s="31" t="s">
        <v>119</v>
      </c>
      <c r="Y44" s="31">
        <v>7944</v>
      </c>
      <c r="Z44" s="31" t="s">
        <v>118</v>
      </c>
      <c r="AA44" s="33" t="str">
        <f t="shared" si="12"/>
        <v>Italy (7944/407/6101)</v>
      </c>
      <c r="AB44" s="31">
        <v>1436</v>
      </c>
      <c r="AC44" s="31">
        <v>407</v>
      </c>
      <c r="AD44" s="31">
        <v>6101</v>
      </c>
      <c r="AE44" s="30">
        <f t="shared" si="13"/>
        <v>5.1233635448136958E-2</v>
      </c>
    </row>
    <row r="45" spans="20:31" x14ac:dyDescent="0.2">
      <c r="W45" s="31" t="s">
        <v>117</v>
      </c>
      <c r="X45" s="31" t="s">
        <v>116</v>
      </c>
      <c r="Y45" s="31">
        <v>5624</v>
      </c>
      <c r="Z45" s="31" t="s">
        <v>115</v>
      </c>
      <c r="AA45" s="33" t="str">
        <f t="shared" si="12"/>
        <v>Poland (5624/279/5193)</v>
      </c>
      <c r="AB45" s="31">
        <v>152</v>
      </c>
      <c r="AC45" s="31">
        <v>279</v>
      </c>
      <c r="AD45" s="31">
        <v>5193</v>
      </c>
      <c r="AE45" s="30">
        <f t="shared" si="13"/>
        <v>4.9608819345661449E-2</v>
      </c>
    </row>
    <row r="46" spans="20:31" x14ac:dyDescent="0.2">
      <c r="W46" s="31" t="s">
        <v>114</v>
      </c>
      <c r="X46" s="31" t="s">
        <v>113</v>
      </c>
      <c r="Y46" s="31">
        <v>1760</v>
      </c>
      <c r="Z46" s="31" t="s">
        <v>112</v>
      </c>
      <c r="AA46" s="33" t="str">
        <f t="shared" si="12"/>
        <v>Slovakia (1760/87/0)</v>
      </c>
      <c r="AB46" s="31">
        <v>1673</v>
      </c>
      <c r="AC46" s="31">
        <v>87</v>
      </c>
      <c r="AD46" s="31">
        <v>0</v>
      </c>
      <c r="AE46" s="30">
        <f t="shared" si="13"/>
        <v>4.9431818181818181E-2</v>
      </c>
    </row>
    <row r="47" spans="20:31" x14ac:dyDescent="0.2">
      <c r="W47" s="31" t="s">
        <v>111</v>
      </c>
      <c r="X47" s="31" t="s">
        <v>110</v>
      </c>
      <c r="Y47" s="31">
        <v>4625</v>
      </c>
      <c r="Z47" s="31" t="s">
        <v>109</v>
      </c>
      <c r="AA47" s="33" t="str">
        <f t="shared" si="12"/>
        <v>Spain (4625/215/1743)</v>
      </c>
      <c r="AB47" s="31">
        <v>2667</v>
      </c>
      <c r="AC47" s="31">
        <v>215</v>
      </c>
      <c r="AD47" s="31">
        <v>1743</v>
      </c>
      <c r="AE47" s="30">
        <f t="shared" si="13"/>
        <v>4.6486486486486484E-2</v>
      </c>
    </row>
    <row r="48" spans="20:31" x14ac:dyDescent="0.2">
      <c r="W48" s="31" t="s">
        <v>108</v>
      </c>
      <c r="X48" s="31" t="s">
        <v>107</v>
      </c>
      <c r="Y48" s="31">
        <v>731</v>
      </c>
      <c r="Z48" s="31" t="s">
        <v>106</v>
      </c>
      <c r="AA48" s="33" t="str">
        <f t="shared" si="12"/>
        <v>Bulgaria (731/23/123)</v>
      </c>
      <c r="AB48" s="31">
        <v>585</v>
      </c>
      <c r="AC48" s="31">
        <v>23</v>
      </c>
      <c r="AD48" s="31">
        <v>123</v>
      </c>
      <c r="AE48" s="30">
        <f t="shared" si="13"/>
        <v>3.1463748290013679E-2</v>
      </c>
    </row>
    <row r="49" spans="23:31" x14ac:dyDescent="0.2">
      <c r="W49" s="31" t="s">
        <v>105</v>
      </c>
      <c r="X49" s="31" t="s">
        <v>104</v>
      </c>
      <c r="Y49" s="31">
        <v>1082</v>
      </c>
      <c r="Z49" s="31" t="s">
        <v>103</v>
      </c>
      <c r="AA49" s="33" t="str">
        <f t="shared" si="12"/>
        <v>Hungary (1082/28/1019)</v>
      </c>
      <c r="AB49" s="31">
        <v>35</v>
      </c>
      <c r="AC49" s="31">
        <v>28</v>
      </c>
      <c r="AD49" s="31">
        <v>1019</v>
      </c>
      <c r="AE49" s="30">
        <f t="shared" si="13"/>
        <v>2.5878003696857672E-2</v>
      </c>
    </row>
    <row r="50" spans="23:31" x14ac:dyDescent="0.2">
      <c r="W50" s="31" t="s">
        <v>102</v>
      </c>
      <c r="X50" s="31" t="s">
        <v>101</v>
      </c>
      <c r="Y50" s="31">
        <v>10199</v>
      </c>
      <c r="Z50" s="31" t="s">
        <v>100</v>
      </c>
      <c r="AA50" s="33" t="str">
        <f t="shared" si="12"/>
        <v>United Kingdom (10199/162/6726)</v>
      </c>
      <c r="AB50" s="31">
        <v>3311</v>
      </c>
      <c r="AC50" s="31">
        <v>162</v>
      </c>
      <c r="AD50" s="31">
        <v>6726</v>
      </c>
      <c r="AE50" s="30">
        <f t="shared" si="13"/>
        <v>1.588391018727326E-2</v>
      </c>
    </row>
    <row r="51" spans="23:31" x14ac:dyDescent="0.2">
      <c r="W51" s="31" t="s">
        <v>99</v>
      </c>
      <c r="X51" s="31" t="s">
        <v>98</v>
      </c>
      <c r="Y51" s="31">
        <v>1177</v>
      </c>
      <c r="Z51" s="31" t="s">
        <v>97</v>
      </c>
      <c r="AA51" s="33" t="str">
        <f t="shared" si="12"/>
        <v>Lithuania (1177/13/0)</v>
      </c>
      <c r="AB51" s="31">
        <v>1164</v>
      </c>
      <c r="AC51" s="31">
        <v>13</v>
      </c>
      <c r="AD51" s="31">
        <v>0</v>
      </c>
      <c r="AE51" s="30">
        <f t="shared" si="13"/>
        <v>1.1045029736618521E-2</v>
      </c>
    </row>
    <row r="52" spans="23:31" x14ac:dyDescent="0.2">
      <c r="W52" s="31" t="s">
        <v>96</v>
      </c>
      <c r="X52" s="31" t="s">
        <v>95</v>
      </c>
      <c r="Y52" s="31">
        <v>734</v>
      </c>
      <c r="Z52" s="31" t="s">
        <v>94</v>
      </c>
      <c r="AA52" s="33" t="str">
        <f t="shared" si="12"/>
        <v>Estonia (734/4/0)</v>
      </c>
      <c r="AB52" s="31">
        <v>730</v>
      </c>
      <c r="AC52" s="31">
        <v>4</v>
      </c>
      <c r="AD52" s="31">
        <v>0</v>
      </c>
      <c r="AE52" s="30">
        <f t="shared" si="13"/>
        <v>5.4495912806539508E-3</v>
      </c>
    </row>
    <row r="53" spans="23:31" x14ac:dyDescent="0.2">
      <c r="W53" s="31" t="s">
        <v>93</v>
      </c>
      <c r="X53" s="31" t="s">
        <v>92</v>
      </c>
      <c r="Y53" s="31">
        <v>5877</v>
      </c>
      <c r="Z53" s="31" t="s">
        <v>91</v>
      </c>
      <c r="AA53" s="33" t="str">
        <f t="shared" si="12"/>
        <v>Finland (5877/27/2185)</v>
      </c>
      <c r="AB53" s="31">
        <v>3665</v>
      </c>
      <c r="AC53" s="31">
        <v>27</v>
      </c>
      <c r="AD53" s="31">
        <v>2185</v>
      </c>
      <c r="AE53" s="30">
        <f t="shared" si="13"/>
        <v>4.5941807044410417E-3</v>
      </c>
    </row>
    <row r="54" spans="23:31" x14ac:dyDescent="0.2">
      <c r="W54" s="31" t="s">
        <v>90</v>
      </c>
      <c r="X54" s="31" t="s">
        <v>89</v>
      </c>
      <c r="Y54" s="31">
        <v>17821</v>
      </c>
      <c r="Z54" s="31" t="s">
        <v>88</v>
      </c>
      <c r="AA54" s="33" t="str">
        <f t="shared" si="12"/>
        <v>Denmark (17821/55/17734)</v>
      </c>
      <c r="AB54" s="31">
        <v>32</v>
      </c>
      <c r="AC54" s="31">
        <v>55</v>
      </c>
      <c r="AD54" s="31">
        <v>17734</v>
      </c>
      <c r="AE54" s="30">
        <f t="shared" si="13"/>
        <v>3.0862465630436004E-3</v>
      </c>
    </row>
    <row r="55" spans="23:31" x14ac:dyDescent="0.2">
      <c r="W55" s="31" t="s">
        <v>87</v>
      </c>
      <c r="X55" s="31" t="s">
        <v>86</v>
      </c>
      <c r="Y55" s="31">
        <v>1733</v>
      </c>
      <c r="Z55" s="31" t="s">
        <v>85</v>
      </c>
      <c r="AA55" s="33" t="str">
        <f t="shared" si="12"/>
        <v>Portugal (1733/5/1008)</v>
      </c>
      <c r="AB55" s="31">
        <v>720</v>
      </c>
      <c r="AC55" s="31">
        <v>5</v>
      </c>
      <c r="AD55" s="31">
        <v>1008</v>
      </c>
      <c r="AE55" s="30">
        <f t="shared" si="13"/>
        <v>2.8851702250432777E-3</v>
      </c>
    </row>
    <row r="56" spans="23:31" x14ac:dyDescent="0.2">
      <c r="W56" s="31" t="s">
        <v>84</v>
      </c>
      <c r="X56" s="31" t="s">
        <v>83</v>
      </c>
      <c r="Y56" s="31">
        <v>7401</v>
      </c>
      <c r="Z56" s="31" t="s">
        <v>82</v>
      </c>
      <c r="AA56" s="33" t="str">
        <f t="shared" si="12"/>
        <v>Austria (7401/18/22)</v>
      </c>
      <c r="AB56" s="31">
        <v>7361</v>
      </c>
      <c r="AC56" s="31">
        <v>18</v>
      </c>
      <c r="AD56" s="31">
        <v>22</v>
      </c>
      <c r="AE56" s="30">
        <f t="shared" si="13"/>
        <v>2.4321037697608433E-3</v>
      </c>
    </row>
    <row r="57" spans="23:31" x14ac:dyDescent="0.2">
      <c r="W57" s="31" t="s">
        <v>81</v>
      </c>
      <c r="X57" s="31" t="s">
        <v>80</v>
      </c>
      <c r="Y57" s="31">
        <v>5372</v>
      </c>
      <c r="Z57" s="31" t="s">
        <v>79</v>
      </c>
      <c r="AA57" s="33" t="str">
        <f t="shared" si="12"/>
        <v>Ireland (5372/6/3785)</v>
      </c>
      <c r="AB57" s="31">
        <v>1581</v>
      </c>
      <c r="AC57" s="31">
        <v>6</v>
      </c>
      <c r="AD57" s="31">
        <v>3785</v>
      </c>
      <c r="AE57" s="30">
        <f t="shared" si="13"/>
        <v>1.1169024571854058E-3</v>
      </c>
    </row>
    <row r="58" spans="23:31" x14ac:dyDescent="0.2">
      <c r="W58" s="31" t="s">
        <v>78</v>
      </c>
      <c r="X58" s="31" t="s">
        <v>77</v>
      </c>
      <c r="Y58" s="31">
        <v>463</v>
      </c>
      <c r="Z58" s="31" t="s">
        <v>76</v>
      </c>
      <c r="AA58" s="33" t="str">
        <f t="shared" si="12"/>
        <v>Latvia (463/0/441)</v>
      </c>
      <c r="AB58" s="31">
        <v>22</v>
      </c>
      <c r="AC58" s="31">
        <v>0</v>
      </c>
      <c r="AD58" s="31">
        <v>441</v>
      </c>
      <c r="AE58" s="30">
        <f t="shared" si="13"/>
        <v>0</v>
      </c>
    </row>
    <row r="59" spans="23:31" x14ac:dyDescent="0.2">
      <c r="W59" s="31" t="s">
        <v>75</v>
      </c>
      <c r="X59" s="31" t="s">
        <v>74</v>
      </c>
      <c r="Y59" s="31">
        <v>1062</v>
      </c>
      <c r="Z59" s="31" t="s">
        <v>73</v>
      </c>
      <c r="AA59" s="33" t="str">
        <f t="shared" si="12"/>
        <v>Greece (1062/?/1062)</v>
      </c>
      <c r="AB59" s="31">
        <v>0</v>
      </c>
      <c r="AC59" s="32" t="s">
        <v>69</v>
      </c>
      <c r="AD59" s="31">
        <v>1062</v>
      </c>
      <c r="AE59" s="30" t="e">
        <f t="shared" si="13"/>
        <v>#VALUE!</v>
      </c>
    </row>
    <row r="60" spans="23:31" x14ac:dyDescent="0.2">
      <c r="W60" s="31" t="s">
        <v>72</v>
      </c>
      <c r="X60" s="31" t="s">
        <v>71</v>
      </c>
      <c r="Y60" s="32" t="s">
        <v>69</v>
      </c>
      <c r="Z60" s="31" t="s">
        <v>70</v>
      </c>
      <c r="AA60" s="33" t="str">
        <f>CONCATENATE(X60," ","(",Y60,"/",AC60,")")</f>
        <v>Malta (?/?)</v>
      </c>
      <c r="AB60" s="31"/>
      <c r="AC60" s="32" t="s">
        <v>69</v>
      </c>
      <c r="AD60" s="31"/>
    </row>
  </sheetData>
  <mergeCells count="2">
    <mergeCell ref="G3:I3"/>
    <mergeCell ref="P3:R3"/>
  </mergeCells>
  <pageMargins left="0.7" right="0.7" top="0.78740157499999996" bottom="0.78740157499999996"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W34" sqref="W34:AD60"/>
    </sheetView>
  </sheetViews>
  <sheetFormatPr defaultRowHeight="12.75" x14ac:dyDescent="0.2"/>
  <cols>
    <col min="1" max="2" width="9.140625" style="30"/>
    <col min="3" max="3" width="9.5703125" style="30" bestFit="1" customWidth="1"/>
    <col min="4" max="4" width="11.7109375" style="30" customWidth="1"/>
    <col min="5" max="16384" width="9.140625" style="30"/>
  </cols>
  <sheetData>
    <row r="1" spans="1:12" ht="13.5" thickTop="1" x14ac:dyDescent="0.2">
      <c r="A1" s="84" t="s">
        <v>169</v>
      </c>
      <c r="B1" s="83"/>
      <c r="C1" s="83"/>
      <c r="D1" s="82"/>
      <c r="E1" s="83"/>
      <c r="F1" s="81"/>
      <c r="G1" s="145" t="s">
        <v>167</v>
      </c>
      <c r="H1" s="146"/>
      <c r="I1" s="147"/>
      <c r="J1" s="148" t="s">
        <v>171</v>
      </c>
      <c r="K1" s="146"/>
      <c r="L1" s="149"/>
    </row>
    <row r="2" spans="1:12" s="95" customFormat="1" ht="51" x14ac:dyDescent="0.2">
      <c r="A2" s="77" t="s">
        <v>164</v>
      </c>
      <c r="B2" s="76" t="s">
        <v>163</v>
      </c>
      <c r="C2" s="71" t="s">
        <v>162</v>
      </c>
      <c r="D2" s="78" t="s">
        <v>166</v>
      </c>
      <c r="E2" s="71" t="s">
        <v>165</v>
      </c>
      <c r="F2" s="79" t="s">
        <v>161</v>
      </c>
      <c r="G2" s="72" t="s">
        <v>159</v>
      </c>
      <c r="H2" s="71" t="s">
        <v>158</v>
      </c>
      <c r="I2" s="78" t="s">
        <v>157</v>
      </c>
      <c r="J2" s="96" t="s">
        <v>159</v>
      </c>
      <c r="K2" s="71" t="s">
        <v>158</v>
      </c>
      <c r="L2" s="79" t="s">
        <v>157</v>
      </c>
    </row>
    <row r="3" spans="1:12" x14ac:dyDescent="0.2">
      <c r="A3" s="49" t="s">
        <v>84</v>
      </c>
      <c r="B3" s="61">
        <v>83858</v>
      </c>
      <c r="C3" s="60">
        <v>7339</v>
      </c>
      <c r="D3" s="66">
        <v>31391.646000000001</v>
      </c>
      <c r="E3" s="68"/>
      <c r="F3" s="65" t="s">
        <v>152</v>
      </c>
      <c r="G3" s="67">
        <v>7299</v>
      </c>
      <c r="H3" s="60">
        <v>18</v>
      </c>
      <c r="I3" s="66">
        <v>22</v>
      </c>
      <c r="J3" s="94">
        <v>31233.149000000001</v>
      </c>
      <c r="K3" s="60">
        <v>97.757999999999996</v>
      </c>
      <c r="L3" s="93">
        <v>60.738999999999997</v>
      </c>
    </row>
    <row r="4" spans="1:12" x14ac:dyDescent="0.2">
      <c r="A4" s="49" t="s">
        <v>138</v>
      </c>
      <c r="B4" s="61">
        <v>30510</v>
      </c>
      <c r="C4" s="60">
        <v>177</v>
      </c>
      <c r="D4" s="66">
        <v>2472.06</v>
      </c>
      <c r="E4" s="68"/>
      <c r="F4" s="65" t="s">
        <v>152</v>
      </c>
      <c r="G4" s="67">
        <v>48</v>
      </c>
      <c r="H4" s="60">
        <v>51</v>
      </c>
      <c r="I4" s="66">
        <v>78</v>
      </c>
      <c r="J4" s="94">
        <v>549.64</v>
      </c>
      <c r="K4" s="60">
        <v>992.21</v>
      </c>
      <c r="L4" s="93">
        <v>930.21</v>
      </c>
    </row>
    <row r="5" spans="1:12" x14ac:dyDescent="0.2">
      <c r="A5" s="49" t="s">
        <v>108</v>
      </c>
      <c r="B5" s="61">
        <v>110910</v>
      </c>
      <c r="C5" s="60">
        <v>688</v>
      </c>
      <c r="D5" s="66">
        <v>25568.200969000001</v>
      </c>
      <c r="E5" s="68">
        <v>93</v>
      </c>
      <c r="F5" s="65">
        <v>369.79399999999998</v>
      </c>
      <c r="G5" s="67">
        <v>545</v>
      </c>
      <c r="H5" s="60">
        <v>23</v>
      </c>
      <c r="I5" s="66">
        <v>120</v>
      </c>
      <c r="J5" s="94">
        <v>19198.227158999998</v>
      </c>
      <c r="K5" s="60">
        <v>2161.2669999999998</v>
      </c>
      <c r="L5" s="93">
        <v>4208.7068099999997</v>
      </c>
    </row>
    <row r="6" spans="1:12" x14ac:dyDescent="0.2">
      <c r="A6" s="49" t="s">
        <v>123</v>
      </c>
      <c r="B6" s="61">
        <v>9250</v>
      </c>
      <c r="C6" s="60">
        <v>216</v>
      </c>
      <c r="D6" s="66">
        <v>2579.02</v>
      </c>
      <c r="E6" s="68"/>
      <c r="F6" s="65" t="s">
        <v>152</v>
      </c>
      <c r="G6" s="67">
        <v>154</v>
      </c>
      <c r="H6" s="60">
        <v>9</v>
      </c>
      <c r="I6" s="66">
        <v>53</v>
      </c>
      <c r="J6" s="94">
        <v>2056.8200000000002</v>
      </c>
      <c r="K6" s="60">
        <v>120.29</v>
      </c>
      <c r="L6" s="93">
        <v>401.91</v>
      </c>
    </row>
    <row r="7" spans="1:12" x14ac:dyDescent="0.2">
      <c r="A7" s="49" t="s">
        <v>141</v>
      </c>
      <c r="B7" s="61">
        <v>78866</v>
      </c>
      <c r="C7" s="60">
        <v>1069</v>
      </c>
      <c r="D7" s="66">
        <v>18595.86</v>
      </c>
      <c r="E7" s="68"/>
      <c r="F7" s="65" t="s">
        <v>152</v>
      </c>
      <c r="G7" s="67">
        <v>744</v>
      </c>
      <c r="H7" s="60">
        <v>318</v>
      </c>
      <c r="I7" s="66">
        <v>7</v>
      </c>
      <c r="J7" s="94">
        <v>11412.75</v>
      </c>
      <c r="K7" s="60">
        <v>7139.4</v>
      </c>
      <c r="L7" s="93">
        <v>43.71</v>
      </c>
    </row>
    <row r="8" spans="1:12" x14ac:dyDescent="0.2">
      <c r="A8" s="49" t="s">
        <v>129</v>
      </c>
      <c r="B8" s="61">
        <v>357021</v>
      </c>
      <c r="C8" s="60">
        <v>9072</v>
      </c>
      <c r="D8" s="66">
        <v>126158.45</v>
      </c>
      <c r="E8" s="68"/>
      <c r="F8" s="65" t="s">
        <v>152</v>
      </c>
      <c r="G8" s="67">
        <v>7968</v>
      </c>
      <c r="H8" s="60">
        <v>784</v>
      </c>
      <c r="I8" s="66">
        <v>320</v>
      </c>
      <c r="J8" s="94">
        <v>107124.16</v>
      </c>
      <c r="K8" s="60">
        <v>13244.09</v>
      </c>
      <c r="L8" s="93">
        <v>5790.2</v>
      </c>
    </row>
    <row r="9" spans="1:12" x14ac:dyDescent="0.2">
      <c r="A9" s="49" t="s">
        <v>90</v>
      </c>
      <c r="B9" s="61">
        <v>43094</v>
      </c>
      <c r="C9" s="60">
        <v>16881</v>
      </c>
      <c r="D9" s="66">
        <v>12046.999</v>
      </c>
      <c r="E9" s="68">
        <v>513</v>
      </c>
      <c r="F9" s="65" t="s">
        <v>152</v>
      </c>
      <c r="G9" s="67" t="s">
        <v>152</v>
      </c>
      <c r="H9" s="60">
        <v>55</v>
      </c>
      <c r="I9" s="66">
        <v>16826</v>
      </c>
      <c r="J9" s="94" t="s">
        <v>152</v>
      </c>
      <c r="K9" s="60">
        <v>107.00700000000001</v>
      </c>
      <c r="L9" s="93">
        <v>11939.992</v>
      </c>
    </row>
    <row r="10" spans="1:12" x14ac:dyDescent="0.2">
      <c r="A10" s="49" t="s">
        <v>96</v>
      </c>
      <c r="B10" s="61">
        <v>45226</v>
      </c>
      <c r="C10" s="60">
        <v>645</v>
      </c>
      <c r="D10" s="66">
        <v>12106.2</v>
      </c>
      <c r="E10" s="68">
        <v>6</v>
      </c>
      <c r="F10" s="65">
        <v>26.86</v>
      </c>
      <c r="G10" s="67">
        <v>641</v>
      </c>
      <c r="H10" s="60">
        <v>4</v>
      </c>
      <c r="I10" s="66" t="s">
        <v>152</v>
      </c>
      <c r="J10" s="94">
        <v>12033.2</v>
      </c>
      <c r="K10" s="60">
        <v>73</v>
      </c>
      <c r="L10" s="93" t="s">
        <v>152</v>
      </c>
    </row>
    <row r="11" spans="1:12" x14ac:dyDescent="0.2">
      <c r="A11" s="49" t="s">
        <v>75</v>
      </c>
      <c r="B11" s="61">
        <v>131940</v>
      </c>
      <c r="C11" s="60">
        <v>1033</v>
      </c>
      <c r="D11" s="66">
        <v>11479.6312</v>
      </c>
      <c r="E11" s="68">
        <v>22</v>
      </c>
      <c r="F11" s="65">
        <v>298.6592</v>
      </c>
      <c r="G11" s="67" t="s">
        <v>152</v>
      </c>
      <c r="H11" s="60" t="s">
        <v>152</v>
      </c>
      <c r="I11" s="66">
        <v>1033</v>
      </c>
      <c r="J11" s="94" t="s">
        <v>152</v>
      </c>
      <c r="K11" s="60" t="s">
        <v>152</v>
      </c>
      <c r="L11" s="93">
        <v>11479.6312</v>
      </c>
    </row>
    <row r="12" spans="1:12" x14ac:dyDescent="0.2">
      <c r="A12" s="49" t="s">
        <v>111</v>
      </c>
      <c r="B12" s="61">
        <v>504782</v>
      </c>
      <c r="C12" s="60">
        <v>4298</v>
      </c>
      <c r="D12" s="66">
        <v>74833.867886000007</v>
      </c>
      <c r="E12" s="68">
        <v>387</v>
      </c>
      <c r="F12" s="65">
        <v>3934201.7647330002</v>
      </c>
      <c r="G12" s="67">
        <v>2580</v>
      </c>
      <c r="H12" s="60">
        <v>215</v>
      </c>
      <c r="I12" s="66">
        <v>1503</v>
      </c>
      <c r="J12" s="94">
        <v>46598.330107000002</v>
      </c>
      <c r="K12" s="60">
        <v>5115.7089450000003</v>
      </c>
      <c r="L12" s="93">
        <v>23119.828834</v>
      </c>
    </row>
    <row r="13" spans="1:12" x14ac:dyDescent="0.2">
      <c r="A13" s="49" t="s">
        <v>93</v>
      </c>
      <c r="B13" s="61">
        <v>337030</v>
      </c>
      <c r="C13" s="60">
        <v>1602</v>
      </c>
      <c r="D13" s="66">
        <v>28875.437999999998</v>
      </c>
      <c r="E13" s="68"/>
      <c r="F13" s="65" t="s">
        <v>152</v>
      </c>
      <c r="G13" s="67">
        <v>1026</v>
      </c>
      <c r="H13" s="60">
        <v>24</v>
      </c>
      <c r="I13" s="66">
        <v>552</v>
      </c>
      <c r="J13" s="94">
        <v>21376.297999999999</v>
      </c>
      <c r="K13" s="60">
        <v>571.12</v>
      </c>
      <c r="L13" s="93">
        <v>6928.02</v>
      </c>
    </row>
    <row r="14" spans="1:12" x14ac:dyDescent="0.2">
      <c r="A14" s="49" t="s">
        <v>135</v>
      </c>
      <c r="B14" s="61">
        <v>547030</v>
      </c>
      <c r="C14" s="60">
        <v>10824</v>
      </c>
      <c r="D14" s="66">
        <v>241683.60498</v>
      </c>
      <c r="E14" s="68"/>
      <c r="F14" s="65" t="s">
        <v>152</v>
      </c>
      <c r="G14" s="67">
        <v>4733</v>
      </c>
      <c r="H14" s="60">
        <v>2548</v>
      </c>
      <c r="I14" s="66">
        <v>3543</v>
      </c>
      <c r="J14" s="94">
        <v>108221.15978</v>
      </c>
      <c r="K14" s="60">
        <v>68836.27807</v>
      </c>
      <c r="L14" s="93">
        <v>64626.167130000002</v>
      </c>
    </row>
    <row r="15" spans="1:12" x14ac:dyDescent="0.2">
      <c r="A15" s="49" t="s">
        <v>105</v>
      </c>
      <c r="B15" s="61">
        <v>93030</v>
      </c>
      <c r="C15" s="60">
        <v>869</v>
      </c>
      <c r="D15" s="66">
        <v>18802.13</v>
      </c>
      <c r="E15" s="68"/>
      <c r="F15" s="65" t="s">
        <v>152</v>
      </c>
      <c r="G15" s="67">
        <v>28</v>
      </c>
      <c r="H15" s="60">
        <v>28</v>
      </c>
      <c r="I15" s="66">
        <v>813</v>
      </c>
      <c r="J15" s="94">
        <v>1623.47</v>
      </c>
      <c r="K15" s="60">
        <v>1283.8599999999999</v>
      </c>
      <c r="L15" s="93">
        <v>15894.8</v>
      </c>
    </row>
    <row r="16" spans="1:12" x14ac:dyDescent="0.2">
      <c r="A16" s="49" t="s">
        <v>81</v>
      </c>
      <c r="B16" s="61">
        <v>70280</v>
      </c>
      <c r="C16" s="60">
        <v>4565</v>
      </c>
      <c r="D16" s="66">
        <v>21037.345430000001</v>
      </c>
      <c r="E16" s="68"/>
      <c r="F16" s="65" t="s">
        <v>152</v>
      </c>
      <c r="G16" s="67">
        <v>1558</v>
      </c>
      <c r="H16" s="60">
        <v>6</v>
      </c>
      <c r="I16" s="66">
        <v>3001</v>
      </c>
      <c r="J16" s="94">
        <v>12301.35319</v>
      </c>
      <c r="K16" s="60">
        <v>37.547130000000003</v>
      </c>
      <c r="L16" s="93">
        <v>8698.4451100000006</v>
      </c>
    </row>
    <row r="17" spans="1:12" x14ac:dyDescent="0.2">
      <c r="A17" s="49" t="s">
        <v>120</v>
      </c>
      <c r="B17" s="61">
        <v>301230</v>
      </c>
      <c r="C17" s="60">
        <v>7644</v>
      </c>
      <c r="D17" s="66">
        <v>9445045.0336160008</v>
      </c>
      <c r="E17" s="68">
        <v>1221</v>
      </c>
      <c r="F17" s="65">
        <v>6.25</v>
      </c>
      <c r="G17" s="67">
        <v>1397</v>
      </c>
      <c r="H17" s="60">
        <v>397</v>
      </c>
      <c r="I17" s="66">
        <v>5850</v>
      </c>
      <c r="J17" s="94">
        <v>361055.95285</v>
      </c>
      <c r="K17" s="60">
        <v>82684.966520000002</v>
      </c>
      <c r="L17" s="93">
        <v>9001304.1142459996</v>
      </c>
    </row>
    <row r="18" spans="1:12" x14ac:dyDescent="0.2">
      <c r="A18" s="49" t="s">
        <v>99</v>
      </c>
      <c r="B18" s="61">
        <v>65200</v>
      </c>
      <c r="C18" s="60">
        <v>832</v>
      </c>
      <c r="D18" s="66">
        <v>14251</v>
      </c>
      <c r="E18" s="68"/>
      <c r="F18" s="65" t="s">
        <v>152</v>
      </c>
      <c r="G18" s="67">
        <v>819</v>
      </c>
      <c r="H18" s="60">
        <v>13</v>
      </c>
      <c r="I18" s="66" t="s">
        <v>152</v>
      </c>
      <c r="J18" s="94">
        <v>13438</v>
      </c>
      <c r="K18" s="60">
        <v>813</v>
      </c>
      <c r="L18" s="93" t="s">
        <v>152</v>
      </c>
    </row>
    <row r="19" spans="1:12" x14ac:dyDescent="0.2">
      <c r="A19" s="49" t="s">
        <v>144</v>
      </c>
      <c r="B19" s="61">
        <v>2586</v>
      </c>
      <c r="C19" s="60">
        <v>102</v>
      </c>
      <c r="D19" s="66"/>
      <c r="E19" s="68">
        <v>102</v>
      </c>
      <c r="F19" s="65">
        <v>2597.5700000000002</v>
      </c>
      <c r="G19" s="67">
        <v>71</v>
      </c>
      <c r="H19" s="60">
        <v>31</v>
      </c>
      <c r="I19" s="66" t="s">
        <v>152</v>
      </c>
      <c r="J19" s="94"/>
      <c r="K19" s="60"/>
      <c r="L19" s="93"/>
    </row>
    <row r="20" spans="1:12" x14ac:dyDescent="0.2">
      <c r="A20" s="49" t="s">
        <v>78</v>
      </c>
      <c r="B20" s="61">
        <v>64589</v>
      </c>
      <c r="C20" s="60">
        <v>204</v>
      </c>
      <c r="D20" s="66">
        <v>7751.3150610000002</v>
      </c>
      <c r="E20" s="68"/>
      <c r="F20" s="65" t="s">
        <v>152</v>
      </c>
      <c r="G20" s="67">
        <v>22</v>
      </c>
      <c r="H20" s="60" t="s">
        <v>152</v>
      </c>
      <c r="I20" s="66">
        <v>182</v>
      </c>
      <c r="J20" s="94">
        <v>920.35741299999995</v>
      </c>
      <c r="K20" s="60" t="s">
        <v>152</v>
      </c>
      <c r="L20" s="93">
        <v>6830.9576479999996</v>
      </c>
    </row>
    <row r="21" spans="1:12" x14ac:dyDescent="0.2">
      <c r="A21" s="49" t="s">
        <v>72</v>
      </c>
      <c r="B21" s="68">
        <v>316</v>
      </c>
      <c r="C21" s="60"/>
      <c r="D21" s="66"/>
      <c r="E21" s="68"/>
      <c r="F21" s="65"/>
      <c r="G21" s="67"/>
      <c r="H21" s="60"/>
      <c r="I21" s="66"/>
      <c r="J21" s="94"/>
      <c r="K21" s="60"/>
      <c r="L21" s="93"/>
    </row>
    <row r="22" spans="1:12" x14ac:dyDescent="0.2">
      <c r="A22" s="49" t="s">
        <v>132</v>
      </c>
      <c r="B22" s="61">
        <v>41526</v>
      </c>
      <c r="C22" s="60">
        <v>254</v>
      </c>
      <c r="D22" s="66">
        <v>4756.2</v>
      </c>
      <c r="E22" s="68"/>
      <c r="F22" s="65" t="s">
        <v>152</v>
      </c>
      <c r="G22" s="67">
        <v>153</v>
      </c>
      <c r="H22" s="60">
        <v>71</v>
      </c>
      <c r="I22" s="66">
        <v>30</v>
      </c>
      <c r="J22" s="94">
        <v>2440.3000000000002</v>
      </c>
      <c r="K22" s="60">
        <v>1955.76</v>
      </c>
      <c r="L22" s="93">
        <v>360.14</v>
      </c>
    </row>
    <row r="23" spans="1:12" x14ac:dyDescent="0.2">
      <c r="A23" s="49" t="s">
        <v>117</v>
      </c>
      <c r="B23" s="61">
        <v>312685</v>
      </c>
      <c r="C23" s="60">
        <v>4586</v>
      </c>
      <c r="D23" s="66">
        <v>111482.83689999999</v>
      </c>
      <c r="E23" s="68"/>
      <c r="F23" s="65" t="s">
        <v>152</v>
      </c>
      <c r="G23" s="67">
        <v>88</v>
      </c>
      <c r="H23" s="60">
        <v>272</v>
      </c>
      <c r="I23" s="66">
        <v>4226</v>
      </c>
      <c r="J23" s="94">
        <v>3000.98801</v>
      </c>
      <c r="K23" s="60">
        <v>10378.91668</v>
      </c>
      <c r="L23" s="93">
        <v>98102.932209999999</v>
      </c>
    </row>
    <row r="24" spans="1:12" x14ac:dyDescent="0.2">
      <c r="A24" s="49" t="s">
        <v>87</v>
      </c>
      <c r="B24" s="61">
        <v>92391</v>
      </c>
      <c r="C24" s="60">
        <v>1611</v>
      </c>
      <c r="D24" s="66">
        <v>55725.031745</v>
      </c>
      <c r="E24" s="68"/>
      <c r="F24" s="65" t="s">
        <v>152</v>
      </c>
      <c r="G24" s="67">
        <v>629</v>
      </c>
      <c r="H24" s="60">
        <v>4</v>
      </c>
      <c r="I24" s="66">
        <v>978</v>
      </c>
      <c r="J24" s="94">
        <v>11531.214292000001</v>
      </c>
      <c r="K24" s="60">
        <v>209.754919</v>
      </c>
      <c r="L24" s="93">
        <v>43984.062533999997</v>
      </c>
    </row>
    <row r="25" spans="1:12" x14ac:dyDescent="0.2">
      <c r="A25" s="49" t="s">
        <v>126</v>
      </c>
      <c r="B25" s="61">
        <v>237500</v>
      </c>
      <c r="C25" s="60">
        <v>3262</v>
      </c>
      <c r="D25" s="66">
        <v>74473.335160000002</v>
      </c>
      <c r="E25" s="68">
        <v>6</v>
      </c>
      <c r="F25" s="65">
        <v>36.197000000000003</v>
      </c>
      <c r="G25" s="67">
        <v>3110</v>
      </c>
      <c r="H25" s="60">
        <v>146</v>
      </c>
      <c r="I25" s="66">
        <v>6</v>
      </c>
      <c r="J25" s="94">
        <v>64587.763449999999</v>
      </c>
      <c r="K25" s="60">
        <v>9859.1717100000005</v>
      </c>
      <c r="L25" s="93">
        <v>26.4</v>
      </c>
    </row>
    <row r="26" spans="1:12" x14ac:dyDescent="0.2">
      <c r="A26" s="49" t="s">
        <v>147</v>
      </c>
      <c r="B26" s="61">
        <v>449964</v>
      </c>
      <c r="C26" s="60">
        <v>15563</v>
      </c>
      <c r="D26" s="66">
        <v>79465.910688000004</v>
      </c>
      <c r="E26" s="68">
        <v>11</v>
      </c>
      <c r="F26" s="65" t="s">
        <v>152</v>
      </c>
      <c r="G26" s="67" t="s">
        <v>152</v>
      </c>
      <c r="H26" s="60">
        <v>15563</v>
      </c>
      <c r="I26" s="66" t="s">
        <v>152</v>
      </c>
      <c r="J26" s="94" t="s">
        <v>152</v>
      </c>
      <c r="K26" s="60">
        <v>79465.910688000004</v>
      </c>
      <c r="L26" s="93" t="s">
        <v>152</v>
      </c>
    </row>
    <row r="27" spans="1:12" x14ac:dyDescent="0.2">
      <c r="A27" s="49" t="s">
        <v>114</v>
      </c>
      <c r="B27" s="61">
        <v>48845</v>
      </c>
      <c r="C27" s="60">
        <v>1760</v>
      </c>
      <c r="D27" s="56">
        <v>18944.099999999999</v>
      </c>
      <c r="E27" s="59">
        <v>23</v>
      </c>
      <c r="F27" s="53">
        <v>143.04300000000001</v>
      </c>
      <c r="G27" s="58">
        <v>1673</v>
      </c>
      <c r="H27" s="57">
        <v>87</v>
      </c>
      <c r="I27" s="56" t="s">
        <v>152</v>
      </c>
      <c r="J27" s="92">
        <v>16831.490000000002</v>
      </c>
      <c r="K27" s="57">
        <v>2112.61</v>
      </c>
      <c r="L27" s="91" t="s">
        <v>152</v>
      </c>
    </row>
    <row r="28" spans="1:12" ht="13.5" thickBot="1" x14ac:dyDescent="0.25">
      <c r="A28" s="37" t="s">
        <v>102</v>
      </c>
      <c r="B28" s="43">
        <v>244820</v>
      </c>
      <c r="C28" s="43">
        <v>9080</v>
      </c>
      <c r="D28" s="44">
        <v>99748.530283999993</v>
      </c>
      <c r="E28" s="47"/>
      <c r="F28" s="42" t="s">
        <v>152</v>
      </c>
      <c r="G28" s="46">
        <v>2948</v>
      </c>
      <c r="H28" s="45">
        <v>161</v>
      </c>
      <c r="I28" s="44">
        <v>5971</v>
      </c>
      <c r="J28" s="90">
        <v>37708.861637000002</v>
      </c>
      <c r="K28" s="45">
        <v>4169.3535199999997</v>
      </c>
      <c r="L28" s="89">
        <v>57870.315127000002</v>
      </c>
    </row>
    <row r="29" spans="1:12" ht="13.5" thickTop="1" x14ac:dyDescent="0.2">
      <c r="B29" s="88">
        <f t="shared" ref="B29:L29" si="0">SUM(B3:B28)</f>
        <v>4304479</v>
      </c>
      <c r="C29" s="88">
        <f t="shared" si="0"/>
        <v>104176</v>
      </c>
      <c r="D29" s="88">
        <f t="shared" si="0"/>
        <v>10539273.746918999</v>
      </c>
      <c r="E29" s="88">
        <f t="shared" si="0"/>
        <v>2384</v>
      </c>
      <c r="F29" s="88">
        <f t="shared" si="0"/>
        <v>3937680.1379330005</v>
      </c>
      <c r="G29" s="88">
        <f t="shared" si="0"/>
        <v>38234</v>
      </c>
      <c r="H29" s="88">
        <f t="shared" si="0"/>
        <v>20828</v>
      </c>
      <c r="I29" s="88">
        <f t="shared" si="0"/>
        <v>45114</v>
      </c>
      <c r="J29" s="88">
        <f t="shared" si="0"/>
        <v>885243.48488799995</v>
      </c>
      <c r="K29" s="88">
        <f t="shared" si="0"/>
        <v>291428.98018199997</v>
      </c>
      <c r="L29" s="88">
        <f t="shared" si="0"/>
        <v>9362601.2818490006</v>
      </c>
    </row>
    <row r="31" spans="1:12" x14ac:dyDescent="0.2">
      <c r="A31" s="30" t="str">
        <f>CONCATENATE(A1," ","(",I31,")")</f>
        <v>Rivers (104176)</v>
      </c>
      <c r="I31" s="87">
        <f>+C29</f>
        <v>104176</v>
      </c>
    </row>
    <row r="33" spans="2:3" x14ac:dyDescent="0.2">
      <c r="B33" s="86"/>
      <c r="C33" s="85"/>
    </row>
  </sheetData>
  <mergeCells count="2">
    <mergeCell ref="G1:I1"/>
    <mergeCell ref="J1:L1"/>
  </mergeCells>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election activeCell="W34" sqref="W34:AD60"/>
    </sheetView>
  </sheetViews>
  <sheetFormatPr defaultRowHeight="12.75" x14ac:dyDescent="0.2"/>
  <cols>
    <col min="1" max="11" width="9.140625" style="30"/>
    <col min="12" max="13" width="11.42578125" style="30" bestFit="1" customWidth="1"/>
    <col min="14" max="16384" width="9.140625" style="30"/>
  </cols>
  <sheetData>
    <row r="1" spans="1:13" ht="13.5" thickTop="1" x14ac:dyDescent="0.2">
      <c r="A1" s="84" t="s">
        <v>168</v>
      </c>
      <c r="B1" s="83"/>
      <c r="C1" s="83"/>
      <c r="D1" s="82"/>
      <c r="E1" s="81"/>
      <c r="F1" s="145" t="s">
        <v>167</v>
      </c>
      <c r="G1" s="146"/>
      <c r="H1" s="147"/>
      <c r="I1" s="148" t="s">
        <v>174</v>
      </c>
      <c r="J1" s="146"/>
      <c r="K1" s="149"/>
    </row>
    <row r="2" spans="1:13" s="104" customFormat="1" ht="38.25" x14ac:dyDescent="0.2">
      <c r="A2" s="77" t="s">
        <v>164</v>
      </c>
      <c r="B2" s="76" t="s">
        <v>163</v>
      </c>
      <c r="C2" s="106" t="s">
        <v>162</v>
      </c>
      <c r="D2" s="74" t="s">
        <v>161</v>
      </c>
      <c r="E2" s="73" t="s">
        <v>160</v>
      </c>
      <c r="F2" s="72" t="s">
        <v>159</v>
      </c>
      <c r="G2" s="71" t="s">
        <v>158</v>
      </c>
      <c r="H2" s="71" t="s">
        <v>157</v>
      </c>
      <c r="I2" s="72" t="s">
        <v>159</v>
      </c>
      <c r="J2" s="71" t="s">
        <v>158</v>
      </c>
      <c r="K2" s="71" t="s">
        <v>157</v>
      </c>
      <c r="L2" s="105" t="s">
        <v>173</v>
      </c>
      <c r="M2" s="105" t="s">
        <v>172</v>
      </c>
    </row>
    <row r="3" spans="1:13" x14ac:dyDescent="0.2">
      <c r="A3" s="49" t="s">
        <v>84</v>
      </c>
      <c r="B3" s="61">
        <v>83858</v>
      </c>
      <c r="C3" s="63">
        <v>62</v>
      </c>
      <c r="D3" s="62">
        <v>933.83183199999996</v>
      </c>
      <c r="E3" s="65"/>
      <c r="F3" s="64">
        <v>62</v>
      </c>
      <c r="G3" s="63">
        <v>0</v>
      </c>
      <c r="H3" s="62" t="s">
        <v>152</v>
      </c>
      <c r="I3" s="100">
        <v>933.83183199999996</v>
      </c>
      <c r="J3" s="63" t="s">
        <v>152</v>
      </c>
      <c r="K3" s="99" t="s">
        <v>152</v>
      </c>
      <c r="L3" s="38">
        <f t="shared" ref="L3:L25" si="0">+G3/C3</f>
        <v>0</v>
      </c>
      <c r="M3" s="38" t="e">
        <f t="shared" ref="M3:M25" si="1">+G3/(C3-H3)</f>
        <v>#VALUE!</v>
      </c>
    </row>
    <row r="4" spans="1:13" x14ac:dyDescent="0.2">
      <c r="A4" s="49" t="s">
        <v>138</v>
      </c>
      <c r="B4" s="61">
        <v>30510</v>
      </c>
      <c r="C4" s="63">
        <v>18</v>
      </c>
      <c r="D4" s="62">
        <v>40.39</v>
      </c>
      <c r="E4" s="65"/>
      <c r="F4" s="64">
        <v>0</v>
      </c>
      <c r="G4" s="63">
        <v>0</v>
      </c>
      <c r="H4" s="62">
        <v>18</v>
      </c>
      <c r="I4" s="100" t="s">
        <v>152</v>
      </c>
      <c r="J4" s="63" t="s">
        <v>152</v>
      </c>
      <c r="K4" s="99">
        <v>40.39</v>
      </c>
      <c r="L4" s="38">
        <f t="shared" si="0"/>
        <v>0</v>
      </c>
      <c r="M4" s="38" t="e">
        <f t="shared" si="1"/>
        <v>#DIV/0!</v>
      </c>
    </row>
    <row r="5" spans="1:13" x14ac:dyDescent="0.2">
      <c r="A5" s="49" t="s">
        <v>108</v>
      </c>
      <c r="B5" s="61">
        <v>110910</v>
      </c>
      <c r="C5" s="63">
        <v>43</v>
      </c>
      <c r="D5" s="62">
        <v>74.843149999999994</v>
      </c>
      <c r="E5" s="65"/>
      <c r="F5" s="64">
        <v>40</v>
      </c>
      <c r="G5" s="63">
        <v>0</v>
      </c>
      <c r="H5" s="62">
        <v>3</v>
      </c>
      <c r="I5" s="100">
        <v>70.343149999999994</v>
      </c>
      <c r="J5" s="63" t="s">
        <v>152</v>
      </c>
      <c r="K5" s="99">
        <v>4.5</v>
      </c>
      <c r="L5" s="38">
        <f t="shared" si="0"/>
        <v>0</v>
      </c>
      <c r="M5" s="38">
        <f t="shared" si="1"/>
        <v>0</v>
      </c>
    </row>
    <row r="6" spans="1:13" x14ac:dyDescent="0.2">
      <c r="A6" s="49" t="s">
        <v>123</v>
      </c>
      <c r="B6" s="61">
        <v>9250</v>
      </c>
      <c r="C6" s="63">
        <v>18</v>
      </c>
      <c r="D6" s="62">
        <v>28.373000000000001</v>
      </c>
      <c r="E6" s="65"/>
      <c r="F6" s="64">
        <v>13</v>
      </c>
      <c r="G6" s="63">
        <v>3</v>
      </c>
      <c r="H6" s="62">
        <v>2</v>
      </c>
      <c r="I6" s="100">
        <v>23.501999999999999</v>
      </c>
      <c r="J6" s="63">
        <v>1.302</v>
      </c>
      <c r="K6" s="99">
        <v>3.569</v>
      </c>
      <c r="L6" s="38">
        <f t="shared" si="0"/>
        <v>0.16666666666666666</v>
      </c>
      <c r="M6" s="38">
        <f t="shared" si="1"/>
        <v>0.1875</v>
      </c>
    </row>
    <row r="7" spans="1:13" x14ac:dyDescent="0.2">
      <c r="A7" s="49" t="s">
        <v>141</v>
      </c>
      <c r="B7" s="61">
        <v>78866</v>
      </c>
      <c r="C7" s="63">
        <v>71</v>
      </c>
      <c r="D7" s="62">
        <v>248.87</v>
      </c>
      <c r="E7" s="65"/>
      <c r="F7" s="64">
        <v>59</v>
      </c>
      <c r="G7" s="63">
        <v>12</v>
      </c>
      <c r="H7" s="62">
        <v>0</v>
      </c>
      <c r="I7" s="100">
        <v>235.99</v>
      </c>
      <c r="J7" s="63">
        <v>12.88</v>
      </c>
      <c r="K7" s="99" t="s">
        <v>152</v>
      </c>
      <c r="L7" s="38">
        <f t="shared" si="0"/>
        <v>0.16901408450704225</v>
      </c>
      <c r="M7" s="38">
        <f t="shared" si="1"/>
        <v>0.16901408450704225</v>
      </c>
    </row>
    <row r="8" spans="1:13" x14ac:dyDescent="0.2">
      <c r="A8" s="49" t="s">
        <v>129</v>
      </c>
      <c r="B8" s="61">
        <v>357021</v>
      </c>
      <c r="C8" s="63">
        <v>712</v>
      </c>
      <c r="D8" s="62">
        <v>2399.4050000000002</v>
      </c>
      <c r="E8" s="65"/>
      <c r="F8" s="64">
        <v>652</v>
      </c>
      <c r="G8" s="63">
        <v>23</v>
      </c>
      <c r="H8" s="62">
        <v>37</v>
      </c>
      <c r="I8" s="100">
        <v>2270.94</v>
      </c>
      <c r="J8" s="63">
        <v>96.48</v>
      </c>
      <c r="K8" s="99">
        <v>31.984999999999999</v>
      </c>
      <c r="L8" s="38">
        <f t="shared" si="0"/>
        <v>3.2303370786516857E-2</v>
      </c>
      <c r="M8" s="38">
        <f t="shared" si="1"/>
        <v>3.4074074074074076E-2</v>
      </c>
    </row>
    <row r="9" spans="1:13" x14ac:dyDescent="0.2">
      <c r="A9" s="49" t="s">
        <v>90</v>
      </c>
      <c r="B9" s="61">
        <v>43094</v>
      </c>
      <c r="C9" s="63">
        <v>940</v>
      </c>
      <c r="D9" s="62">
        <v>462.36599000000001</v>
      </c>
      <c r="E9" s="65"/>
      <c r="F9" s="64">
        <v>32</v>
      </c>
      <c r="G9" s="63">
        <v>0</v>
      </c>
      <c r="H9" s="62">
        <v>908</v>
      </c>
      <c r="I9" s="100">
        <v>8.2523</v>
      </c>
      <c r="J9" s="63" t="s">
        <v>152</v>
      </c>
      <c r="K9" s="99">
        <v>454.11369000000002</v>
      </c>
      <c r="L9" s="38">
        <f t="shared" si="0"/>
        <v>0</v>
      </c>
      <c r="M9" s="38">
        <f t="shared" si="1"/>
        <v>0</v>
      </c>
    </row>
    <row r="10" spans="1:13" x14ac:dyDescent="0.2">
      <c r="A10" s="49" t="s">
        <v>96</v>
      </c>
      <c r="B10" s="61">
        <v>45226</v>
      </c>
      <c r="C10" s="63">
        <v>89</v>
      </c>
      <c r="D10" s="62">
        <v>1965.52</v>
      </c>
      <c r="E10" s="65"/>
      <c r="F10" s="64">
        <v>89</v>
      </c>
      <c r="G10" s="63">
        <v>0</v>
      </c>
      <c r="H10" s="62">
        <v>0</v>
      </c>
      <c r="I10" s="100">
        <v>1965.52</v>
      </c>
      <c r="J10" s="63" t="s">
        <v>152</v>
      </c>
      <c r="K10" s="99" t="s">
        <v>152</v>
      </c>
      <c r="L10" s="38">
        <f t="shared" si="0"/>
        <v>0</v>
      </c>
      <c r="M10" s="38">
        <f t="shared" si="1"/>
        <v>0</v>
      </c>
    </row>
    <row r="11" spans="1:13" x14ac:dyDescent="0.2">
      <c r="A11" s="49" t="s">
        <v>75</v>
      </c>
      <c r="B11" s="61">
        <v>131940</v>
      </c>
      <c r="C11" s="63">
        <v>29</v>
      </c>
      <c r="D11" s="62">
        <v>888.72119999999995</v>
      </c>
      <c r="E11" s="65"/>
      <c r="F11" s="64">
        <v>0</v>
      </c>
      <c r="G11" s="63">
        <v>0</v>
      </c>
      <c r="H11" s="62">
        <v>29</v>
      </c>
      <c r="I11" s="100" t="s">
        <v>152</v>
      </c>
      <c r="J11" s="63" t="s">
        <v>152</v>
      </c>
      <c r="K11" s="99">
        <v>888.72119999999995</v>
      </c>
      <c r="L11" s="38">
        <f t="shared" si="0"/>
        <v>0</v>
      </c>
      <c r="M11" s="38" t="e">
        <f t="shared" si="1"/>
        <v>#DIV/0!</v>
      </c>
    </row>
    <row r="12" spans="1:13" x14ac:dyDescent="0.2">
      <c r="A12" s="49" t="s">
        <v>111</v>
      </c>
      <c r="B12" s="61">
        <v>504782</v>
      </c>
      <c r="C12" s="63">
        <v>327</v>
      </c>
      <c r="D12" s="62">
        <v>5280.8175380000002</v>
      </c>
      <c r="E12" s="65"/>
      <c r="F12" s="64">
        <v>87</v>
      </c>
      <c r="G12" s="63">
        <v>0</v>
      </c>
      <c r="H12" s="62">
        <v>240</v>
      </c>
      <c r="I12" s="100">
        <v>1416.5887660000001</v>
      </c>
      <c r="J12" s="63" t="s">
        <v>152</v>
      </c>
      <c r="K12" s="99">
        <v>3864.2287719999999</v>
      </c>
      <c r="L12" s="38">
        <f t="shared" si="0"/>
        <v>0</v>
      </c>
      <c r="M12" s="38">
        <f t="shared" si="1"/>
        <v>0</v>
      </c>
    </row>
    <row r="13" spans="1:13" x14ac:dyDescent="0.2">
      <c r="A13" s="49" t="s">
        <v>93</v>
      </c>
      <c r="B13" s="61">
        <v>337030</v>
      </c>
      <c r="C13" s="63">
        <v>4275</v>
      </c>
      <c r="D13" s="62">
        <v>28172.174999999999</v>
      </c>
      <c r="E13" s="65"/>
      <c r="F13" s="64">
        <v>2639</v>
      </c>
      <c r="G13" s="63">
        <v>3</v>
      </c>
      <c r="H13" s="62">
        <v>1633</v>
      </c>
      <c r="I13" s="100">
        <v>26154.911</v>
      </c>
      <c r="J13" s="63">
        <v>10.874000000000001</v>
      </c>
      <c r="K13" s="99">
        <v>2006.39</v>
      </c>
      <c r="L13" s="38">
        <f t="shared" si="0"/>
        <v>7.0175438596491223E-4</v>
      </c>
      <c r="M13" s="38">
        <f t="shared" si="1"/>
        <v>1.1355034065102195E-3</v>
      </c>
    </row>
    <row r="14" spans="1:13" x14ac:dyDescent="0.2">
      <c r="A14" s="49" t="s">
        <v>135</v>
      </c>
      <c r="B14" s="61">
        <v>547030</v>
      </c>
      <c r="C14" s="63">
        <v>439</v>
      </c>
      <c r="D14" s="62">
        <v>1963.5727400000001</v>
      </c>
      <c r="E14" s="65">
        <v>1</v>
      </c>
      <c r="F14" s="64">
        <v>125</v>
      </c>
      <c r="G14" s="63">
        <v>18</v>
      </c>
      <c r="H14" s="62">
        <v>296</v>
      </c>
      <c r="I14" s="100">
        <v>294.02168</v>
      </c>
      <c r="J14" s="63">
        <v>127.0633</v>
      </c>
      <c r="K14" s="99">
        <v>1542.48776</v>
      </c>
      <c r="L14" s="38">
        <f t="shared" si="0"/>
        <v>4.1002277904328019E-2</v>
      </c>
      <c r="M14" s="38">
        <f t="shared" si="1"/>
        <v>0.12587412587412589</v>
      </c>
    </row>
    <row r="15" spans="1:13" x14ac:dyDescent="0.2">
      <c r="A15" s="49" t="s">
        <v>105</v>
      </c>
      <c r="B15" s="61">
        <v>93030</v>
      </c>
      <c r="C15" s="63">
        <v>213</v>
      </c>
      <c r="D15" s="62">
        <v>1266.6188299999999</v>
      </c>
      <c r="E15" s="65"/>
      <c r="F15" s="64">
        <v>7</v>
      </c>
      <c r="G15" s="63">
        <v>0</v>
      </c>
      <c r="H15" s="62">
        <v>206</v>
      </c>
      <c r="I15" s="100">
        <v>702.50973999999997</v>
      </c>
      <c r="J15" s="63" t="s">
        <v>152</v>
      </c>
      <c r="K15" s="99">
        <v>564.10909000000004</v>
      </c>
      <c r="L15" s="38">
        <f t="shared" si="0"/>
        <v>0</v>
      </c>
      <c r="M15" s="38">
        <f t="shared" si="1"/>
        <v>0</v>
      </c>
    </row>
    <row r="16" spans="1:13" x14ac:dyDescent="0.2">
      <c r="A16" s="49" t="s">
        <v>81</v>
      </c>
      <c r="B16" s="61">
        <v>70280</v>
      </c>
      <c r="C16" s="63">
        <v>807</v>
      </c>
      <c r="D16" s="62">
        <v>2627.8384900000001</v>
      </c>
      <c r="E16" s="65">
        <v>1</v>
      </c>
      <c r="F16" s="64">
        <v>23</v>
      </c>
      <c r="G16" s="63">
        <v>0</v>
      </c>
      <c r="H16" s="62">
        <v>784</v>
      </c>
      <c r="I16" s="100">
        <v>243.67508000000001</v>
      </c>
      <c r="J16" s="63" t="s">
        <v>152</v>
      </c>
      <c r="K16" s="99">
        <v>2384.1634100000001</v>
      </c>
      <c r="L16" s="38">
        <f t="shared" si="0"/>
        <v>0</v>
      </c>
      <c r="M16" s="38">
        <f t="shared" si="1"/>
        <v>0</v>
      </c>
    </row>
    <row r="17" spans="1:13" x14ac:dyDescent="0.2">
      <c r="A17" s="49" t="s">
        <v>120</v>
      </c>
      <c r="B17" s="61">
        <v>301230</v>
      </c>
      <c r="C17" s="63">
        <v>300</v>
      </c>
      <c r="D17" s="62">
        <v>2238.141854</v>
      </c>
      <c r="E17" s="65">
        <v>18</v>
      </c>
      <c r="F17" s="64">
        <v>39</v>
      </c>
      <c r="G17" s="63">
        <v>10</v>
      </c>
      <c r="H17" s="62">
        <v>251</v>
      </c>
      <c r="I17" s="100">
        <v>603.625</v>
      </c>
      <c r="J17" s="63">
        <v>70.53</v>
      </c>
      <c r="K17" s="99">
        <v>1563.986854</v>
      </c>
      <c r="L17" s="38">
        <f t="shared" si="0"/>
        <v>3.3333333333333333E-2</v>
      </c>
      <c r="M17" s="38">
        <f t="shared" si="1"/>
        <v>0.20408163265306123</v>
      </c>
    </row>
    <row r="18" spans="1:13" x14ac:dyDescent="0.2">
      <c r="A18" s="49" t="s">
        <v>99</v>
      </c>
      <c r="B18" s="61">
        <v>65200</v>
      </c>
      <c r="C18" s="63">
        <v>345</v>
      </c>
      <c r="D18" s="62">
        <v>809.42600000000004</v>
      </c>
      <c r="E18" s="65"/>
      <c r="F18" s="64">
        <v>345</v>
      </c>
      <c r="G18" s="63">
        <v>0</v>
      </c>
      <c r="H18" s="62">
        <v>0</v>
      </c>
      <c r="I18" s="100">
        <v>809.42600000000004</v>
      </c>
      <c r="J18" s="63" t="s">
        <v>152</v>
      </c>
      <c r="K18" s="99" t="s">
        <v>152</v>
      </c>
      <c r="L18" s="38">
        <f t="shared" si="0"/>
        <v>0</v>
      </c>
      <c r="M18" s="38">
        <f t="shared" si="1"/>
        <v>0</v>
      </c>
    </row>
    <row r="19" spans="1:13" x14ac:dyDescent="0.2">
      <c r="A19" s="49" t="s">
        <v>78</v>
      </c>
      <c r="B19" s="61">
        <v>64589</v>
      </c>
      <c r="C19" s="63">
        <v>259</v>
      </c>
      <c r="D19" s="62">
        <v>824.75760000000002</v>
      </c>
      <c r="E19" s="65"/>
      <c r="F19" s="64">
        <v>0</v>
      </c>
      <c r="G19" s="63">
        <v>0</v>
      </c>
      <c r="H19" s="62">
        <v>259</v>
      </c>
      <c r="I19" s="100" t="s">
        <v>152</v>
      </c>
      <c r="J19" s="63" t="s">
        <v>152</v>
      </c>
      <c r="K19" s="99">
        <v>824.75760000000002</v>
      </c>
      <c r="L19" s="38">
        <f t="shared" si="0"/>
        <v>0</v>
      </c>
      <c r="M19" s="38" t="e">
        <f t="shared" si="1"/>
        <v>#DIV/0!</v>
      </c>
    </row>
    <row r="20" spans="1:13" x14ac:dyDescent="0.2">
      <c r="A20" s="49" t="s">
        <v>132</v>
      </c>
      <c r="B20" s="61">
        <v>41526</v>
      </c>
      <c r="C20" s="102">
        <v>450</v>
      </c>
      <c r="D20" s="62">
        <v>3045.61</v>
      </c>
      <c r="E20" s="65">
        <v>2</v>
      </c>
      <c r="F20" s="103">
        <v>350</v>
      </c>
      <c r="G20" s="102">
        <v>89</v>
      </c>
      <c r="H20" s="101">
        <v>9</v>
      </c>
      <c r="I20" s="100">
        <v>769.64</v>
      </c>
      <c r="J20" s="63">
        <v>2236.08</v>
      </c>
      <c r="K20" s="99">
        <v>39.89</v>
      </c>
      <c r="L20" s="38">
        <f t="shared" si="0"/>
        <v>0.19777777777777777</v>
      </c>
      <c r="M20" s="38">
        <f t="shared" si="1"/>
        <v>0.20181405895691609</v>
      </c>
    </row>
    <row r="21" spans="1:13" x14ac:dyDescent="0.2">
      <c r="A21" s="49" t="s">
        <v>117</v>
      </c>
      <c r="B21" s="61">
        <v>312685</v>
      </c>
      <c r="C21" s="63">
        <v>1038</v>
      </c>
      <c r="D21" s="62">
        <v>2292.8875699999999</v>
      </c>
      <c r="E21" s="65"/>
      <c r="F21" s="64">
        <v>64</v>
      </c>
      <c r="G21" s="63">
        <v>7</v>
      </c>
      <c r="H21" s="62">
        <v>967</v>
      </c>
      <c r="I21" s="100">
        <v>225.64498</v>
      </c>
      <c r="J21" s="63">
        <v>20.670079999999999</v>
      </c>
      <c r="K21" s="99">
        <v>2046.57251</v>
      </c>
      <c r="L21" s="38">
        <f t="shared" si="0"/>
        <v>6.7437379576107898E-3</v>
      </c>
      <c r="M21" s="38">
        <f t="shared" si="1"/>
        <v>9.8591549295774641E-2</v>
      </c>
    </row>
    <row r="22" spans="1:13" x14ac:dyDescent="0.2">
      <c r="A22" s="49" t="s">
        <v>87</v>
      </c>
      <c r="B22" s="61">
        <v>92391</v>
      </c>
      <c r="C22" s="63">
        <v>122</v>
      </c>
      <c r="D22" s="62">
        <v>742.24380799999994</v>
      </c>
      <c r="E22" s="65"/>
      <c r="F22" s="64">
        <v>91</v>
      </c>
      <c r="G22" s="63">
        <v>1</v>
      </c>
      <c r="H22" s="62">
        <v>30</v>
      </c>
      <c r="I22" s="100">
        <v>669.130719</v>
      </c>
      <c r="J22" s="63">
        <v>2.257711</v>
      </c>
      <c r="K22" s="99">
        <v>70.855378000000002</v>
      </c>
      <c r="L22" s="38">
        <f t="shared" si="0"/>
        <v>8.1967213114754103E-3</v>
      </c>
      <c r="M22" s="38">
        <f t="shared" si="1"/>
        <v>1.0869565217391304E-2</v>
      </c>
    </row>
    <row r="23" spans="1:13" x14ac:dyDescent="0.2">
      <c r="A23" s="49" t="s">
        <v>126</v>
      </c>
      <c r="B23" s="61">
        <v>237500</v>
      </c>
      <c r="C23" s="63">
        <v>131</v>
      </c>
      <c r="D23" s="62">
        <v>993.12926400000003</v>
      </c>
      <c r="E23" s="65"/>
      <c r="F23" s="64">
        <v>55</v>
      </c>
      <c r="G23" s="63">
        <v>76</v>
      </c>
      <c r="H23" s="62">
        <v>0</v>
      </c>
      <c r="I23" s="100">
        <v>161.949264</v>
      </c>
      <c r="J23" s="63">
        <v>831.18</v>
      </c>
      <c r="K23" s="99" t="s">
        <v>152</v>
      </c>
      <c r="L23" s="38">
        <f t="shared" si="0"/>
        <v>0.58015267175572516</v>
      </c>
      <c r="M23" s="38">
        <f t="shared" si="1"/>
        <v>0.58015267175572516</v>
      </c>
    </row>
    <row r="24" spans="1:13" x14ac:dyDescent="0.2">
      <c r="A24" s="49" t="s">
        <v>147</v>
      </c>
      <c r="B24" s="61">
        <v>449964</v>
      </c>
      <c r="C24" s="63">
        <v>7232</v>
      </c>
      <c r="D24" s="62">
        <v>29192.385581999999</v>
      </c>
      <c r="E24" s="65">
        <v>3</v>
      </c>
      <c r="F24" s="64">
        <v>3</v>
      </c>
      <c r="G24" s="63">
        <v>7229</v>
      </c>
      <c r="H24" s="62">
        <v>0</v>
      </c>
      <c r="I24" s="100">
        <v>5.04</v>
      </c>
      <c r="J24" s="63">
        <v>29187.345582000002</v>
      </c>
      <c r="K24" s="99" t="s">
        <v>152</v>
      </c>
      <c r="L24" s="38">
        <f t="shared" si="0"/>
        <v>0.99958517699115046</v>
      </c>
      <c r="M24" s="38">
        <f t="shared" si="1"/>
        <v>0.99958517699115046</v>
      </c>
    </row>
    <row r="25" spans="1:13" ht="13.5" thickBot="1" x14ac:dyDescent="0.25">
      <c r="A25" s="37" t="s">
        <v>102</v>
      </c>
      <c r="B25" s="43">
        <v>244820</v>
      </c>
      <c r="C25" s="40">
        <v>1119</v>
      </c>
      <c r="D25" s="39">
        <v>1932.7092720000001</v>
      </c>
      <c r="E25" s="42"/>
      <c r="F25" s="41">
        <v>363</v>
      </c>
      <c r="G25" s="40">
        <v>1</v>
      </c>
      <c r="H25" s="39">
        <v>755</v>
      </c>
      <c r="I25" s="98">
        <v>1549.7257119999999</v>
      </c>
      <c r="J25" s="40">
        <v>6.1920000000000003E-2</v>
      </c>
      <c r="K25" s="97">
        <v>382.92164000000002</v>
      </c>
      <c r="L25" s="38">
        <f t="shared" si="0"/>
        <v>8.9365504915102768E-4</v>
      </c>
      <c r="M25" s="38">
        <f t="shared" si="1"/>
        <v>2.7472527472527475E-3</v>
      </c>
    </row>
    <row r="26" spans="1:13" ht="13.5" thickTop="1" x14ac:dyDescent="0.2">
      <c r="B26" s="87">
        <f t="shared" ref="B26:K26" si="2">SUM(B3:B25)</f>
        <v>4252732</v>
      </c>
      <c r="C26" s="87">
        <f t="shared" si="2"/>
        <v>19039</v>
      </c>
      <c r="D26" s="87">
        <f t="shared" si="2"/>
        <v>88424.633720000013</v>
      </c>
      <c r="E26" s="30">
        <f t="shared" si="2"/>
        <v>25</v>
      </c>
      <c r="F26" s="30">
        <f t="shared" si="2"/>
        <v>5138</v>
      </c>
      <c r="G26" s="30">
        <f t="shared" si="2"/>
        <v>7472</v>
      </c>
      <c r="H26" s="30">
        <f t="shared" si="2"/>
        <v>6427</v>
      </c>
      <c r="I26" s="30">
        <f t="shared" si="2"/>
        <v>39114.267223000003</v>
      </c>
      <c r="J26" s="30">
        <f t="shared" si="2"/>
        <v>32596.724593000003</v>
      </c>
      <c r="K26" s="30">
        <f t="shared" si="2"/>
        <v>16713.641904</v>
      </c>
    </row>
    <row r="28" spans="1:13" x14ac:dyDescent="0.2">
      <c r="A28" s="30" t="str">
        <f>CONCATENATE(A1," ","(",H28,")")</f>
        <v>Lakes (19037)</v>
      </c>
      <c r="H28" s="30">
        <f>+F26+G26+H26</f>
        <v>19037</v>
      </c>
    </row>
  </sheetData>
  <mergeCells count="2">
    <mergeCell ref="F1:H1"/>
    <mergeCell ref="I1:K1"/>
  </mergeCells>
  <pageMargins left="0.78740157499999996" right="0.78740157499999996" top="0.984251969" bottom="0.984251969" header="0.4921259845" footer="0.4921259845"/>
  <pageSetup paperSize="9"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1</vt:i4>
      </vt:variant>
      <vt:variant>
        <vt:lpstr>Named Ranges</vt:lpstr>
      </vt:variant>
      <vt:variant>
        <vt:i4>1</vt:i4>
      </vt:variant>
    </vt:vector>
  </HeadingPairs>
  <TitlesOfParts>
    <vt:vector size="6" baseType="lpstr">
      <vt:lpstr>Metadata Fig5.4a</vt:lpstr>
      <vt:lpstr>Data_5.4a</vt:lpstr>
      <vt:lpstr>SWR</vt:lpstr>
      <vt:lpstr>SWL</vt:lpstr>
      <vt:lpstr>Fig 5.4a</vt:lpstr>
      <vt:lpstr>'Metadata Fig5.4a'!Print_Area</vt:lpstr>
    </vt:vector>
  </TitlesOfParts>
  <Company>European Environment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Kristensen</dc:creator>
  <cp:lastModifiedBy>Mona Mandrup Poulsen</cp:lastModifiedBy>
  <dcterms:created xsi:type="dcterms:W3CDTF">2012-09-27T09:39:01Z</dcterms:created>
  <dcterms:modified xsi:type="dcterms:W3CDTF">2012-09-28T14:11:33Z</dcterms:modified>
</cp:coreProperties>
</file>