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06-146920-INDP005-Federico-Antognazza\4_Figures\FIG2-146926\Data-package\"/>
    </mc:Choice>
  </mc:AlternateContent>
  <bookViews>
    <workbookView xWindow="0" yWindow="0" windowWidth="28800" windowHeight="11000" firstSheet="4" activeTab="5"/>
  </bookViews>
  <sheets>
    <sheet name="RawData" sheetId="1" state="hidden" r:id="rId1"/>
    <sheet name="DataSource" sheetId="3" state="hidden" r:id="rId2"/>
    <sheet name="IND0006 - Fig. 1" sheetId="2" state="hidden" r:id="rId3"/>
    <sheet name="IND0006 - Fig. 2 - Old" sheetId="4" state="hidden" r:id="rId4"/>
    <sheet name="DATA AND CHART" sheetId="5" r:id="rId5"/>
    <sheet name="IMAGE AND ILLUSTRATION" sheetId="7" r:id="rId6"/>
  </sheets>
  <definedNames>
    <definedName name="_xlnm._FilterDatabase" localSheetId="0" hidden="1">RawData!$A$1:$F$1806</definedName>
  </definedNames>
  <calcPr calcId="162913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" i="5" l="1"/>
  <c r="M50" i="5"/>
  <c r="M49" i="5"/>
  <c r="M48" i="5"/>
  <c r="M47" i="5"/>
  <c r="M46" i="5"/>
  <c r="E76" i="5" s="1"/>
  <c r="M45" i="5"/>
  <c r="M44" i="5"/>
  <c r="E74" i="5" s="1"/>
  <c r="M43" i="5"/>
  <c r="M42" i="5"/>
  <c r="M41" i="5"/>
  <c r="M40" i="5"/>
  <c r="M39" i="5"/>
  <c r="M38" i="5"/>
  <c r="E72" i="5" s="1"/>
  <c r="M37" i="5"/>
  <c r="M36" i="5"/>
  <c r="M35" i="5"/>
  <c r="M34" i="5"/>
  <c r="M33" i="5"/>
  <c r="M32" i="5"/>
  <c r="M31" i="5"/>
  <c r="E67" i="5" s="1"/>
  <c r="M30" i="5"/>
  <c r="E66" i="5" s="1"/>
  <c r="M29" i="5"/>
  <c r="M28" i="5"/>
  <c r="M27" i="5"/>
  <c r="M26" i="5"/>
  <c r="M25" i="5"/>
  <c r="J51" i="5"/>
  <c r="J50" i="5"/>
  <c r="J49" i="5"/>
  <c r="J48" i="5"/>
  <c r="J47" i="5"/>
  <c r="J46" i="5"/>
  <c r="J45" i="5"/>
  <c r="J44" i="5"/>
  <c r="D74" i="5" s="1"/>
  <c r="J43" i="5"/>
  <c r="J42" i="5"/>
  <c r="J41" i="5"/>
  <c r="J40" i="5"/>
  <c r="J39" i="5"/>
  <c r="J38" i="5"/>
  <c r="J37" i="5"/>
  <c r="J36" i="5"/>
  <c r="D70" i="5" s="1"/>
  <c r="J35" i="5"/>
  <c r="J34" i="5"/>
  <c r="J33" i="5"/>
  <c r="J32" i="5"/>
  <c r="J31" i="5"/>
  <c r="J30" i="5"/>
  <c r="J29" i="5"/>
  <c r="J28" i="5"/>
  <c r="D64" i="5" s="1"/>
  <c r="J27" i="5"/>
  <c r="J26" i="5"/>
  <c r="J25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C70" i="5" s="1"/>
  <c r="G35" i="5"/>
  <c r="G34" i="5"/>
  <c r="G33" i="5"/>
  <c r="G32" i="5"/>
  <c r="G31" i="5"/>
  <c r="G30" i="5"/>
  <c r="G29" i="5"/>
  <c r="G28" i="5"/>
  <c r="C64" i="5" s="1"/>
  <c r="G27" i="5"/>
  <c r="G26" i="5"/>
  <c r="G25" i="5"/>
  <c r="D51" i="5"/>
  <c r="D50" i="5"/>
  <c r="D49" i="5"/>
  <c r="D48" i="5"/>
  <c r="D47" i="5"/>
  <c r="D46" i="5"/>
  <c r="D45" i="5"/>
  <c r="D44" i="5"/>
  <c r="B74" i="5" s="1"/>
  <c r="D43" i="5"/>
  <c r="D42" i="5"/>
  <c r="D41" i="5"/>
  <c r="D40" i="5"/>
  <c r="D39" i="5"/>
  <c r="D38" i="5"/>
  <c r="D37" i="5"/>
  <c r="D36" i="5"/>
  <c r="B70" i="5" s="1"/>
  <c r="D35" i="5"/>
  <c r="D34" i="5"/>
  <c r="D33" i="5"/>
  <c r="D32" i="5"/>
  <c r="D31" i="5"/>
  <c r="D30" i="5"/>
  <c r="D29" i="5"/>
  <c r="D28" i="5"/>
  <c r="B64" i="5" s="1"/>
  <c r="D27" i="5"/>
  <c r="D26" i="5"/>
  <c r="D25" i="5"/>
  <c r="E80" i="5"/>
  <c r="D80" i="5"/>
  <c r="C80" i="5"/>
  <c r="B80" i="5"/>
  <c r="E79" i="5"/>
  <c r="D79" i="5"/>
  <c r="C79" i="5"/>
  <c r="B79" i="5"/>
  <c r="E78" i="5"/>
  <c r="D78" i="5"/>
  <c r="C78" i="5"/>
  <c r="B78" i="5"/>
  <c r="E77" i="5"/>
  <c r="D77" i="5"/>
  <c r="C77" i="5"/>
  <c r="B77" i="5"/>
  <c r="D76" i="5"/>
  <c r="C76" i="5"/>
  <c r="B76" i="5"/>
  <c r="E75" i="5"/>
  <c r="D75" i="5"/>
  <c r="C75" i="5"/>
  <c r="B75" i="5"/>
  <c r="C74" i="5"/>
  <c r="E73" i="5"/>
  <c r="D73" i="5"/>
  <c r="C73" i="5"/>
  <c r="B73" i="5"/>
  <c r="D72" i="5"/>
  <c r="C72" i="5"/>
  <c r="B72" i="5"/>
  <c r="E71" i="5"/>
  <c r="D71" i="5"/>
  <c r="C71" i="5"/>
  <c r="B71" i="5"/>
  <c r="E70" i="5"/>
  <c r="E69" i="5"/>
  <c r="D69" i="5"/>
  <c r="C69" i="5"/>
  <c r="B69" i="5"/>
  <c r="E68" i="5"/>
  <c r="D68" i="5"/>
  <c r="C68" i="5"/>
  <c r="B68" i="5"/>
  <c r="D67" i="5"/>
  <c r="C67" i="5"/>
  <c r="B67" i="5"/>
  <c r="D66" i="5"/>
  <c r="C66" i="5"/>
  <c r="B66" i="5"/>
  <c r="E65" i="5"/>
  <c r="D65" i="5"/>
  <c r="C65" i="5"/>
  <c r="B65" i="5"/>
  <c r="E64" i="5"/>
  <c r="E63" i="5"/>
  <c r="D63" i="5"/>
  <c r="C63" i="5"/>
  <c r="B63" i="5"/>
  <c r="E62" i="5"/>
  <c r="D62" i="5"/>
  <c r="C62" i="5"/>
  <c r="B62" i="5"/>
  <c r="E61" i="5"/>
  <c r="D61" i="5"/>
  <c r="C61" i="5"/>
  <c r="B61" i="5"/>
  <c r="L13" i="5"/>
  <c r="K13" i="5"/>
  <c r="I13" i="5"/>
  <c r="H13" i="5"/>
  <c r="F13" i="5"/>
  <c r="E13" i="5"/>
  <c r="C12" i="5"/>
  <c r="B12" i="5"/>
  <c r="C11" i="5"/>
  <c r="B11" i="5"/>
  <c r="L10" i="5"/>
  <c r="K10" i="5"/>
  <c r="F10" i="5"/>
  <c r="E10" i="5"/>
  <c r="I9" i="5"/>
  <c r="H9" i="5"/>
  <c r="F9" i="5"/>
  <c r="E9" i="5"/>
  <c r="C9" i="5"/>
  <c r="B9" i="5"/>
  <c r="L8" i="5"/>
  <c r="K8" i="5"/>
  <c r="I7" i="5"/>
  <c r="H7" i="5"/>
  <c r="I6" i="5"/>
  <c r="H6" i="5"/>
  <c r="C6" i="5"/>
  <c r="B6" i="5"/>
  <c r="L5" i="5"/>
  <c r="K5" i="5"/>
  <c r="F4" i="5"/>
  <c r="E4" i="5"/>
  <c r="L3" i="5"/>
  <c r="K3" i="5"/>
  <c r="I3" i="5"/>
  <c r="H3" i="5"/>
  <c r="F3" i="5"/>
  <c r="E3" i="5"/>
  <c r="C3" i="5"/>
  <c r="B3" i="5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F13" i="2"/>
  <c r="F12" i="2"/>
  <c r="F11" i="2"/>
  <c r="F10" i="2"/>
  <c r="F9" i="2"/>
  <c r="F8" i="2"/>
  <c r="F7" i="2"/>
  <c r="F6" i="2"/>
  <c r="F5" i="2"/>
  <c r="F4" i="2"/>
  <c r="F3" i="2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  <c r="D3" i="5" l="1"/>
  <c r="G3" i="5"/>
  <c r="J3" i="5"/>
  <c r="M3" i="5"/>
  <c r="G4" i="5"/>
  <c r="M5" i="5"/>
  <c r="D6" i="5"/>
  <c r="J6" i="5"/>
  <c r="J7" i="5"/>
  <c r="M8" i="5"/>
  <c r="D9" i="5"/>
  <c r="G9" i="5"/>
  <c r="J9" i="5"/>
  <c r="G10" i="5"/>
  <c r="M10" i="5"/>
  <c r="D11" i="5"/>
  <c r="D12" i="5"/>
  <c r="G13" i="5"/>
  <c r="J13" i="5"/>
  <c r="M13" i="5"/>
</calcChain>
</file>

<file path=xl/sharedStrings.xml><?xml version="1.0" encoding="utf-8"?>
<sst xmlns="http://schemas.openxmlformats.org/spreadsheetml/2006/main" count="4982" uniqueCount="131">
  <si>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</si>
  <si>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</si>
  <si>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</si>
  <si>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</si>
  <si>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</si>
  <si>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</si>
  <si>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</si>
  <si>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</si>
  <si>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</si>
  <si>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</si>
  <si>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</si>
  <si>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</si>
  <si>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</si>
  <si>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</si>
  <si>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</si>
  <si>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</si>
  <si>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</si>
  <si>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</si>
  <si>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</si>
  <si>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</si>
  <si>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</si>
  <si>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</si>
  <si>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</si>
  <si>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</si>
  <si>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</si>
  <si>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</si>
  <si>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</si>
  <si>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</si>
  <si>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</si>
  <si>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</si>
  <si>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</si>
  <si>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</si>
  <si>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</si>
  <si>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</si>
  <si>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</si>
  <si>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</si>
  <si>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</si>
  <si>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</si>
  <si>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</si>
  <si>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</si>
  <si>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</si>
  <si>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</si>
  <si>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</si>
  <si>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</si>
  <si>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</si>
  <si>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</si>
  <si>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</si>
  <si>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</si>
  <si>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</si>
  <si>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</si>
  <si>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</si>
  <si>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</si>
  <si>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</si>
  <si>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</si>
  <si>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</si>
  <si>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</si>
  <si>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</si>
  <si>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</si>
  <si>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</si>
  <si>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</si>
  <si>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</si>
  <si>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</si>
  <si>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</si>
  <si>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</si>
  <si>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</si>
  <si>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</si>
  <si>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</si>
  <si>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</si>
  <si>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</si>
  <si>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</si>
  <si>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</si>
  <si>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</si>
  <si>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</si>
  <si>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</si>
  <si>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</si>
  <si>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</si>
  <si>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</si>
  <si>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</si>
  <si>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</si>
  <si>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</si>
  <si>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</si>
  <si>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</si>
  <si>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</si>
  <si>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</si>
  <si>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</si>
  <si>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</si>
  <si>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</si>
  <si>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</si>
  <si>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</si>
  <si>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</si>
  <si>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</si>
  <si>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</si>
  <si>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</si>
  <si>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</si>
  <si>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</si>
  <si>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</si>
  <si>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</si>
  <si>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</si>
  <si>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</si>
  <si>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</si>
  <si>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</si>
  <si>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</si>
  <si>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</si>
  <si>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</si>
  <si>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</si>
  <si>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</si>
  <si>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>Never reported under new E-PRTR: data from 2016 projected in 2017-2020</t>
  </si>
  <si>
    <t>Germany and Lithuania</t>
  </si>
  <si>
    <t>Lack of reporting from 2017. 2017 data used for the period 2018-2020</t>
  </si>
  <si>
    <t>Italy and Malta</t>
  </si>
  <si>
    <t>Lack of reporting 2020. 2019 values has been used</t>
  </si>
  <si>
    <t>Spain Nichel correction</t>
  </si>
  <si>
    <t>Portugal Cd correction</t>
  </si>
  <si>
    <t>Mistake in use of comma separator for 2019. Corrected value</t>
  </si>
  <si>
    <t>Mistake in use of comma separator for 2018. Corrected value</t>
  </si>
  <si>
    <t>Italy TOC correction</t>
  </si>
  <si>
    <t>2015 TOC value reported suspisciously. 2014 value used.</t>
  </si>
  <si>
    <t xml:space="preserve">Source of the data: </t>
  </si>
  <si>
    <t>S:\Common workspace\Air\IED\Indicators\2022\2022 - IND0006 - Draft material</t>
  </si>
  <si>
    <t>Total organic carbon (TOC)</t>
  </si>
  <si>
    <t>Change</t>
  </si>
  <si>
    <t xml:space="preserve">Gap filling of non reported data is not performed to avoid production of anomalous % change between two given years. 
For this reason DE, IT, MT, LT, SK has been not considered. 
Top 5 reduction for each pollutant has been taken into account. </t>
  </si>
  <si>
    <t>Data source from: S:\Common workspace\Air\IED\Indicators\2022\2002 - IND0006 - Draft Material</t>
  </si>
  <si>
    <t>The table will present the column change only</t>
  </si>
  <si>
    <t>no data</t>
  </si>
  <si>
    <t>between 0 and 20 %</t>
  </si>
  <si>
    <t>between -20 % and 0</t>
  </si>
  <si>
    <t>between -50 % and - 20 %</t>
  </si>
  <si>
    <t>either 2010 or 2020 not reported</t>
  </si>
  <si>
    <t>above 20 %</t>
  </si>
  <si>
    <t>above -50 %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</si>
</sst>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E+00"/>
    <numFmt numFmtId="165" formatCode="0.0%"/>
    <numFmt numFmtId="166" formatCode=";;;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D8C8"/>
        <bgColor indexed="64"/>
      </patternFill>
    </fill>
    <fill>
      <patternFill patternType="solid">
        <fgColor rgb="FF5BAA9D"/>
        <bgColor indexed="64"/>
      </patternFill>
    </fill>
    <fill>
      <patternFill patternType="solid">
        <fgColor rgb="FFE28C31"/>
        <bgColor indexed="64"/>
      </patternFill>
    </fill>
    <fill>
      <patternFill patternType="solid">
        <fgColor rgb="FFFED372"/>
        <bgColor indexed="64"/>
      </patternFill>
    </fill>
    <fill>
      <patternFill patternType="solid">
        <fgColor rgb="FF79B9AB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1" fillId="0" borderId="0"/>
  </cellStyleXfs>
  <cellXfs count="13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>
      <alignment horizontal="center"/>
    </xf>
    <xf numFmtId="0" fontId="5" fillId="0" borderId="7" xfId="0" applyNumberFormat="1" applyFont="1" applyFill="1" applyBorder="1" applyAlignment="1" applyProtection="1">
      <alignment horizontal="center"/>
    </xf>
    <xf numFmtId="0" fontId="5" fillId="0" borderId="8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165" fontId="1" fillId="0" borderId="10" xfId="0" applyNumberFormat="1" applyFont="1" applyFill="1" applyBorder="1" applyAlignment="1" applyProtection="1">
      <alignment horizontal="center"/>
    </xf>
    <xf numFmtId="11" fontId="1" fillId="0" borderId="2" xfId="0" applyNumberFormat="1" applyFont="1" applyFill="1" applyBorder="1" applyAlignment="1" applyProtection="1">
      <alignment horizontal="center"/>
    </xf>
    <xf numFmtId="11" fontId="1" fillId="0" borderId="0" xfId="0" applyNumberFormat="1" applyFont="1" applyFill="1" applyBorder="1" applyAlignment="1" applyProtection="1">
      <alignment horizontal="center"/>
    </xf>
    <xf numFmtId="11" fontId="6" fillId="0" borderId="0" xfId="0" applyNumberFormat="1" applyFont="1" applyFill="1" applyBorder="1" applyAlignment="1" applyProtection="1">
      <alignment horizontal="center"/>
    </xf>
    <xf numFmtId="11" fontId="6" fillId="0" borderId="2" xfId="0" applyNumberFormat="1" applyFont="1" applyFill="1" applyBorder="1" applyAlignment="1" applyProtection="1">
      <alignment horizontal="center"/>
    </xf>
    <xf numFmtId="11" fontId="7" fillId="0" borderId="0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/>
    <xf numFmtId="165" fontId="1" fillId="0" borderId="14" xfId="0" applyNumberFormat="1" applyFont="1" applyFill="1" applyBorder="1" applyAlignment="1" applyProtection="1">
      <alignment horizontal="center"/>
    </xf>
    <xf numFmtId="11" fontId="1" fillId="0" borderId="12" xfId="0" applyNumberFormat="1" applyFont="1" applyFill="1" applyBorder="1" applyAlignment="1" applyProtection="1">
      <alignment horizontal="center"/>
    </xf>
    <xf numFmtId="11" fontId="1" fillId="0" borderId="1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11" fontId="8" fillId="0" borderId="2" xfId="0" applyNumberFormat="1" applyFont="1" applyFill="1" applyBorder="1" applyAlignment="1" applyProtection="1">
      <alignment horizontal="center"/>
    </xf>
    <xf numFmtId="11" fontId="8" fillId="0" borderId="0" xfId="0" applyNumberFormat="1" applyFont="1" applyFill="1" applyBorder="1" applyAlignment="1" applyProtection="1">
      <alignment horizontal="center"/>
    </xf>
    <xf numFmtId="11" fontId="3" fillId="0" borderId="0" xfId="0" applyNumberFormat="1" applyFont="1" applyFill="1" applyBorder="1" applyAlignment="1" applyProtection="1"/>
    <xf numFmtId="0" fontId="4" fillId="0" borderId="15" xfId="0" applyNumberFormat="1" applyFont="1" applyFill="1" applyBorder="1" applyAlignment="1" applyProtection="1">
      <alignment horizontal="center"/>
    </xf>
    <xf numFmtId="0" fontId="3" fillId="0" borderId="19" xfId="0" applyNumberFormat="1" applyFont="1" applyFill="1" applyBorder="1" applyAlignment="1" applyProtection="1">
      <alignment horizontal="center"/>
    </xf>
    <xf numFmtId="1" fontId="3" fillId="0" borderId="19" xfId="0" applyNumberFormat="1" applyFont="1" applyFill="1" applyBorder="1" applyAlignment="1" applyProtection="1">
      <alignment horizontal="center"/>
    </xf>
    <xf numFmtId="11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Font="1" applyAlignment="1">
      <alignment horizontal="center"/>
    </xf>
    <xf numFmtId="1" fontId="1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0" fillId="0" borderId="0" xfId="0" applyNumberFormat="1" applyAlignment="1"/>
    <xf numFmtId="1" fontId="1" fillId="0" borderId="2" xfId="0" applyNumberFormat="1" applyFont="1" applyFill="1" applyBorder="1" applyAlignment="1" applyProtection="1">
      <alignment horizontal="center"/>
    </xf>
    <xf numFmtId="1" fontId="6" fillId="0" borderId="2" xfId="0" applyNumberFormat="1" applyFont="1" applyFill="1" applyBorder="1" applyAlignment="1" applyProtection="1">
      <alignment horizontal="center"/>
    </xf>
    <xf numFmtId="1" fontId="8" fillId="0" borderId="0" xfId="0" applyNumberFormat="1" applyFont="1" applyFill="1" applyBorder="1" applyAlignment="1" applyProtection="1">
      <alignment horizontal="center"/>
    </xf>
    <xf numFmtId="1" fontId="6" fillId="0" borderId="0" xfId="0" applyNumberFormat="1" applyFont="1" applyFill="1" applyBorder="1" applyAlignment="1" applyProtection="1">
      <alignment horizontal="center"/>
    </xf>
    <xf numFmtId="1" fontId="1" fillId="0" borderId="12" xfId="0" applyNumberFormat="1" applyFont="1" applyFill="1" applyBorder="1" applyAlignment="1" applyProtection="1">
      <alignment horizontal="center"/>
    </xf>
    <xf numFmtId="1" fontId="1" fillId="0" borderId="13" xfId="0" applyNumberFormat="1" applyFont="1" applyFill="1" applyBorder="1" applyAlignment="1" applyProtection="1">
      <alignment horizontal="center"/>
    </xf>
    <xf numFmtId="0" fontId="5" fillId="0" borderId="24" xfId="0" applyNumberFormat="1" applyFont="1" applyFill="1" applyBorder="1" applyAlignment="1" applyProtection="1">
      <alignment horizontal="center"/>
    </xf>
    <xf numFmtId="0" fontId="5" fillId="0" borderId="25" xfId="0" applyNumberFormat="1" applyFont="1" applyFill="1" applyBorder="1" applyAlignment="1" applyProtection="1">
      <alignment horizontal="center"/>
    </xf>
    <xf numFmtId="0" fontId="5" fillId="0" borderId="26" xfId="0" applyNumberFormat="1" applyFont="1" applyFill="1" applyBorder="1" applyAlignment="1" applyProtection="1">
      <alignment horizontal="center"/>
    </xf>
    <xf numFmtId="0" fontId="1" fillId="0" borderId="27" xfId="0" applyNumberFormat="1" applyFont="1" applyFill="1" applyBorder="1" applyAlignment="1" applyProtection="1"/>
    <xf numFmtId="1" fontId="1" fillId="0" borderId="20" xfId="0" applyNumberFormat="1" applyFont="1" applyFill="1" applyBorder="1" applyAlignment="1" applyProtection="1">
      <alignment horizontal="center"/>
    </xf>
    <xf numFmtId="1" fontId="1" fillId="0" borderId="28" xfId="0" applyNumberFormat="1" applyFont="1" applyFill="1" applyBorder="1" applyAlignment="1" applyProtection="1">
      <alignment horizontal="center"/>
    </xf>
    <xf numFmtId="9" fontId="1" fillId="0" borderId="29" xfId="0" applyNumberFormat="1" applyFont="1" applyFill="1" applyBorder="1" applyAlignment="1" applyProtection="1">
      <alignment horizontal="center"/>
    </xf>
    <xf numFmtId="0" fontId="1" fillId="0" borderId="30" xfId="0" applyNumberFormat="1" applyFont="1" applyFill="1" applyBorder="1" applyAlignment="1" applyProtection="1"/>
    <xf numFmtId="0" fontId="1" fillId="0" borderId="31" xfId="0" applyNumberFormat="1" applyFont="1" applyFill="1" applyBorder="1" applyAlignment="1" applyProtection="1"/>
    <xf numFmtId="1" fontId="1" fillId="0" borderId="24" xfId="0" applyNumberFormat="1" applyFont="1" applyFill="1" applyBorder="1" applyAlignment="1" applyProtection="1">
      <alignment horizontal="center"/>
    </xf>
    <xf numFmtId="1" fontId="1" fillId="0" borderId="25" xfId="0" applyNumberFormat="1" applyFont="1" applyFill="1" applyBorder="1" applyAlignment="1" applyProtection="1">
      <alignment horizontal="center"/>
    </xf>
    <xf numFmtId="9" fontId="1" fillId="0" borderId="26" xfId="0" applyNumberFormat="1" applyFont="1" applyFill="1" applyBorder="1" applyAlignment="1" applyProtection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1" fillId="0" borderId="0" xfId="0" applyFont="1"/>
    <xf numFmtId="0" fontId="5" fillId="0" borderId="0" xfId="0" applyFont="1"/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" fillId="0" borderId="38" xfId="0" applyFont="1" applyBorder="1"/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9" fontId="1" fillId="0" borderId="41" xfId="0" applyNumberFormat="1" applyFont="1" applyBorder="1" applyAlignment="1">
      <alignment horizontal="center"/>
    </xf>
    <xf numFmtId="0" fontId="1" fillId="0" borderId="42" xfId="0" applyFont="1" applyBorder="1"/>
    <xf numFmtId="0" fontId="10" fillId="0" borderId="0" xfId="0" applyFont="1" applyAlignment="1">
      <alignment horizontal="center" vertical="center"/>
    </xf>
    <xf numFmtId="0" fontId="1" fillId="0" borderId="43" xfId="0" applyFont="1" applyBorder="1"/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9" fontId="1" fillId="0" borderId="37" xfId="0" applyNumberFormat="1" applyFont="1" applyBorder="1" applyAlignment="1">
      <alignment horizontal="center"/>
    </xf>
    <xf numFmtId="1" fontId="1" fillId="0" borderId="44" xfId="0" applyNumberFormat="1" applyFont="1" applyBorder="1" applyAlignment="1">
      <alignment horizontal="center"/>
    </xf>
    <xf numFmtId="1" fontId="1" fillId="0" borderId="45" xfId="0" applyNumberFormat="1" applyFont="1" applyBorder="1" applyAlignment="1">
      <alignment horizontal="center"/>
    </xf>
    <xf numFmtId="9" fontId="1" fillId="0" borderId="46" xfId="0" applyNumberFormat="1" applyFont="1" applyBorder="1" applyAlignment="1">
      <alignment horizontal="center"/>
    </xf>
    <xf numFmtId="0" fontId="5" fillId="0" borderId="33" xfId="0" applyFont="1" applyBorder="1" applyAlignment="1"/>
    <xf numFmtId="0" fontId="5" fillId="0" borderId="34" xfId="0" applyFont="1" applyBorder="1" applyAlignment="1"/>
    <xf numFmtId="0" fontId="1" fillId="0" borderId="44" xfId="0" applyFont="1" applyBorder="1"/>
    <xf numFmtId="0" fontId="1" fillId="0" borderId="39" xfId="0" applyFont="1" applyBorder="1"/>
    <xf numFmtId="0" fontId="1" fillId="0" borderId="35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6" fontId="5" fillId="0" borderId="38" xfId="1" applyNumberFormat="1" applyFont="1" applyFill="1" applyBorder="1" applyAlignment="1" applyProtection="1">
      <alignment horizontal="center"/>
    </xf>
    <xf numFmtId="166" fontId="5" fillId="0" borderId="42" xfId="1" applyNumberFormat="1" applyFont="1" applyFill="1" applyBorder="1" applyAlignment="1" applyProtection="1">
      <alignment horizontal="center"/>
    </xf>
    <xf numFmtId="166" fontId="5" fillId="2" borderId="42" xfId="1" applyNumberFormat="1" applyFont="1" applyFill="1" applyBorder="1" applyAlignment="1" applyProtection="1">
      <alignment horizontal="center"/>
    </xf>
    <xf numFmtId="166" fontId="5" fillId="0" borderId="43" xfId="1" applyNumberFormat="1" applyFont="1" applyFill="1" applyBorder="1" applyAlignment="1" applyProtection="1">
      <alignment horizontal="center"/>
    </xf>
    <xf numFmtId="0" fontId="12" fillId="0" borderId="0" xfId="0" applyFont="1"/>
    <xf numFmtId="166" fontId="2" fillId="0" borderId="38" xfId="1" applyNumberFormat="1" applyFont="1" applyFill="1" applyBorder="1" applyAlignment="1" applyProtection="1">
      <alignment horizontal="center"/>
    </xf>
    <xf numFmtId="166" fontId="2" fillId="0" borderId="42" xfId="1" applyNumberFormat="1" applyFont="1" applyFill="1" applyBorder="1" applyAlignment="1" applyProtection="1">
      <alignment horizontal="center"/>
    </xf>
    <xf numFmtId="166" fontId="2" fillId="2" borderId="42" xfId="1" applyNumberFormat="1" applyFont="1" applyFill="1" applyBorder="1" applyAlignment="1" applyProtection="1">
      <alignment horizontal="center"/>
    </xf>
    <xf numFmtId="166" fontId="2" fillId="0" borderId="43" xfId="1" applyNumberFormat="1" applyFont="1" applyFill="1" applyBorder="1" applyAlignment="1" applyProtection="1">
      <alignment horizontal="center"/>
    </xf>
    <xf numFmtId="0" fontId="2" fillId="2" borderId="44" xfId="0" applyFont="1" applyFill="1" applyBorder="1"/>
    <xf numFmtId="0" fontId="2" fillId="2" borderId="39" xfId="0" applyFont="1" applyFill="1" applyBorder="1"/>
    <xf numFmtId="0" fontId="2" fillId="2" borderId="35" xfId="0" applyFont="1" applyFill="1" applyBorder="1"/>
    <xf numFmtId="0" fontId="12" fillId="5" borderId="47" xfId="0" applyFont="1" applyFill="1" applyBorder="1"/>
    <xf numFmtId="0" fontId="12" fillId="0" borderId="0" xfId="0" quotePrefix="1" applyFont="1"/>
    <xf numFmtId="0" fontId="12" fillId="6" borderId="40" xfId="0" applyFont="1" applyFill="1" applyBorder="1"/>
    <xf numFmtId="0" fontId="12" fillId="3" borderId="40" xfId="0" applyFont="1" applyFill="1" applyBorder="1"/>
    <xf numFmtId="0" fontId="12" fillId="7" borderId="40" xfId="0" applyFont="1" applyFill="1" applyBorder="1"/>
    <xf numFmtId="0" fontId="12" fillId="4" borderId="40" xfId="0" applyFont="1" applyFill="1" applyBorder="1"/>
    <xf numFmtId="0" fontId="12" fillId="2" borderId="48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2" fillId="2" borderId="0" xfId="0" quotePrefix="1" applyFont="1" applyFill="1"/>
    <xf numFmtId="0" fontId="12" fillId="5" borderId="0" xfId="0" applyFont="1" applyFill="1" applyBorder="1"/>
    <xf numFmtId="0" fontId="12" fillId="6" borderId="0" xfId="0" applyFont="1" applyFill="1" applyBorder="1"/>
    <xf numFmtId="0" fontId="12" fillId="3" borderId="0" xfId="0" applyFont="1" applyFill="1" applyBorder="1"/>
    <xf numFmtId="0" fontId="12" fillId="7" borderId="0" xfId="0" applyFont="1" applyFill="1" applyBorder="1"/>
    <xf numFmtId="0" fontId="12" fillId="4" borderId="0" xfId="0" applyFont="1" applyFill="1" applyBorder="1"/>
    <xf numFmtId="0" fontId="4" fillId="0" borderId="16" xfId="0" applyNumberFormat="1" applyFont="1" applyFill="1" applyBorder="1" applyAlignment="1" applyProtection="1">
      <alignment horizontal="center"/>
    </xf>
    <xf numFmtId="0" fontId="4" fillId="0" borderId="18" xfId="0" applyNumberFormat="1" applyFont="1" applyFill="1" applyBorder="1" applyAlignment="1" applyProtection="1">
      <alignment horizontal="center"/>
    </xf>
    <xf numFmtId="0" fontId="4" fillId="0" borderId="17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center"/>
    </xf>
    <xf numFmtId="0" fontId="5" fillId="0" borderId="5" xfId="0" applyNumberFormat="1" applyFont="1" applyFill="1" applyBorder="1" applyAlignment="1" applyProtection="1">
      <alignment horizontal="center"/>
    </xf>
    <xf numFmtId="0" fontId="5" fillId="0" borderId="21" xfId="0" applyNumberFormat="1" applyFont="1" applyFill="1" applyBorder="1" applyAlignment="1" applyProtection="1">
      <alignment horizontal="center"/>
    </xf>
    <xf numFmtId="0" fontId="5" fillId="0" borderId="23" xfId="0" applyNumberFormat="1" applyFont="1" applyFill="1" applyBorder="1" applyAlignment="1" applyProtection="1">
      <alignment horizontal="center"/>
    </xf>
    <xf numFmtId="0" fontId="5" fillId="0" borderId="22" xfId="0" applyNumberFormat="1" applyFont="1" applyFill="1" applyBorder="1" applyAlignment="1" applyProtection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3">
    <cellStyle name="Normal" xfId="0" builtinId="0"/>
    <cellStyle name="Normal 2" xfId="2"/>
    <cellStyle name="Percent" xfId="1" builtinId="5"/>
  </cellStyles>
  <dxfs count="24"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ill>
        <patternFill>
          <bgColor theme="0"/>
        </patternFill>
      </fill>
    </dxf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ill>
        <patternFill>
          <bgColor theme="0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75C9DA"/>
      <color rgb="FF075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8875330033968E-2"/>
          <c:y val="4.4296788482834998E-2"/>
          <c:w val="0.87967474348024477"/>
          <c:h val="0.7471832300032264"/>
        </c:manualLayout>
      </c:layout>
      <c:lineChart>
        <c:grouping val="standard"/>
        <c:varyColors val="0"/>
        <c:ser>
          <c:idx val="1"/>
          <c:order val="0"/>
          <c:tx>
            <c:strRef>
              <c:f>'IND0006 - Fig. 1'!$A$2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'IND0006 - Fig. 1'!$B$2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1'!$B$3:$B$13</c:f>
              <c:numCache>
                <c:formatCode>0</c:formatCode>
                <c:ptCount val="11"/>
                <c:pt idx="0">
                  <c:v>100</c:v>
                </c:pt>
                <c:pt idx="1">
                  <c:v>93.33348302349961</c:v>
                </c:pt>
                <c:pt idx="2">
                  <c:v>95.262586614297248</c:v>
                </c:pt>
                <c:pt idx="3">
                  <c:v>95.150071323236489</c:v>
                </c:pt>
                <c:pt idx="4">
                  <c:v>101.93382794328795</c:v>
                </c:pt>
                <c:pt idx="5">
                  <c:v>67.53186180890458</c:v>
                </c:pt>
                <c:pt idx="6">
                  <c:v>52.348166740951008</c:v>
                </c:pt>
                <c:pt idx="7">
                  <c:v>49.970957615502009</c:v>
                </c:pt>
                <c:pt idx="8">
                  <c:v>59.296398632171446</c:v>
                </c:pt>
                <c:pt idx="9">
                  <c:v>57.614530080199991</c:v>
                </c:pt>
                <c:pt idx="10">
                  <c:v>48.35368321431487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'IND0006 - Fig. 1'!$C$2</c:f>
              <c:strCache>
                <c:ptCount val="1"/>
                <c:pt idx="0">
                  <c:v>TOC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1'!$C$3:$C$13</c:f>
              <c:numCache>
                <c:formatCode>0</c:formatCode>
                <c:ptCount val="11"/>
                <c:pt idx="0">
                  <c:v>100</c:v>
                </c:pt>
                <c:pt idx="1">
                  <c:v>98.930045853959655</c:v>
                </c:pt>
                <c:pt idx="2">
                  <c:v>93.129792796034295</c:v>
                </c:pt>
                <c:pt idx="3">
                  <c:v>91.374373962999655</c:v>
                </c:pt>
                <c:pt idx="4">
                  <c:v>88.938051965547288</c:v>
                </c:pt>
                <c:pt idx="5">
                  <c:v>87.695143641067006</c:v>
                </c:pt>
                <c:pt idx="6">
                  <c:v>87.430745855835426</c:v>
                </c:pt>
                <c:pt idx="7">
                  <c:v>77.931993240420368</c:v>
                </c:pt>
                <c:pt idx="8">
                  <c:v>84.059169791813176</c:v>
                </c:pt>
                <c:pt idx="9">
                  <c:v>82.756842077219957</c:v>
                </c:pt>
                <c:pt idx="10">
                  <c:v>65.242895131235429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'IND0006 - Fig. 1'!$D$2</c:f>
              <c:strCache>
                <c:ptCount val="1"/>
                <c:pt idx="0">
                  <c:v>Total 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1'!$D$3:$D$13</c:f>
              <c:numCache>
                <c:formatCode>0</c:formatCode>
                <c:ptCount val="11"/>
                <c:pt idx="0">
                  <c:v>100</c:v>
                </c:pt>
                <c:pt idx="1">
                  <c:v>91.229296198762029</c:v>
                </c:pt>
                <c:pt idx="2">
                  <c:v>88.289456750522049</c:v>
                </c:pt>
                <c:pt idx="3">
                  <c:v>92.056133611390564</c:v>
                </c:pt>
                <c:pt idx="4">
                  <c:v>89.63412271512648</c:v>
                </c:pt>
                <c:pt idx="5">
                  <c:v>91.239086784024536</c:v>
                </c:pt>
                <c:pt idx="6">
                  <c:v>89.764652320057351</c:v>
                </c:pt>
                <c:pt idx="7">
                  <c:v>83.411313211547224</c:v>
                </c:pt>
                <c:pt idx="8">
                  <c:v>89.969882117449657</c:v>
                </c:pt>
                <c:pt idx="9">
                  <c:v>86.93917792624957</c:v>
                </c:pt>
                <c:pt idx="10">
                  <c:v>80.50934464790565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'IND0006 - Fig. 1'!$E$2</c:f>
              <c:strCache>
                <c:ptCount val="1"/>
                <c:pt idx="0">
                  <c:v>Total P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1'!$E$3:$E$13</c:f>
              <c:numCache>
                <c:formatCode>0</c:formatCode>
                <c:ptCount val="11"/>
                <c:pt idx="0">
                  <c:v>100</c:v>
                </c:pt>
                <c:pt idx="1">
                  <c:v>85.009798568485223</c:v>
                </c:pt>
                <c:pt idx="2">
                  <c:v>89.004818454300562</c:v>
                </c:pt>
                <c:pt idx="3">
                  <c:v>89.809200096995937</c:v>
                </c:pt>
                <c:pt idx="4">
                  <c:v>86.409888636134951</c:v>
                </c:pt>
                <c:pt idx="5">
                  <c:v>88.900275646598288</c:v>
                </c:pt>
                <c:pt idx="6">
                  <c:v>83.488917225190576</c:v>
                </c:pt>
                <c:pt idx="7">
                  <c:v>70.59348972552462</c:v>
                </c:pt>
                <c:pt idx="8">
                  <c:v>78.572639270546887</c:v>
                </c:pt>
                <c:pt idx="9">
                  <c:v>82.750281552631833</c:v>
                </c:pt>
                <c:pt idx="10">
                  <c:v>67.404559958083894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'IND0006 - Fig. 1'!$F$2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1'!$F$3:$F$13</c:f>
              <c:numCache>
                <c:formatCode>0</c:formatCode>
                <c:ptCount val="11"/>
                <c:pt idx="0">
                  <c:v>100</c:v>
                </c:pt>
                <c:pt idx="1">
                  <c:v>103.239</c:v>
                </c:pt>
                <c:pt idx="2">
                  <c:v>101.69499999999999</c:v>
                </c:pt>
                <c:pt idx="3">
                  <c:v>100.85899999999999</c:v>
                </c:pt>
                <c:pt idx="4">
                  <c:v>103.205</c:v>
                </c:pt>
                <c:pt idx="5">
                  <c:v>106.75700000000001</c:v>
                </c:pt>
                <c:pt idx="6">
                  <c:v>109.735</c:v>
                </c:pt>
                <c:pt idx="7">
                  <c:v>113.63800000000001</c:v>
                </c:pt>
                <c:pt idx="8">
                  <c:v>115.93300000000001</c:v>
                </c:pt>
                <c:pt idx="9">
                  <c:v>116.471</c:v>
                </c:pt>
                <c:pt idx="10">
                  <c:v>108.83499999999999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 val="autoZero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 [2010</a:t>
                </a:r>
                <a:r>
                  <a:rPr lang="en-GB" baseline="0"/>
                  <a:t> = 100]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180975</xdr:rowOff>
    </xdr:from>
    <xdr:to>
      <xdr:col>17</xdr:col>
      <xdr:colOff>447675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33</xdr:row>
      <xdr:rowOff>171450</xdr:rowOff>
    </xdr:from>
    <xdr:to>
      <xdr:col>6</xdr:col>
      <xdr:colOff>152400</xdr:colOff>
      <xdr:row>54</xdr:row>
      <xdr:rowOff>200025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1D7A5E0-EE88-4C58-AB2C-00E9A06860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8058150"/>
          <a:ext cx="5924550" cy="502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142875</xdr:colOff>
      <xdr:row>55</xdr:row>
      <xdr:rowOff>28575</xdr:rowOff>
    </xdr:from>
    <xdr:to>
      <xdr:col>3</xdr:col>
      <xdr:colOff>590550</xdr:colOff>
      <xdr:row>60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FA7F94A-9730-4CC7-B4CD-6F5B6FD3C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3154025"/>
          <a:ext cx="270510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4.505558564815" createdVersion="6" refreshedVersion="6" minRefreshableVersion="3" recordCount="1564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6"/>
  <sheetViews>
    <sheetView workbookViewId="0">
      <selection activeCell="C24" sqref="C24"/>
    </sheetView>
  </sheetViews>
  <sheetFormatPr defaultRowHeight="14.5" x14ac:dyDescent="0.35"/>
  <cols>
    <col min="4" max="4" width="43.1796875" bestFit="1" customWidth="1"/>
    <col min="6" max="6" width="12.816406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 x14ac:dyDescent="0.35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 x14ac:dyDescent="0.35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 x14ac:dyDescent="0.35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 x14ac:dyDescent="0.35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 x14ac:dyDescent="0.35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 x14ac:dyDescent="0.35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 x14ac:dyDescent="0.35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 x14ac:dyDescent="0.35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 x14ac:dyDescent="0.35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 x14ac:dyDescent="0.35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 x14ac:dyDescent="0.35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 x14ac:dyDescent="0.35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 x14ac:dyDescent="0.35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 x14ac:dyDescent="0.35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 x14ac:dyDescent="0.35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 x14ac:dyDescent="0.35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 x14ac:dyDescent="0.35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 x14ac:dyDescent="0.35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 x14ac:dyDescent="0.35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 x14ac:dyDescent="0.35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 x14ac:dyDescent="0.35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 x14ac:dyDescent="0.35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 x14ac:dyDescent="0.35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 x14ac:dyDescent="0.35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 x14ac:dyDescent="0.35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 x14ac:dyDescent="0.35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 x14ac:dyDescent="0.35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 x14ac:dyDescent="0.35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 x14ac:dyDescent="0.35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 x14ac:dyDescent="0.35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 x14ac:dyDescent="0.35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 x14ac:dyDescent="0.35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 x14ac:dyDescent="0.35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 x14ac:dyDescent="0.35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 x14ac:dyDescent="0.35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 x14ac:dyDescent="0.35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 x14ac:dyDescent="0.35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 x14ac:dyDescent="0.35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 x14ac:dyDescent="0.35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 x14ac:dyDescent="0.35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 x14ac:dyDescent="0.35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 x14ac:dyDescent="0.35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 x14ac:dyDescent="0.35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 x14ac:dyDescent="0.35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 x14ac:dyDescent="0.35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 x14ac:dyDescent="0.35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 x14ac:dyDescent="0.35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 x14ac:dyDescent="0.35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 x14ac:dyDescent="0.35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 x14ac:dyDescent="0.35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 x14ac:dyDescent="0.35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 x14ac:dyDescent="0.35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 x14ac:dyDescent="0.35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 x14ac:dyDescent="0.35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 x14ac:dyDescent="0.35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 x14ac:dyDescent="0.35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 x14ac:dyDescent="0.35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 x14ac:dyDescent="0.35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 x14ac:dyDescent="0.35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 x14ac:dyDescent="0.35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 x14ac:dyDescent="0.35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 x14ac:dyDescent="0.35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 x14ac:dyDescent="0.35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 x14ac:dyDescent="0.35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 x14ac:dyDescent="0.35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 x14ac:dyDescent="0.35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 x14ac:dyDescent="0.35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 x14ac:dyDescent="0.35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 x14ac:dyDescent="0.35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 x14ac:dyDescent="0.35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 x14ac:dyDescent="0.35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 x14ac:dyDescent="0.35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 x14ac:dyDescent="0.35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 x14ac:dyDescent="0.35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 x14ac:dyDescent="0.35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 x14ac:dyDescent="0.35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 x14ac:dyDescent="0.35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 x14ac:dyDescent="0.35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 x14ac:dyDescent="0.35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 x14ac:dyDescent="0.35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 x14ac:dyDescent="0.35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 x14ac:dyDescent="0.35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 x14ac:dyDescent="0.35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 x14ac:dyDescent="0.35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 x14ac:dyDescent="0.35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 x14ac:dyDescent="0.35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 x14ac:dyDescent="0.35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 x14ac:dyDescent="0.35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 x14ac:dyDescent="0.35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 x14ac:dyDescent="0.35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 x14ac:dyDescent="0.35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 x14ac:dyDescent="0.35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 x14ac:dyDescent="0.35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 x14ac:dyDescent="0.35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 x14ac:dyDescent="0.35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 x14ac:dyDescent="0.35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 x14ac:dyDescent="0.35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 x14ac:dyDescent="0.35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 x14ac:dyDescent="0.35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 x14ac:dyDescent="0.35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 x14ac:dyDescent="0.35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 x14ac:dyDescent="0.35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 x14ac:dyDescent="0.35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 x14ac:dyDescent="0.35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 x14ac:dyDescent="0.35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 x14ac:dyDescent="0.35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 x14ac:dyDescent="0.35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 x14ac:dyDescent="0.35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 x14ac:dyDescent="0.35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 x14ac:dyDescent="0.35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 x14ac:dyDescent="0.35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 x14ac:dyDescent="0.35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 x14ac:dyDescent="0.35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 x14ac:dyDescent="0.35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 x14ac:dyDescent="0.35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 x14ac:dyDescent="0.35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 x14ac:dyDescent="0.35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 x14ac:dyDescent="0.35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 x14ac:dyDescent="0.35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 x14ac:dyDescent="0.35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 x14ac:dyDescent="0.35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 x14ac:dyDescent="0.35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 x14ac:dyDescent="0.35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 x14ac:dyDescent="0.35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 x14ac:dyDescent="0.35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 x14ac:dyDescent="0.35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 x14ac:dyDescent="0.35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 x14ac:dyDescent="0.35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 x14ac:dyDescent="0.35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 x14ac:dyDescent="0.35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 x14ac:dyDescent="0.35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 x14ac:dyDescent="0.35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 x14ac:dyDescent="0.35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 x14ac:dyDescent="0.35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 x14ac:dyDescent="0.35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 x14ac:dyDescent="0.35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 x14ac:dyDescent="0.35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 x14ac:dyDescent="0.35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 x14ac:dyDescent="0.35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 x14ac:dyDescent="0.35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 x14ac:dyDescent="0.35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 x14ac:dyDescent="0.35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 x14ac:dyDescent="0.35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 x14ac:dyDescent="0.35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 x14ac:dyDescent="0.35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 x14ac:dyDescent="0.35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 x14ac:dyDescent="0.35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 x14ac:dyDescent="0.35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 x14ac:dyDescent="0.35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 x14ac:dyDescent="0.35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 x14ac:dyDescent="0.35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 x14ac:dyDescent="0.35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 x14ac:dyDescent="0.35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 x14ac:dyDescent="0.35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 x14ac:dyDescent="0.35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 x14ac:dyDescent="0.35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 x14ac:dyDescent="0.35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 x14ac:dyDescent="0.35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 x14ac:dyDescent="0.35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 x14ac:dyDescent="0.35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 x14ac:dyDescent="0.35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 x14ac:dyDescent="0.35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 x14ac:dyDescent="0.35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 x14ac:dyDescent="0.35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 x14ac:dyDescent="0.35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 x14ac:dyDescent="0.35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 x14ac:dyDescent="0.35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 x14ac:dyDescent="0.35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 x14ac:dyDescent="0.35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 x14ac:dyDescent="0.35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 x14ac:dyDescent="0.35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 x14ac:dyDescent="0.35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 x14ac:dyDescent="0.35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 x14ac:dyDescent="0.35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 x14ac:dyDescent="0.35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 x14ac:dyDescent="0.35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 x14ac:dyDescent="0.35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 x14ac:dyDescent="0.35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 x14ac:dyDescent="0.35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 x14ac:dyDescent="0.35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 x14ac:dyDescent="0.35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 x14ac:dyDescent="0.35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 x14ac:dyDescent="0.35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 x14ac:dyDescent="0.35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 x14ac:dyDescent="0.35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 x14ac:dyDescent="0.35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 x14ac:dyDescent="0.35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 x14ac:dyDescent="0.35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 x14ac:dyDescent="0.35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 x14ac:dyDescent="0.35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 x14ac:dyDescent="0.35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 x14ac:dyDescent="0.35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 x14ac:dyDescent="0.35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 x14ac:dyDescent="0.35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 x14ac:dyDescent="0.35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 x14ac:dyDescent="0.35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 x14ac:dyDescent="0.35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 x14ac:dyDescent="0.35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 x14ac:dyDescent="0.35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 x14ac:dyDescent="0.35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 x14ac:dyDescent="0.35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 x14ac:dyDescent="0.35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 x14ac:dyDescent="0.35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 x14ac:dyDescent="0.35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 x14ac:dyDescent="0.35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 x14ac:dyDescent="0.35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 x14ac:dyDescent="0.35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 x14ac:dyDescent="0.35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 x14ac:dyDescent="0.35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 x14ac:dyDescent="0.35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 x14ac:dyDescent="0.35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 x14ac:dyDescent="0.35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 x14ac:dyDescent="0.35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 x14ac:dyDescent="0.35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 x14ac:dyDescent="0.35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 x14ac:dyDescent="0.35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 x14ac:dyDescent="0.35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 x14ac:dyDescent="0.35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 x14ac:dyDescent="0.35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 x14ac:dyDescent="0.35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 x14ac:dyDescent="0.35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 x14ac:dyDescent="0.35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 x14ac:dyDescent="0.35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 x14ac:dyDescent="0.35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 x14ac:dyDescent="0.35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 x14ac:dyDescent="0.35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 x14ac:dyDescent="0.35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 x14ac:dyDescent="0.35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 x14ac:dyDescent="0.35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 x14ac:dyDescent="0.35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 x14ac:dyDescent="0.35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 x14ac:dyDescent="0.35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 x14ac:dyDescent="0.35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 x14ac:dyDescent="0.35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 x14ac:dyDescent="0.35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 x14ac:dyDescent="0.35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 x14ac:dyDescent="0.35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 x14ac:dyDescent="0.35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 x14ac:dyDescent="0.35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 x14ac:dyDescent="0.35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 x14ac:dyDescent="0.35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 x14ac:dyDescent="0.35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 x14ac:dyDescent="0.35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 x14ac:dyDescent="0.35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 x14ac:dyDescent="0.35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 x14ac:dyDescent="0.35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 x14ac:dyDescent="0.35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 x14ac:dyDescent="0.35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 x14ac:dyDescent="0.35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 x14ac:dyDescent="0.35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 x14ac:dyDescent="0.35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 x14ac:dyDescent="0.35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 x14ac:dyDescent="0.35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 x14ac:dyDescent="0.35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 x14ac:dyDescent="0.35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 x14ac:dyDescent="0.35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 x14ac:dyDescent="0.35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 x14ac:dyDescent="0.35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 x14ac:dyDescent="0.35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 x14ac:dyDescent="0.35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 x14ac:dyDescent="0.35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 x14ac:dyDescent="0.35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 x14ac:dyDescent="0.35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 x14ac:dyDescent="0.35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 x14ac:dyDescent="0.35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 x14ac:dyDescent="0.35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 x14ac:dyDescent="0.35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 x14ac:dyDescent="0.35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 x14ac:dyDescent="0.35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 x14ac:dyDescent="0.35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 x14ac:dyDescent="0.35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 x14ac:dyDescent="0.35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 x14ac:dyDescent="0.35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 x14ac:dyDescent="0.35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 x14ac:dyDescent="0.35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 x14ac:dyDescent="0.35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 x14ac:dyDescent="0.35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 x14ac:dyDescent="0.35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 x14ac:dyDescent="0.35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 x14ac:dyDescent="0.35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 x14ac:dyDescent="0.35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 x14ac:dyDescent="0.35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 x14ac:dyDescent="0.35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 x14ac:dyDescent="0.35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 x14ac:dyDescent="0.35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 x14ac:dyDescent="0.35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 x14ac:dyDescent="0.35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 x14ac:dyDescent="0.35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 x14ac:dyDescent="0.35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 x14ac:dyDescent="0.35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 x14ac:dyDescent="0.35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 x14ac:dyDescent="0.35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 x14ac:dyDescent="0.35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 x14ac:dyDescent="0.35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 x14ac:dyDescent="0.35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 x14ac:dyDescent="0.35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 x14ac:dyDescent="0.35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 x14ac:dyDescent="0.35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 x14ac:dyDescent="0.35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 x14ac:dyDescent="0.35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 x14ac:dyDescent="0.35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 x14ac:dyDescent="0.35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 x14ac:dyDescent="0.35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 x14ac:dyDescent="0.35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 x14ac:dyDescent="0.35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 x14ac:dyDescent="0.35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 x14ac:dyDescent="0.35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 x14ac:dyDescent="0.35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 x14ac:dyDescent="0.35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 x14ac:dyDescent="0.35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 x14ac:dyDescent="0.35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 x14ac:dyDescent="0.35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 x14ac:dyDescent="0.35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 x14ac:dyDescent="0.35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 x14ac:dyDescent="0.35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 x14ac:dyDescent="0.35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 x14ac:dyDescent="0.35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 x14ac:dyDescent="0.35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 x14ac:dyDescent="0.35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 x14ac:dyDescent="0.35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 x14ac:dyDescent="0.35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 x14ac:dyDescent="0.35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 x14ac:dyDescent="0.35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 x14ac:dyDescent="0.35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 x14ac:dyDescent="0.35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 x14ac:dyDescent="0.35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 x14ac:dyDescent="0.35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 x14ac:dyDescent="0.35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 x14ac:dyDescent="0.35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 x14ac:dyDescent="0.35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 x14ac:dyDescent="0.35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 x14ac:dyDescent="0.35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 x14ac:dyDescent="0.35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 x14ac:dyDescent="0.35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 x14ac:dyDescent="0.35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 x14ac:dyDescent="0.35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 x14ac:dyDescent="0.35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 x14ac:dyDescent="0.35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 x14ac:dyDescent="0.35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 x14ac:dyDescent="0.35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 x14ac:dyDescent="0.35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 x14ac:dyDescent="0.35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 x14ac:dyDescent="0.35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 x14ac:dyDescent="0.35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 x14ac:dyDescent="0.35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 x14ac:dyDescent="0.35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 x14ac:dyDescent="0.35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 x14ac:dyDescent="0.35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 x14ac:dyDescent="0.35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 x14ac:dyDescent="0.35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 x14ac:dyDescent="0.35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 x14ac:dyDescent="0.35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 x14ac:dyDescent="0.35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 x14ac:dyDescent="0.35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 x14ac:dyDescent="0.35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 x14ac:dyDescent="0.35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 x14ac:dyDescent="0.35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 x14ac:dyDescent="0.35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 x14ac:dyDescent="0.35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 x14ac:dyDescent="0.35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 x14ac:dyDescent="0.35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 x14ac:dyDescent="0.35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 x14ac:dyDescent="0.35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 x14ac:dyDescent="0.35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 x14ac:dyDescent="0.35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 x14ac:dyDescent="0.35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 x14ac:dyDescent="0.35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 x14ac:dyDescent="0.35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 x14ac:dyDescent="0.35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 x14ac:dyDescent="0.35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 x14ac:dyDescent="0.35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 x14ac:dyDescent="0.35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 x14ac:dyDescent="0.35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 x14ac:dyDescent="0.35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 x14ac:dyDescent="0.35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 x14ac:dyDescent="0.35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 x14ac:dyDescent="0.35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 x14ac:dyDescent="0.35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 x14ac:dyDescent="0.35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 x14ac:dyDescent="0.35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 x14ac:dyDescent="0.35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 x14ac:dyDescent="0.35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 x14ac:dyDescent="0.35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 x14ac:dyDescent="0.35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 x14ac:dyDescent="0.35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 x14ac:dyDescent="0.35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 x14ac:dyDescent="0.35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 x14ac:dyDescent="0.35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 x14ac:dyDescent="0.35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 x14ac:dyDescent="0.35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 x14ac:dyDescent="0.35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 x14ac:dyDescent="0.35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 x14ac:dyDescent="0.35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 x14ac:dyDescent="0.35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 x14ac:dyDescent="0.35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 x14ac:dyDescent="0.35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 x14ac:dyDescent="0.35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 x14ac:dyDescent="0.35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 x14ac:dyDescent="0.35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 x14ac:dyDescent="0.35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 x14ac:dyDescent="0.35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 x14ac:dyDescent="0.35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 x14ac:dyDescent="0.35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 x14ac:dyDescent="0.35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 x14ac:dyDescent="0.35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 x14ac:dyDescent="0.35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 x14ac:dyDescent="0.35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 x14ac:dyDescent="0.35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 x14ac:dyDescent="0.35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 x14ac:dyDescent="0.35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 x14ac:dyDescent="0.35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 x14ac:dyDescent="0.35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 x14ac:dyDescent="0.35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 x14ac:dyDescent="0.35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 x14ac:dyDescent="0.35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 x14ac:dyDescent="0.35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 x14ac:dyDescent="0.35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 x14ac:dyDescent="0.35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 x14ac:dyDescent="0.35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 x14ac:dyDescent="0.35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 x14ac:dyDescent="0.35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 x14ac:dyDescent="0.35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 x14ac:dyDescent="0.35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 x14ac:dyDescent="0.35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 x14ac:dyDescent="0.35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 x14ac:dyDescent="0.35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 x14ac:dyDescent="0.35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 x14ac:dyDescent="0.35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 x14ac:dyDescent="0.35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 x14ac:dyDescent="0.35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 x14ac:dyDescent="0.35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 x14ac:dyDescent="0.35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 x14ac:dyDescent="0.35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 x14ac:dyDescent="0.35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 x14ac:dyDescent="0.35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 x14ac:dyDescent="0.35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 x14ac:dyDescent="0.35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 x14ac:dyDescent="0.35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 x14ac:dyDescent="0.35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 x14ac:dyDescent="0.35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 x14ac:dyDescent="0.35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 x14ac:dyDescent="0.35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 x14ac:dyDescent="0.35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 x14ac:dyDescent="0.35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 x14ac:dyDescent="0.35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 x14ac:dyDescent="0.35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 x14ac:dyDescent="0.35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 x14ac:dyDescent="0.35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 x14ac:dyDescent="0.35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 x14ac:dyDescent="0.35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 x14ac:dyDescent="0.35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 x14ac:dyDescent="0.35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 x14ac:dyDescent="0.35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 x14ac:dyDescent="0.35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 x14ac:dyDescent="0.35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 x14ac:dyDescent="0.35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 x14ac:dyDescent="0.35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 x14ac:dyDescent="0.35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 x14ac:dyDescent="0.35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 x14ac:dyDescent="0.35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 x14ac:dyDescent="0.35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 x14ac:dyDescent="0.35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 x14ac:dyDescent="0.35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 x14ac:dyDescent="0.35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 x14ac:dyDescent="0.35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 x14ac:dyDescent="0.35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 x14ac:dyDescent="0.35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 x14ac:dyDescent="0.35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 x14ac:dyDescent="0.35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 x14ac:dyDescent="0.35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 x14ac:dyDescent="0.35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 x14ac:dyDescent="0.35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 x14ac:dyDescent="0.35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 x14ac:dyDescent="0.35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 x14ac:dyDescent="0.35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 x14ac:dyDescent="0.35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 x14ac:dyDescent="0.35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 x14ac:dyDescent="0.35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 x14ac:dyDescent="0.35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 x14ac:dyDescent="0.35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 x14ac:dyDescent="0.35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 x14ac:dyDescent="0.35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 x14ac:dyDescent="0.35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 x14ac:dyDescent="0.35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 x14ac:dyDescent="0.35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 x14ac:dyDescent="0.35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 x14ac:dyDescent="0.35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 x14ac:dyDescent="0.35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 x14ac:dyDescent="0.35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 x14ac:dyDescent="0.35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 x14ac:dyDescent="0.35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 x14ac:dyDescent="0.35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 x14ac:dyDescent="0.35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 x14ac:dyDescent="0.35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 x14ac:dyDescent="0.35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 x14ac:dyDescent="0.35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 x14ac:dyDescent="0.35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 x14ac:dyDescent="0.35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 x14ac:dyDescent="0.35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 x14ac:dyDescent="0.35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 x14ac:dyDescent="0.35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 x14ac:dyDescent="0.35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 x14ac:dyDescent="0.35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 x14ac:dyDescent="0.35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 x14ac:dyDescent="0.35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 x14ac:dyDescent="0.35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 x14ac:dyDescent="0.35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 x14ac:dyDescent="0.35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 x14ac:dyDescent="0.35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 x14ac:dyDescent="0.35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 x14ac:dyDescent="0.35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 x14ac:dyDescent="0.35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 x14ac:dyDescent="0.35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 x14ac:dyDescent="0.35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 x14ac:dyDescent="0.35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 x14ac:dyDescent="0.35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 x14ac:dyDescent="0.35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 x14ac:dyDescent="0.35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 x14ac:dyDescent="0.35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 x14ac:dyDescent="0.35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 x14ac:dyDescent="0.35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 x14ac:dyDescent="0.35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 x14ac:dyDescent="0.35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 x14ac:dyDescent="0.35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 x14ac:dyDescent="0.35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 x14ac:dyDescent="0.35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 x14ac:dyDescent="0.35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 x14ac:dyDescent="0.35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 x14ac:dyDescent="0.35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 x14ac:dyDescent="0.35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 x14ac:dyDescent="0.35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 x14ac:dyDescent="0.35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 x14ac:dyDescent="0.35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 x14ac:dyDescent="0.35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 x14ac:dyDescent="0.35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 x14ac:dyDescent="0.35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 x14ac:dyDescent="0.35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 x14ac:dyDescent="0.35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 x14ac:dyDescent="0.35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 x14ac:dyDescent="0.35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 x14ac:dyDescent="0.35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 x14ac:dyDescent="0.35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 x14ac:dyDescent="0.35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 x14ac:dyDescent="0.35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 x14ac:dyDescent="0.35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 x14ac:dyDescent="0.35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 x14ac:dyDescent="0.35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 x14ac:dyDescent="0.35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 x14ac:dyDescent="0.35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 x14ac:dyDescent="0.35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 x14ac:dyDescent="0.35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 x14ac:dyDescent="0.35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 x14ac:dyDescent="0.35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 x14ac:dyDescent="0.35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 x14ac:dyDescent="0.35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 x14ac:dyDescent="0.35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 x14ac:dyDescent="0.35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 x14ac:dyDescent="0.35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 x14ac:dyDescent="0.35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 x14ac:dyDescent="0.35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 x14ac:dyDescent="0.35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 x14ac:dyDescent="0.35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 x14ac:dyDescent="0.35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 x14ac:dyDescent="0.35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 x14ac:dyDescent="0.35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 x14ac:dyDescent="0.35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 x14ac:dyDescent="0.35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 x14ac:dyDescent="0.35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 x14ac:dyDescent="0.35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 x14ac:dyDescent="0.35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 x14ac:dyDescent="0.35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 x14ac:dyDescent="0.35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 x14ac:dyDescent="0.35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 x14ac:dyDescent="0.35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 x14ac:dyDescent="0.35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 x14ac:dyDescent="0.35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 x14ac:dyDescent="0.35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 x14ac:dyDescent="0.35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 x14ac:dyDescent="0.35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 x14ac:dyDescent="0.35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 x14ac:dyDescent="0.35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 x14ac:dyDescent="0.35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 x14ac:dyDescent="0.35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 x14ac:dyDescent="0.35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 x14ac:dyDescent="0.35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 x14ac:dyDescent="0.35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 x14ac:dyDescent="0.35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 x14ac:dyDescent="0.35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 x14ac:dyDescent="0.35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 x14ac:dyDescent="0.35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 x14ac:dyDescent="0.35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 x14ac:dyDescent="0.35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 x14ac:dyDescent="0.35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 x14ac:dyDescent="0.35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 x14ac:dyDescent="0.35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 x14ac:dyDescent="0.35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 x14ac:dyDescent="0.35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 x14ac:dyDescent="0.35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 x14ac:dyDescent="0.35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 x14ac:dyDescent="0.35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 x14ac:dyDescent="0.35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 x14ac:dyDescent="0.35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 x14ac:dyDescent="0.35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 x14ac:dyDescent="0.35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 x14ac:dyDescent="0.35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 x14ac:dyDescent="0.35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 x14ac:dyDescent="0.35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 x14ac:dyDescent="0.35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 x14ac:dyDescent="0.35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 x14ac:dyDescent="0.35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 x14ac:dyDescent="0.35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 x14ac:dyDescent="0.35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 x14ac:dyDescent="0.35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 x14ac:dyDescent="0.35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 x14ac:dyDescent="0.35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 x14ac:dyDescent="0.35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 x14ac:dyDescent="0.35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 x14ac:dyDescent="0.35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 x14ac:dyDescent="0.35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 x14ac:dyDescent="0.35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 x14ac:dyDescent="0.35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 x14ac:dyDescent="0.35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 x14ac:dyDescent="0.35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 x14ac:dyDescent="0.35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 x14ac:dyDescent="0.35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 x14ac:dyDescent="0.35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 x14ac:dyDescent="0.35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 x14ac:dyDescent="0.35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 x14ac:dyDescent="0.35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 x14ac:dyDescent="0.35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 x14ac:dyDescent="0.35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 x14ac:dyDescent="0.35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 x14ac:dyDescent="0.35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 x14ac:dyDescent="0.35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 x14ac:dyDescent="0.35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 x14ac:dyDescent="0.35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 x14ac:dyDescent="0.35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 x14ac:dyDescent="0.35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 x14ac:dyDescent="0.35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 x14ac:dyDescent="0.35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 x14ac:dyDescent="0.35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 x14ac:dyDescent="0.35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 x14ac:dyDescent="0.35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 x14ac:dyDescent="0.35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 x14ac:dyDescent="0.35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 x14ac:dyDescent="0.35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 x14ac:dyDescent="0.35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 x14ac:dyDescent="0.35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 x14ac:dyDescent="0.35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 x14ac:dyDescent="0.35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 x14ac:dyDescent="0.35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 x14ac:dyDescent="0.35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 x14ac:dyDescent="0.35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 x14ac:dyDescent="0.35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 x14ac:dyDescent="0.35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 x14ac:dyDescent="0.35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 x14ac:dyDescent="0.35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 x14ac:dyDescent="0.35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 x14ac:dyDescent="0.35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 x14ac:dyDescent="0.35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 x14ac:dyDescent="0.35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 x14ac:dyDescent="0.35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 x14ac:dyDescent="0.35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 x14ac:dyDescent="0.35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 x14ac:dyDescent="0.35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 x14ac:dyDescent="0.35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 x14ac:dyDescent="0.35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 x14ac:dyDescent="0.35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 x14ac:dyDescent="0.35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 x14ac:dyDescent="0.35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 x14ac:dyDescent="0.35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 x14ac:dyDescent="0.35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 x14ac:dyDescent="0.35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 x14ac:dyDescent="0.35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 x14ac:dyDescent="0.35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 x14ac:dyDescent="0.35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 x14ac:dyDescent="0.35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 x14ac:dyDescent="0.35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 x14ac:dyDescent="0.35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 x14ac:dyDescent="0.35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 x14ac:dyDescent="0.35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 x14ac:dyDescent="0.35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 x14ac:dyDescent="0.35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 x14ac:dyDescent="0.35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 x14ac:dyDescent="0.35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 x14ac:dyDescent="0.35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 x14ac:dyDescent="0.35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 x14ac:dyDescent="0.35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 x14ac:dyDescent="0.35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 x14ac:dyDescent="0.35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 x14ac:dyDescent="0.35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 x14ac:dyDescent="0.35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 x14ac:dyDescent="0.35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 x14ac:dyDescent="0.35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 x14ac:dyDescent="0.35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 x14ac:dyDescent="0.35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 x14ac:dyDescent="0.35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 x14ac:dyDescent="0.35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 x14ac:dyDescent="0.35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 x14ac:dyDescent="0.35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 x14ac:dyDescent="0.35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 x14ac:dyDescent="0.35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 x14ac:dyDescent="0.35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 x14ac:dyDescent="0.35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 x14ac:dyDescent="0.35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 x14ac:dyDescent="0.35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 x14ac:dyDescent="0.35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 x14ac:dyDescent="0.35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 x14ac:dyDescent="0.35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 x14ac:dyDescent="0.35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 x14ac:dyDescent="0.35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 x14ac:dyDescent="0.35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 x14ac:dyDescent="0.35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 x14ac:dyDescent="0.35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 x14ac:dyDescent="0.35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 x14ac:dyDescent="0.35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 x14ac:dyDescent="0.35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 x14ac:dyDescent="0.35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 x14ac:dyDescent="0.35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 x14ac:dyDescent="0.35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 x14ac:dyDescent="0.35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 x14ac:dyDescent="0.35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 x14ac:dyDescent="0.35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 x14ac:dyDescent="0.35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 x14ac:dyDescent="0.35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 x14ac:dyDescent="0.35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 x14ac:dyDescent="0.35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 x14ac:dyDescent="0.35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 x14ac:dyDescent="0.35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 x14ac:dyDescent="0.35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 x14ac:dyDescent="0.35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 x14ac:dyDescent="0.35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 x14ac:dyDescent="0.35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 x14ac:dyDescent="0.35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 x14ac:dyDescent="0.35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 x14ac:dyDescent="0.35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 x14ac:dyDescent="0.35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 x14ac:dyDescent="0.35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 x14ac:dyDescent="0.35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 x14ac:dyDescent="0.35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 x14ac:dyDescent="0.35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 x14ac:dyDescent="0.35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 x14ac:dyDescent="0.35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 x14ac:dyDescent="0.35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 x14ac:dyDescent="0.35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 x14ac:dyDescent="0.35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 x14ac:dyDescent="0.35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 x14ac:dyDescent="0.35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 x14ac:dyDescent="0.35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 x14ac:dyDescent="0.35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 x14ac:dyDescent="0.35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 x14ac:dyDescent="0.35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 x14ac:dyDescent="0.35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 x14ac:dyDescent="0.35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 x14ac:dyDescent="0.35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 x14ac:dyDescent="0.35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 x14ac:dyDescent="0.35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 x14ac:dyDescent="0.35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 x14ac:dyDescent="0.35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 x14ac:dyDescent="0.35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 x14ac:dyDescent="0.35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 x14ac:dyDescent="0.35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 x14ac:dyDescent="0.35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 x14ac:dyDescent="0.35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 x14ac:dyDescent="0.35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 x14ac:dyDescent="0.35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 x14ac:dyDescent="0.35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 x14ac:dyDescent="0.35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 x14ac:dyDescent="0.35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 x14ac:dyDescent="0.35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 x14ac:dyDescent="0.35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 x14ac:dyDescent="0.35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 x14ac:dyDescent="0.35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 x14ac:dyDescent="0.35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 x14ac:dyDescent="0.35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 x14ac:dyDescent="0.35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 x14ac:dyDescent="0.35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 x14ac:dyDescent="0.35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 x14ac:dyDescent="0.35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 x14ac:dyDescent="0.35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 x14ac:dyDescent="0.35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 x14ac:dyDescent="0.35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 x14ac:dyDescent="0.35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 x14ac:dyDescent="0.35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 x14ac:dyDescent="0.35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 x14ac:dyDescent="0.35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 x14ac:dyDescent="0.35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 x14ac:dyDescent="0.35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 x14ac:dyDescent="0.35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 x14ac:dyDescent="0.35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 x14ac:dyDescent="0.35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 x14ac:dyDescent="0.35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 x14ac:dyDescent="0.35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 x14ac:dyDescent="0.35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 x14ac:dyDescent="0.35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 x14ac:dyDescent="0.35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 x14ac:dyDescent="0.35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 x14ac:dyDescent="0.35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 x14ac:dyDescent="0.35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 x14ac:dyDescent="0.35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 x14ac:dyDescent="0.35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 x14ac:dyDescent="0.35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 x14ac:dyDescent="0.35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 x14ac:dyDescent="0.35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 x14ac:dyDescent="0.35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 x14ac:dyDescent="0.35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 x14ac:dyDescent="0.35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 x14ac:dyDescent="0.35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 x14ac:dyDescent="0.35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 x14ac:dyDescent="0.35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 x14ac:dyDescent="0.35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 x14ac:dyDescent="0.35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 x14ac:dyDescent="0.35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 x14ac:dyDescent="0.35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 x14ac:dyDescent="0.35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 x14ac:dyDescent="0.35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 x14ac:dyDescent="0.35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 x14ac:dyDescent="0.35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 x14ac:dyDescent="0.35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 x14ac:dyDescent="0.35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 x14ac:dyDescent="0.35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 x14ac:dyDescent="0.35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 x14ac:dyDescent="0.35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 x14ac:dyDescent="0.35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 x14ac:dyDescent="0.35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 x14ac:dyDescent="0.35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 x14ac:dyDescent="0.35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 x14ac:dyDescent="0.35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 x14ac:dyDescent="0.35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 x14ac:dyDescent="0.35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 x14ac:dyDescent="0.35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 x14ac:dyDescent="0.35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 x14ac:dyDescent="0.35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 x14ac:dyDescent="0.35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 x14ac:dyDescent="0.35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 x14ac:dyDescent="0.35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 x14ac:dyDescent="0.35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 x14ac:dyDescent="0.35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 x14ac:dyDescent="0.35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 x14ac:dyDescent="0.35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 x14ac:dyDescent="0.35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 x14ac:dyDescent="0.35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 x14ac:dyDescent="0.35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 x14ac:dyDescent="0.35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 x14ac:dyDescent="0.35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 x14ac:dyDescent="0.35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 x14ac:dyDescent="0.35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 x14ac:dyDescent="0.35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 x14ac:dyDescent="0.35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 x14ac:dyDescent="0.35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 x14ac:dyDescent="0.35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 x14ac:dyDescent="0.35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 x14ac:dyDescent="0.35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 x14ac:dyDescent="0.35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 x14ac:dyDescent="0.35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 x14ac:dyDescent="0.35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 x14ac:dyDescent="0.35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 x14ac:dyDescent="0.35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 x14ac:dyDescent="0.35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 x14ac:dyDescent="0.35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 x14ac:dyDescent="0.35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 x14ac:dyDescent="0.35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 x14ac:dyDescent="0.35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 x14ac:dyDescent="0.35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 x14ac:dyDescent="0.35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 x14ac:dyDescent="0.35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 x14ac:dyDescent="0.35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 x14ac:dyDescent="0.35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 x14ac:dyDescent="0.35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 x14ac:dyDescent="0.35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 x14ac:dyDescent="0.35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 x14ac:dyDescent="0.35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 x14ac:dyDescent="0.35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 x14ac:dyDescent="0.35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 x14ac:dyDescent="0.35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 x14ac:dyDescent="0.35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 x14ac:dyDescent="0.35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 x14ac:dyDescent="0.35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 x14ac:dyDescent="0.35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 x14ac:dyDescent="0.35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 x14ac:dyDescent="0.35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 x14ac:dyDescent="0.35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 x14ac:dyDescent="0.35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 x14ac:dyDescent="0.35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 x14ac:dyDescent="0.35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 x14ac:dyDescent="0.35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 x14ac:dyDescent="0.35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 x14ac:dyDescent="0.35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 x14ac:dyDescent="0.35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 x14ac:dyDescent="0.35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 x14ac:dyDescent="0.35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 x14ac:dyDescent="0.35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 x14ac:dyDescent="0.35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 x14ac:dyDescent="0.35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 x14ac:dyDescent="0.35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 x14ac:dyDescent="0.35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 x14ac:dyDescent="0.35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 x14ac:dyDescent="0.35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 x14ac:dyDescent="0.35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 x14ac:dyDescent="0.35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 x14ac:dyDescent="0.35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 x14ac:dyDescent="0.35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 x14ac:dyDescent="0.35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 x14ac:dyDescent="0.35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 x14ac:dyDescent="0.35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 x14ac:dyDescent="0.35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 x14ac:dyDescent="0.35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 x14ac:dyDescent="0.35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 x14ac:dyDescent="0.35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 x14ac:dyDescent="0.35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 x14ac:dyDescent="0.35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 x14ac:dyDescent="0.35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 x14ac:dyDescent="0.35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 x14ac:dyDescent="0.35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 x14ac:dyDescent="0.35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 x14ac:dyDescent="0.35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 x14ac:dyDescent="0.35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 x14ac:dyDescent="0.35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 x14ac:dyDescent="0.35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 x14ac:dyDescent="0.35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 x14ac:dyDescent="0.35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 x14ac:dyDescent="0.35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 x14ac:dyDescent="0.35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 x14ac:dyDescent="0.35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 x14ac:dyDescent="0.35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 x14ac:dyDescent="0.35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 x14ac:dyDescent="0.35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 x14ac:dyDescent="0.35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 x14ac:dyDescent="0.35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 x14ac:dyDescent="0.35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 x14ac:dyDescent="0.35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 x14ac:dyDescent="0.35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 x14ac:dyDescent="0.35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 x14ac:dyDescent="0.35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 x14ac:dyDescent="0.35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 x14ac:dyDescent="0.35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 x14ac:dyDescent="0.35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 x14ac:dyDescent="0.35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 x14ac:dyDescent="0.35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 x14ac:dyDescent="0.35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 x14ac:dyDescent="0.35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 x14ac:dyDescent="0.35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 x14ac:dyDescent="0.35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 x14ac:dyDescent="0.35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 x14ac:dyDescent="0.35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 x14ac:dyDescent="0.35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 x14ac:dyDescent="0.35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 x14ac:dyDescent="0.35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 x14ac:dyDescent="0.35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 x14ac:dyDescent="0.35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 x14ac:dyDescent="0.35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 x14ac:dyDescent="0.35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 x14ac:dyDescent="0.35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 x14ac:dyDescent="0.35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 x14ac:dyDescent="0.35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 x14ac:dyDescent="0.35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 x14ac:dyDescent="0.35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 x14ac:dyDescent="0.35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 x14ac:dyDescent="0.35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 x14ac:dyDescent="0.35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 x14ac:dyDescent="0.35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 x14ac:dyDescent="0.35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 x14ac:dyDescent="0.35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 x14ac:dyDescent="0.35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 x14ac:dyDescent="0.35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 x14ac:dyDescent="0.35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 x14ac:dyDescent="0.35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 x14ac:dyDescent="0.35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 x14ac:dyDescent="0.35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 x14ac:dyDescent="0.35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 x14ac:dyDescent="0.35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 x14ac:dyDescent="0.35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 x14ac:dyDescent="0.35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 x14ac:dyDescent="0.35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 x14ac:dyDescent="0.35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 x14ac:dyDescent="0.35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 x14ac:dyDescent="0.35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 x14ac:dyDescent="0.35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 x14ac:dyDescent="0.35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 x14ac:dyDescent="0.35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 x14ac:dyDescent="0.35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 x14ac:dyDescent="0.35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 x14ac:dyDescent="0.35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 x14ac:dyDescent="0.35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 x14ac:dyDescent="0.35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 x14ac:dyDescent="0.35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 x14ac:dyDescent="0.35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 x14ac:dyDescent="0.35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 x14ac:dyDescent="0.35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 x14ac:dyDescent="0.35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 x14ac:dyDescent="0.35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 x14ac:dyDescent="0.35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 x14ac:dyDescent="0.35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 x14ac:dyDescent="0.35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 x14ac:dyDescent="0.35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 x14ac:dyDescent="0.35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 x14ac:dyDescent="0.35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 x14ac:dyDescent="0.35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 x14ac:dyDescent="0.35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 x14ac:dyDescent="0.35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 x14ac:dyDescent="0.35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 x14ac:dyDescent="0.35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 x14ac:dyDescent="0.35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 x14ac:dyDescent="0.35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 x14ac:dyDescent="0.35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 x14ac:dyDescent="0.35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 x14ac:dyDescent="0.35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 x14ac:dyDescent="0.35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 x14ac:dyDescent="0.35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 x14ac:dyDescent="0.35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 x14ac:dyDescent="0.35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 x14ac:dyDescent="0.35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 x14ac:dyDescent="0.35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 x14ac:dyDescent="0.35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 x14ac:dyDescent="0.35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 x14ac:dyDescent="0.35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 x14ac:dyDescent="0.35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 x14ac:dyDescent="0.35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 x14ac:dyDescent="0.35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 x14ac:dyDescent="0.35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 x14ac:dyDescent="0.35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 x14ac:dyDescent="0.35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 x14ac:dyDescent="0.35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 x14ac:dyDescent="0.35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 x14ac:dyDescent="0.35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 x14ac:dyDescent="0.35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 x14ac:dyDescent="0.35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 x14ac:dyDescent="0.35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 x14ac:dyDescent="0.35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 x14ac:dyDescent="0.35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 x14ac:dyDescent="0.35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 x14ac:dyDescent="0.35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 x14ac:dyDescent="0.35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 x14ac:dyDescent="0.35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 x14ac:dyDescent="0.35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 x14ac:dyDescent="0.35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 x14ac:dyDescent="0.35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 x14ac:dyDescent="0.35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 x14ac:dyDescent="0.35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 x14ac:dyDescent="0.35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 x14ac:dyDescent="0.35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 x14ac:dyDescent="0.35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 x14ac:dyDescent="0.35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 x14ac:dyDescent="0.35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 x14ac:dyDescent="0.35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 x14ac:dyDescent="0.35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 x14ac:dyDescent="0.35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 x14ac:dyDescent="0.35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 x14ac:dyDescent="0.35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 x14ac:dyDescent="0.35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 x14ac:dyDescent="0.35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 x14ac:dyDescent="0.35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 x14ac:dyDescent="0.35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 x14ac:dyDescent="0.35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 x14ac:dyDescent="0.35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 x14ac:dyDescent="0.35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 x14ac:dyDescent="0.35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 x14ac:dyDescent="0.35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 x14ac:dyDescent="0.35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 x14ac:dyDescent="0.35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 x14ac:dyDescent="0.35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 x14ac:dyDescent="0.35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 x14ac:dyDescent="0.35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 x14ac:dyDescent="0.35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 x14ac:dyDescent="0.35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 x14ac:dyDescent="0.35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 x14ac:dyDescent="0.35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 x14ac:dyDescent="0.35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 x14ac:dyDescent="0.35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 x14ac:dyDescent="0.35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 x14ac:dyDescent="0.35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 x14ac:dyDescent="0.35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 x14ac:dyDescent="0.35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 x14ac:dyDescent="0.35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 x14ac:dyDescent="0.35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 x14ac:dyDescent="0.35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 x14ac:dyDescent="0.35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 x14ac:dyDescent="0.35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 x14ac:dyDescent="0.35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 x14ac:dyDescent="0.35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 x14ac:dyDescent="0.35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 x14ac:dyDescent="0.35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 x14ac:dyDescent="0.35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 x14ac:dyDescent="0.35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 x14ac:dyDescent="0.35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 x14ac:dyDescent="0.35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 x14ac:dyDescent="0.35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 x14ac:dyDescent="0.35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 x14ac:dyDescent="0.35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 x14ac:dyDescent="0.35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 x14ac:dyDescent="0.35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 x14ac:dyDescent="0.35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 x14ac:dyDescent="0.35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 x14ac:dyDescent="0.35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 x14ac:dyDescent="0.35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 x14ac:dyDescent="0.35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 x14ac:dyDescent="0.35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 x14ac:dyDescent="0.35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 x14ac:dyDescent="0.35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 x14ac:dyDescent="0.35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 x14ac:dyDescent="0.35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 x14ac:dyDescent="0.35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 x14ac:dyDescent="0.35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 x14ac:dyDescent="0.35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 x14ac:dyDescent="0.35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 x14ac:dyDescent="0.35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 x14ac:dyDescent="0.35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 x14ac:dyDescent="0.35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 x14ac:dyDescent="0.35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 x14ac:dyDescent="0.35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 x14ac:dyDescent="0.35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 x14ac:dyDescent="0.35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 x14ac:dyDescent="0.35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 x14ac:dyDescent="0.35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 x14ac:dyDescent="0.35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 x14ac:dyDescent="0.35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 x14ac:dyDescent="0.35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 x14ac:dyDescent="0.35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 x14ac:dyDescent="0.35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 x14ac:dyDescent="0.35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 x14ac:dyDescent="0.35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 x14ac:dyDescent="0.35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 x14ac:dyDescent="0.35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 x14ac:dyDescent="0.35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 x14ac:dyDescent="0.35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 x14ac:dyDescent="0.35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 x14ac:dyDescent="0.35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 x14ac:dyDescent="0.35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 x14ac:dyDescent="0.35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 x14ac:dyDescent="0.35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 x14ac:dyDescent="0.35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 x14ac:dyDescent="0.35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 x14ac:dyDescent="0.35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 x14ac:dyDescent="0.35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 x14ac:dyDescent="0.35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 x14ac:dyDescent="0.35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 x14ac:dyDescent="0.35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 x14ac:dyDescent="0.35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 x14ac:dyDescent="0.35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 x14ac:dyDescent="0.35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 x14ac:dyDescent="0.35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 x14ac:dyDescent="0.35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 x14ac:dyDescent="0.35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 x14ac:dyDescent="0.35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 x14ac:dyDescent="0.35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 x14ac:dyDescent="0.35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 x14ac:dyDescent="0.35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 x14ac:dyDescent="0.35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 x14ac:dyDescent="0.35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 x14ac:dyDescent="0.35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 x14ac:dyDescent="0.35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 x14ac:dyDescent="0.35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 x14ac:dyDescent="0.35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 x14ac:dyDescent="0.35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 x14ac:dyDescent="0.35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 x14ac:dyDescent="0.35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 x14ac:dyDescent="0.35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 x14ac:dyDescent="0.35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 x14ac:dyDescent="0.35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 x14ac:dyDescent="0.35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 x14ac:dyDescent="0.35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 x14ac:dyDescent="0.35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 x14ac:dyDescent="0.35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 x14ac:dyDescent="0.35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 x14ac:dyDescent="0.35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 x14ac:dyDescent="0.35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 x14ac:dyDescent="0.35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 x14ac:dyDescent="0.35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 x14ac:dyDescent="0.35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 x14ac:dyDescent="0.35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 x14ac:dyDescent="0.35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 x14ac:dyDescent="0.35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 x14ac:dyDescent="0.35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 x14ac:dyDescent="0.35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 x14ac:dyDescent="0.35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 x14ac:dyDescent="0.35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 x14ac:dyDescent="0.35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 x14ac:dyDescent="0.35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 x14ac:dyDescent="0.35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 x14ac:dyDescent="0.35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 x14ac:dyDescent="0.35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 x14ac:dyDescent="0.35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 x14ac:dyDescent="0.35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 x14ac:dyDescent="0.35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 x14ac:dyDescent="0.35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 x14ac:dyDescent="0.35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 x14ac:dyDescent="0.35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 x14ac:dyDescent="0.35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 x14ac:dyDescent="0.35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 x14ac:dyDescent="0.35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 x14ac:dyDescent="0.35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 x14ac:dyDescent="0.35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 x14ac:dyDescent="0.35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 x14ac:dyDescent="0.35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 x14ac:dyDescent="0.35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 x14ac:dyDescent="0.35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 x14ac:dyDescent="0.35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 x14ac:dyDescent="0.35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 x14ac:dyDescent="0.35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 x14ac:dyDescent="0.35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 x14ac:dyDescent="0.35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 x14ac:dyDescent="0.35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 x14ac:dyDescent="0.35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 x14ac:dyDescent="0.35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 x14ac:dyDescent="0.35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 x14ac:dyDescent="0.35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 x14ac:dyDescent="0.35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 x14ac:dyDescent="0.35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 x14ac:dyDescent="0.35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 x14ac:dyDescent="0.35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 x14ac:dyDescent="0.35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 x14ac:dyDescent="0.35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 x14ac:dyDescent="0.35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 x14ac:dyDescent="0.35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 x14ac:dyDescent="0.35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 x14ac:dyDescent="0.35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 x14ac:dyDescent="0.35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 x14ac:dyDescent="0.35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 x14ac:dyDescent="0.35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 x14ac:dyDescent="0.35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 x14ac:dyDescent="0.35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 x14ac:dyDescent="0.35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 x14ac:dyDescent="0.35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 x14ac:dyDescent="0.35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 x14ac:dyDescent="0.35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 x14ac:dyDescent="0.35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 x14ac:dyDescent="0.35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 x14ac:dyDescent="0.35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 x14ac:dyDescent="0.35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 x14ac:dyDescent="0.35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 x14ac:dyDescent="0.35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 x14ac:dyDescent="0.35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 x14ac:dyDescent="0.35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 x14ac:dyDescent="0.35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 x14ac:dyDescent="0.35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 x14ac:dyDescent="0.35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 x14ac:dyDescent="0.35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 x14ac:dyDescent="0.35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 x14ac:dyDescent="0.35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 x14ac:dyDescent="0.35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 x14ac:dyDescent="0.35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 x14ac:dyDescent="0.35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 x14ac:dyDescent="0.35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 x14ac:dyDescent="0.35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 x14ac:dyDescent="0.35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 x14ac:dyDescent="0.35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 x14ac:dyDescent="0.35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 x14ac:dyDescent="0.35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 x14ac:dyDescent="0.35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 x14ac:dyDescent="0.35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 x14ac:dyDescent="0.35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 x14ac:dyDescent="0.35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 x14ac:dyDescent="0.35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 x14ac:dyDescent="0.35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 x14ac:dyDescent="0.35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 x14ac:dyDescent="0.35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 x14ac:dyDescent="0.35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 x14ac:dyDescent="0.35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 x14ac:dyDescent="0.35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 x14ac:dyDescent="0.35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 x14ac:dyDescent="0.35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 x14ac:dyDescent="0.35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 x14ac:dyDescent="0.35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 x14ac:dyDescent="0.35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 x14ac:dyDescent="0.35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 x14ac:dyDescent="0.35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 x14ac:dyDescent="0.35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 x14ac:dyDescent="0.35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 x14ac:dyDescent="0.35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 x14ac:dyDescent="0.35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 x14ac:dyDescent="0.35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 x14ac:dyDescent="0.35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 x14ac:dyDescent="0.35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 x14ac:dyDescent="0.35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 x14ac:dyDescent="0.35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 x14ac:dyDescent="0.35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 x14ac:dyDescent="0.35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 x14ac:dyDescent="0.35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 x14ac:dyDescent="0.35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 x14ac:dyDescent="0.35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 x14ac:dyDescent="0.35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 x14ac:dyDescent="0.35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 x14ac:dyDescent="0.35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 x14ac:dyDescent="0.35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 x14ac:dyDescent="0.35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 x14ac:dyDescent="0.35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 x14ac:dyDescent="0.35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 x14ac:dyDescent="0.35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 x14ac:dyDescent="0.35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 x14ac:dyDescent="0.35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 x14ac:dyDescent="0.35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 x14ac:dyDescent="0.35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 x14ac:dyDescent="0.35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 x14ac:dyDescent="0.35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 x14ac:dyDescent="0.35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 x14ac:dyDescent="0.35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 x14ac:dyDescent="0.35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 x14ac:dyDescent="0.35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 x14ac:dyDescent="0.35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 x14ac:dyDescent="0.35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 x14ac:dyDescent="0.35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 x14ac:dyDescent="0.35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 x14ac:dyDescent="0.35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 x14ac:dyDescent="0.35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 x14ac:dyDescent="0.35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 x14ac:dyDescent="0.35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 x14ac:dyDescent="0.35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 x14ac:dyDescent="0.35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 x14ac:dyDescent="0.35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 x14ac:dyDescent="0.35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 x14ac:dyDescent="0.35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 x14ac:dyDescent="0.35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 x14ac:dyDescent="0.35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 x14ac:dyDescent="0.35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 x14ac:dyDescent="0.35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 x14ac:dyDescent="0.35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 x14ac:dyDescent="0.35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 x14ac:dyDescent="0.35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 x14ac:dyDescent="0.35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 x14ac:dyDescent="0.35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 x14ac:dyDescent="0.35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 x14ac:dyDescent="0.35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 x14ac:dyDescent="0.35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 x14ac:dyDescent="0.35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 x14ac:dyDescent="0.35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 x14ac:dyDescent="0.35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 x14ac:dyDescent="0.35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 x14ac:dyDescent="0.35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 x14ac:dyDescent="0.35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 x14ac:dyDescent="0.35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 x14ac:dyDescent="0.35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 x14ac:dyDescent="0.35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 x14ac:dyDescent="0.35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 x14ac:dyDescent="0.35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 x14ac:dyDescent="0.35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 x14ac:dyDescent="0.35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 x14ac:dyDescent="0.35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 x14ac:dyDescent="0.35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 x14ac:dyDescent="0.35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 x14ac:dyDescent="0.35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 x14ac:dyDescent="0.35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 x14ac:dyDescent="0.35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 x14ac:dyDescent="0.35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 x14ac:dyDescent="0.35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 x14ac:dyDescent="0.35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 x14ac:dyDescent="0.35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 x14ac:dyDescent="0.35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 x14ac:dyDescent="0.35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 x14ac:dyDescent="0.35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 x14ac:dyDescent="0.35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 x14ac:dyDescent="0.35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 x14ac:dyDescent="0.35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 x14ac:dyDescent="0.35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 x14ac:dyDescent="0.35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 x14ac:dyDescent="0.35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 x14ac:dyDescent="0.35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 x14ac:dyDescent="0.35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 x14ac:dyDescent="0.35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 x14ac:dyDescent="0.35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 x14ac:dyDescent="0.35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 x14ac:dyDescent="0.35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 x14ac:dyDescent="0.35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 x14ac:dyDescent="0.35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 x14ac:dyDescent="0.35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 x14ac:dyDescent="0.35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 x14ac:dyDescent="0.35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 x14ac:dyDescent="0.35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 x14ac:dyDescent="0.35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 x14ac:dyDescent="0.35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 x14ac:dyDescent="0.35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 x14ac:dyDescent="0.35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 x14ac:dyDescent="0.35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 x14ac:dyDescent="0.35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 x14ac:dyDescent="0.35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 x14ac:dyDescent="0.35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 x14ac:dyDescent="0.35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 x14ac:dyDescent="0.35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 x14ac:dyDescent="0.35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 x14ac:dyDescent="0.35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 x14ac:dyDescent="0.35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 x14ac:dyDescent="0.35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 x14ac:dyDescent="0.35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 x14ac:dyDescent="0.35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 x14ac:dyDescent="0.35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 x14ac:dyDescent="0.35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 x14ac:dyDescent="0.35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 x14ac:dyDescent="0.35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 x14ac:dyDescent="0.35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 x14ac:dyDescent="0.35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 x14ac:dyDescent="0.35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 x14ac:dyDescent="0.35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 x14ac:dyDescent="0.35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 x14ac:dyDescent="0.35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 x14ac:dyDescent="0.35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 x14ac:dyDescent="0.35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 x14ac:dyDescent="0.35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 x14ac:dyDescent="0.35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 x14ac:dyDescent="0.35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 x14ac:dyDescent="0.35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 x14ac:dyDescent="0.35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 x14ac:dyDescent="0.35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 x14ac:dyDescent="0.35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 x14ac:dyDescent="0.35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 x14ac:dyDescent="0.35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 x14ac:dyDescent="0.35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 x14ac:dyDescent="0.35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 x14ac:dyDescent="0.35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 x14ac:dyDescent="0.35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 x14ac:dyDescent="0.35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 x14ac:dyDescent="0.35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 x14ac:dyDescent="0.35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 x14ac:dyDescent="0.35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 x14ac:dyDescent="0.35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 x14ac:dyDescent="0.35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 x14ac:dyDescent="0.35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 x14ac:dyDescent="0.35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 x14ac:dyDescent="0.35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 x14ac:dyDescent="0.35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 x14ac:dyDescent="0.35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 x14ac:dyDescent="0.35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 x14ac:dyDescent="0.35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 x14ac:dyDescent="0.35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 x14ac:dyDescent="0.35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 x14ac:dyDescent="0.35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 x14ac:dyDescent="0.35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 x14ac:dyDescent="0.35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 x14ac:dyDescent="0.35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 x14ac:dyDescent="0.35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 x14ac:dyDescent="0.35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 x14ac:dyDescent="0.35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 x14ac:dyDescent="0.35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 x14ac:dyDescent="0.35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 x14ac:dyDescent="0.35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 x14ac:dyDescent="0.35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 x14ac:dyDescent="0.35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 x14ac:dyDescent="0.35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 x14ac:dyDescent="0.35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 x14ac:dyDescent="0.35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 x14ac:dyDescent="0.35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 x14ac:dyDescent="0.35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 x14ac:dyDescent="0.35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 x14ac:dyDescent="0.35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 x14ac:dyDescent="0.35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 x14ac:dyDescent="0.35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 x14ac:dyDescent="0.35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 x14ac:dyDescent="0.35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 x14ac:dyDescent="0.35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 x14ac:dyDescent="0.35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 x14ac:dyDescent="0.35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 x14ac:dyDescent="0.35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 x14ac:dyDescent="0.35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 x14ac:dyDescent="0.35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 x14ac:dyDescent="0.35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 x14ac:dyDescent="0.35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 x14ac:dyDescent="0.35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 x14ac:dyDescent="0.35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 x14ac:dyDescent="0.35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 x14ac:dyDescent="0.35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 x14ac:dyDescent="0.35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 x14ac:dyDescent="0.35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 x14ac:dyDescent="0.35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 x14ac:dyDescent="0.35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 x14ac:dyDescent="0.35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 x14ac:dyDescent="0.35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 x14ac:dyDescent="0.35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 x14ac:dyDescent="0.35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 x14ac:dyDescent="0.35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 x14ac:dyDescent="0.35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 x14ac:dyDescent="0.35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 x14ac:dyDescent="0.35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 x14ac:dyDescent="0.35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 x14ac:dyDescent="0.35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 x14ac:dyDescent="0.35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 x14ac:dyDescent="0.35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 x14ac:dyDescent="0.35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 x14ac:dyDescent="0.35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 x14ac:dyDescent="0.35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 x14ac:dyDescent="0.35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 x14ac:dyDescent="0.35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 x14ac:dyDescent="0.35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 x14ac:dyDescent="0.35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 x14ac:dyDescent="0.35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 x14ac:dyDescent="0.35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 x14ac:dyDescent="0.35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 x14ac:dyDescent="0.35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 x14ac:dyDescent="0.35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 x14ac:dyDescent="0.35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 x14ac:dyDescent="0.35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 x14ac:dyDescent="0.35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 x14ac:dyDescent="0.35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 x14ac:dyDescent="0.35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 x14ac:dyDescent="0.35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 x14ac:dyDescent="0.35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 x14ac:dyDescent="0.35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 x14ac:dyDescent="0.35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 x14ac:dyDescent="0.35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 x14ac:dyDescent="0.35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 x14ac:dyDescent="0.35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 x14ac:dyDescent="0.35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 x14ac:dyDescent="0.35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 x14ac:dyDescent="0.35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 x14ac:dyDescent="0.35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 x14ac:dyDescent="0.35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 x14ac:dyDescent="0.35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 x14ac:dyDescent="0.35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 x14ac:dyDescent="0.35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 x14ac:dyDescent="0.35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 x14ac:dyDescent="0.35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 x14ac:dyDescent="0.35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 x14ac:dyDescent="0.35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 x14ac:dyDescent="0.35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 x14ac:dyDescent="0.35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 x14ac:dyDescent="0.35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 x14ac:dyDescent="0.35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 x14ac:dyDescent="0.35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 x14ac:dyDescent="0.35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 x14ac:dyDescent="0.35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 x14ac:dyDescent="0.35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 x14ac:dyDescent="0.35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 x14ac:dyDescent="0.35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 x14ac:dyDescent="0.35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 x14ac:dyDescent="0.35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 x14ac:dyDescent="0.35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 x14ac:dyDescent="0.35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 x14ac:dyDescent="0.35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 x14ac:dyDescent="0.35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 x14ac:dyDescent="0.35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 x14ac:dyDescent="0.35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 x14ac:dyDescent="0.35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 x14ac:dyDescent="0.35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 x14ac:dyDescent="0.35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 x14ac:dyDescent="0.35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 x14ac:dyDescent="0.35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 x14ac:dyDescent="0.35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 x14ac:dyDescent="0.35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 x14ac:dyDescent="0.35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 x14ac:dyDescent="0.35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 x14ac:dyDescent="0.35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 x14ac:dyDescent="0.35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 x14ac:dyDescent="0.35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 x14ac:dyDescent="0.35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 x14ac:dyDescent="0.35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 x14ac:dyDescent="0.35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 x14ac:dyDescent="0.35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 x14ac:dyDescent="0.35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 x14ac:dyDescent="0.35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 x14ac:dyDescent="0.35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 x14ac:dyDescent="0.35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 x14ac:dyDescent="0.35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 x14ac:dyDescent="0.35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 x14ac:dyDescent="0.35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 x14ac:dyDescent="0.35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 x14ac:dyDescent="0.35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 x14ac:dyDescent="0.35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 x14ac:dyDescent="0.35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 x14ac:dyDescent="0.35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 x14ac:dyDescent="0.35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 x14ac:dyDescent="0.35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 x14ac:dyDescent="0.35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 x14ac:dyDescent="0.35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 x14ac:dyDescent="0.35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 x14ac:dyDescent="0.35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 x14ac:dyDescent="0.35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 x14ac:dyDescent="0.35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 x14ac:dyDescent="0.35">
      <c r="F1566" t="str">
        <f t="shared" si="24"/>
        <v>TOC</v>
      </c>
    </row>
    <row r="1567" spans="1:6" x14ac:dyDescent="0.35">
      <c r="F1567" t="str">
        <f t="shared" si="24"/>
        <v>TOC</v>
      </c>
    </row>
    <row r="1568" spans="1:6" x14ac:dyDescent="0.35">
      <c r="F1568" t="str">
        <f t="shared" si="24"/>
        <v>TOC</v>
      </c>
    </row>
    <row r="1569" spans="6:6" x14ac:dyDescent="0.35">
      <c r="F1569" t="str">
        <f t="shared" si="24"/>
        <v>TOC</v>
      </c>
    </row>
    <row r="1570" spans="6:6" x14ac:dyDescent="0.35">
      <c r="F1570" t="str">
        <f t="shared" si="24"/>
        <v>TOC</v>
      </c>
    </row>
    <row r="1571" spans="6:6" x14ac:dyDescent="0.35">
      <c r="F1571" t="str">
        <f t="shared" si="24"/>
        <v>TOC</v>
      </c>
    </row>
    <row r="1572" spans="6:6" x14ac:dyDescent="0.35">
      <c r="F1572" t="str">
        <f t="shared" si="24"/>
        <v>TOC</v>
      </c>
    </row>
    <row r="1573" spans="6:6" x14ac:dyDescent="0.35">
      <c r="F1573" t="str">
        <f t="shared" si="24"/>
        <v>TOC</v>
      </c>
    </row>
    <row r="1574" spans="6:6" x14ac:dyDescent="0.35">
      <c r="F1574" t="str">
        <f t="shared" si="24"/>
        <v>TOC</v>
      </c>
    </row>
    <row r="1575" spans="6:6" x14ac:dyDescent="0.35">
      <c r="F1575" t="str">
        <f t="shared" si="24"/>
        <v>TOC</v>
      </c>
    </row>
    <row r="1576" spans="6:6" x14ac:dyDescent="0.35">
      <c r="F1576" t="str">
        <f t="shared" si="24"/>
        <v>TOC</v>
      </c>
    </row>
    <row r="1577" spans="6:6" x14ac:dyDescent="0.35">
      <c r="F1577" t="str">
        <f t="shared" si="24"/>
        <v>TOC</v>
      </c>
    </row>
    <row r="1578" spans="6:6" x14ac:dyDescent="0.35">
      <c r="F1578" t="str">
        <f t="shared" si="24"/>
        <v>TOC</v>
      </c>
    </row>
    <row r="1579" spans="6:6" x14ac:dyDescent="0.35">
      <c r="F1579" t="str">
        <f t="shared" si="24"/>
        <v>TOC</v>
      </c>
    </row>
    <row r="1580" spans="6:6" x14ac:dyDescent="0.35">
      <c r="F1580" t="str">
        <f t="shared" si="24"/>
        <v>TOC</v>
      </c>
    </row>
    <row r="1581" spans="6:6" x14ac:dyDescent="0.35">
      <c r="F1581" t="str">
        <f t="shared" si="24"/>
        <v>TOC</v>
      </c>
    </row>
    <row r="1582" spans="6:6" x14ac:dyDescent="0.35">
      <c r="F1582" t="str">
        <f t="shared" si="24"/>
        <v>TOC</v>
      </c>
    </row>
    <row r="1583" spans="6:6" x14ac:dyDescent="0.35">
      <c r="F1583" t="str">
        <f t="shared" si="24"/>
        <v>TOC</v>
      </c>
    </row>
    <row r="1584" spans="6:6" x14ac:dyDescent="0.35">
      <c r="F1584" t="str">
        <f t="shared" si="24"/>
        <v>TOC</v>
      </c>
    </row>
    <row r="1585" spans="6:6" x14ac:dyDescent="0.35">
      <c r="F1585" t="str">
        <f t="shared" si="24"/>
        <v>TOC</v>
      </c>
    </row>
    <row r="1586" spans="6:6" x14ac:dyDescent="0.35">
      <c r="F1586" t="str">
        <f t="shared" si="24"/>
        <v>TOC</v>
      </c>
    </row>
    <row r="1587" spans="6:6" x14ac:dyDescent="0.35">
      <c r="F1587" t="str">
        <f t="shared" si="24"/>
        <v>TOC</v>
      </c>
    </row>
    <row r="1588" spans="6:6" x14ac:dyDescent="0.35">
      <c r="F1588" t="str">
        <f t="shared" si="24"/>
        <v>TOC</v>
      </c>
    </row>
    <row r="1589" spans="6:6" x14ac:dyDescent="0.35">
      <c r="F1589" t="str">
        <f t="shared" si="24"/>
        <v>TOC</v>
      </c>
    </row>
    <row r="1590" spans="6:6" x14ac:dyDescent="0.35">
      <c r="F1590" t="str">
        <f t="shared" si="24"/>
        <v>TOC</v>
      </c>
    </row>
    <row r="1591" spans="6:6" x14ac:dyDescent="0.35">
      <c r="F1591" t="str">
        <f t="shared" si="24"/>
        <v>TOC</v>
      </c>
    </row>
    <row r="1592" spans="6:6" x14ac:dyDescent="0.35">
      <c r="F1592" t="str">
        <f t="shared" si="24"/>
        <v>TOC</v>
      </c>
    </row>
    <row r="1593" spans="6:6" x14ac:dyDescent="0.35">
      <c r="F1593" t="str">
        <f t="shared" si="24"/>
        <v>TOC</v>
      </c>
    </row>
    <row r="1594" spans="6:6" x14ac:dyDescent="0.35">
      <c r="F1594" t="str">
        <f t="shared" si="24"/>
        <v>TOC</v>
      </c>
    </row>
    <row r="1595" spans="6:6" x14ac:dyDescent="0.35">
      <c r="F1595" t="str">
        <f t="shared" si="24"/>
        <v>TOC</v>
      </c>
    </row>
    <row r="1596" spans="6:6" x14ac:dyDescent="0.35">
      <c r="F1596" t="str">
        <f t="shared" si="24"/>
        <v>TOC</v>
      </c>
    </row>
    <row r="1597" spans="6:6" x14ac:dyDescent="0.35">
      <c r="F1597" t="str">
        <f t="shared" si="24"/>
        <v>TOC</v>
      </c>
    </row>
    <row r="1598" spans="6:6" x14ac:dyDescent="0.35">
      <c r="F1598" t="str">
        <f t="shared" si="24"/>
        <v>TOC</v>
      </c>
    </row>
    <row r="1599" spans="6:6" x14ac:dyDescent="0.35">
      <c r="F1599" t="str">
        <f t="shared" si="24"/>
        <v>TOC</v>
      </c>
    </row>
    <row r="1600" spans="6:6" x14ac:dyDescent="0.35">
      <c r="F1600" t="str">
        <f t="shared" si="24"/>
        <v>TOC</v>
      </c>
    </row>
    <row r="1601" spans="6:6" x14ac:dyDescent="0.35">
      <c r="F1601" t="str">
        <f t="shared" si="24"/>
        <v>TOC</v>
      </c>
    </row>
    <row r="1602" spans="6:6" x14ac:dyDescent="0.35">
      <c r="F1602" t="str">
        <f t="shared" si="24"/>
        <v>TOC</v>
      </c>
    </row>
    <row r="1603" spans="6:6" x14ac:dyDescent="0.35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 x14ac:dyDescent="0.35">
      <c r="F1604" t="str">
        <f t="shared" si="25"/>
        <v>TOC</v>
      </c>
    </row>
    <row r="1605" spans="6:6" x14ac:dyDescent="0.35">
      <c r="F1605" t="str">
        <f t="shared" si="25"/>
        <v>TOC</v>
      </c>
    </row>
    <row r="1606" spans="6:6" x14ac:dyDescent="0.35">
      <c r="F1606" t="str">
        <f t="shared" si="25"/>
        <v>TOC</v>
      </c>
    </row>
    <row r="1607" spans="6:6" x14ac:dyDescent="0.35">
      <c r="F1607" t="str">
        <f t="shared" si="25"/>
        <v>TOC</v>
      </c>
    </row>
    <row r="1608" spans="6:6" x14ac:dyDescent="0.35">
      <c r="F1608" t="str">
        <f t="shared" si="25"/>
        <v>TOC</v>
      </c>
    </row>
    <row r="1609" spans="6:6" x14ac:dyDescent="0.35">
      <c r="F1609" t="str">
        <f t="shared" si="25"/>
        <v>TOC</v>
      </c>
    </row>
    <row r="1610" spans="6:6" x14ac:dyDescent="0.35">
      <c r="F1610" t="str">
        <f t="shared" si="25"/>
        <v>TOC</v>
      </c>
    </row>
    <row r="1611" spans="6:6" x14ac:dyDescent="0.35">
      <c r="F1611" t="str">
        <f t="shared" si="25"/>
        <v>TOC</v>
      </c>
    </row>
    <row r="1612" spans="6:6" x14ac:dyDescent="0.35">
      <c r="F1612" t="str">
        <f t="shared" si="25"/>
        <v>TOC</v>
      </c>
    </row>
    <row r="1613" spans="6:6" x14ac:dyDescent="0.35">
      <c r="F1613" t="str">
        <f t="shared" si="25"/>
        <v>TOC</v>
      </c>
    </row>
    <row r="1614" spans="6:6" x14ac:dyDescent="0.35">
      <c r="F1614" t="str">
        <f t="shared" si="25"/>
        <v>TOC</v>
      </c>
    </row>
    <row r="1615" spans="6:6" x14ac:dyDescent="0.35">
      <c r="F1615" t="str">
        <f t="shared" si="25"/>
        <v>TOC</v>
      </c>
    </row>
    <row r="1616" spans="6:6" x14ac:dyDescent="0.35">
      <c r="F1616" t="str">
        <f t="shared" si="25"/>
        <v>TOC</v>
      </c>
    </row>
    <row r="1617" spans="6:6" x14ac:dyDescent="0.35">
      <c r="F1617" t="str">
        <f t="shared" si="25"/>
        <v>TOC</v>
      </c>
    </row>
    <row r="1618" spans="6:6" x14ac:dyDescent="0.35">
      <c r="F1618" t="str">
        <f t="shared" si="25"/>
        <v>TOC</v>
      </c>
    </row>
    <row r="1619" spans="6:6" x14ac:dyDescent="0.35">
      <c r="F1619" t="str">
        <f t="shared" si="25"/>
        <v>TOC</v>
      </c>
    </row>
    <row r="1620" spans="6:6" x14ac:dyDescent="0.35">
      <c r="F1620" t="str">
        <f t="shared" si="25"/>
        <v>TOC</v>
      </c>
    </row>
    <row r="1621" spans="6:6" x14ac:dyDescent="0.35">
      <c r="F1621" t="str">
        <f t="shared" si="25"/>
        <v>TOC</v>
      </c>
    </row>
    <row r="1622" spans="6:6" x14ac:dyDescent="0.35">
      <c r="F1622" t="str">
        <f t="shared" si="25"/>
        <v>TOC</v>
      </c>
    </row>
    <row r="1623" spans="6:6" x14ac:dyDescent="0.35">
      <c r="F1623" t="str">
        <f t="shared" si="25"/>
        <v>TOC</v>
      </c>
    </row>
    <row r="1624" spans="6:6" x14ac:dyDescent="0.35">
      <c r="F1624" t="str">
        <f t="shared" si="25"/>
        <v>TOC</v>
      </c>
    </row>
    <row r="1625" spans="6:6" x14ac:dyDescent="0.35">
      <c r="F1625" t="str">
        <f t="shared" si="25"/>
        <v>TOC</v>
      </c>
    </row>
    <row r="1626" spans="6:6" x14ac:dyDescent="0.35">
      <c r="F1626" t="str">
        <f t="shared" si="25"/>
        <v>TOC</v>
      </c>
    </row>
    <row r="1627" spans="6:6" x14ac:dyDescent="0.35">
      <c r="F1627" t="str">
        <f t="shared" si="25"/>
        <v>TOC</v>
      </c>
    </row>
    <row r="1628" spans="6:6" x14ac:dyDescent="0.35">
      <c r="F1628" t="str">
        <f t="shared" si="25"/>
        <v>TOC</v>
      </c>
    </row>
    <row r="1629" spans="6:6" x14ac:dyDescent="0.35">
      <c r="F1629" t="str">
        <f t="shared" si="25"/>
        <v>TOC</v>
      </c>
    </row>
    <row r="1630" spans="6:6" x14ac:dyDescent="0.35">
      <c r="F1630" t="str">
        <f t="shared" si="25"/>
        <v>TOC</v>
      </c>
    </row>
    <row r="1631" spans="6:6" x14ac:dyDescent="0.35">
      <c r="F1631" t="str">
        <f t="shared" si="25"/>
        <v>TOC</v>
      </c>
    </row>
    <row r="1632" spans="6:6" x14ac:dyDescent="0.35">
      <c r="F1632" t="str">
        <f t="shared" si="25"/>
        <v>TOC</v>
      </c>
    </row>
    <row r="1633" spans="6:6" x14ac:dyDescent="0.35">
      <c r="F1633" t="str">
        <f t="shared" si="25"/>
        <v>TOC</v>
      </c>
    </row>
    <row r="1634" spans="6:6" x14ac:dyDescent="0.35">
      <c r="F1634" t="str">
        <f t="shared" si="25"/>
        <v>TOC</v>
      </c>
    </row>
    <row r="1635" spans="6:6" x14ac:dyDescent="0.35">
      <c r="F1635" t="str">
        <f t="shared" si="25"/>
        <v>TOC</v>
      </c>
    </row>
    <row r="1636" spans="6:6" x14ac:dyDescent="0.35">
      <c r="F1636" t="str">
        <f t="shared" si="25"/>
        <v>TOC</v>
      </c>
    </row>
    <row r="1637" spans="6:6" x14ac:dyDescent="0.35">
      <c r="F1637" t="str">
        <f t="shared" si="25"/>
        <v>TOC</v>
      </c>
    </row>
    <row r="1638" spans="6:6" x14ac:dyDescent="0.35">
      <c r="F1638" t="str">
        <f t="shared" si="25"/>
        <v>TOC</v>
      </c>
    </row>
    <row r="1639" spans="6:6" x14ac:dyDescent="0.35">
      <c r="F1639" t="str">
        <f t="shared" si="25"/>
        <v>TOC</v>
      </c>
    </row>
    <row r="1640" spans="6:6" x14ac:dyDescent="0.35">
      <c r="F1640" t="str">
        <f t="shared" si="25"/>
        <v>TOC</v>
      </c>
    </row>
    <row r="1641" spans="6:6" x14ac:dyDescent="0.35">
      <c r="F1641" t="str">
        <f t="shared" si="25"/>
        <v>TOC</v>
      </c>
    </row>
    <row r="1642" spans="6:6" x14ac:dyDescent="0.35">
      <c r="F1642" t="str">
        <f t="shared" si="25"/>
        <v>TOC</v>
      </c>
    </row>
    <row r="1643" spans="6:6" x14ac:dyDescent="0.35">
      <c r="F1643" t="str">
        <f t="shared" si="25"/>
        <v>TOC</v>
      </c>
    </row>
    <row r="1644" spans="6:6" x14ac:dyDescent="0.35">
      <c r="F1644" t="str">
        <f t="shared" si="25"/>
        <v>TOC</v>
      </c>
    </row>
    <row r="1645" spans="6:6" x14ac:dyDescent="0.35">
      <c r="F1645" t="str">
        <f t="shared" si="25"/>
        <v>TOC</v>
      </c>
    </row>
    <row r="1646" spans="6:6" x14ac:dyDescent="0.35">
      <c r="F1646" t="str">
        <f t="shared" si="25"/>
        <v>TOC</v>
      </c>
    </row>
    <row r="1647" spans="6:6" x14ac:dyDescent="0.35">
      <c r="F1647" t="str">
        <f t="shared" si="25"/>
        <v>TOC</v>
      </c>
    </row>
    <row r="1648" spans="6:6" x14ac:dyDescent="0.35">
      <c r="F1648" t="str">
        <f t="shared" si="25"/>
        <v>TOC</v>
      </c>
    </row>
    <row r="1649" spans="6:6" x14ac:dyDescent="0.35">
      <c r="F1649" t="str">
        <f t="shared" si="25"/>
        <v>TOC</v>
      </c>
    </row>
    <row r="1650" spans="6:6" x14ac:dyDescent="0.35">
      <c r="F1650" t="str">
        <f t="shared" si="25"/>
        <v>TOC</v>
      </c>
    </row>
    <row r="1651" spans="6:6" x14ac:dyDescent="0.35">
      <c r="F1651" t="str">
        <f t="shared" si="25"/>
        <v>TOC</v>
      </c>
    </row>
    <row r="1652" spans="6:6" x14ac:dyDescent="0.35">
      <c r="F1652" t="str">
        <f t="shared" si="25"/>
        <v>TOC</v>
      </c>
    </row>
    <row r="1653" spans="6:6" x14ac:dyDescent="0.35">
      <c r="F1653" t="str">
        <f t="shared" si="25"/>
        <v>TOC</v>
      </c>
    </row>
    <row r="1654" spans="6:6" x14ac:dyDescent="0.35">
      <c r="F1654" t="str">
        <f t="shared" si="25"/>
        <v>TOC</v>
      </c>
    </row>
    <row r="1655" spans="6:6" x14ac:dyDescent="0.35">
      <c r="F1655" t="str">
        <f t="shared" si="25"/>
        <v>TOC</v>
      </c>
    </row>
    <row r="1656" spans="6:6" x14ac:dyDescent="0.35">
      <c r="F1656" t="str">
        <f t="shared" si="25"/>
        <v>TOC</v>
      </c>
    </row>
    <row r="1657" spans="6:6" x14ac:dyDescent="0.35">
      <c r="F1657" t="str">
        <f t="shared" si="25"/>
        <v>TOC</v>
      </c>
    </row>
    <row r="1658" spans="6:6" x14ac:dyDescent="0.35">
      <c r="F1658" t="str">
        <f t="shared" si="25"/>
        <v>TOC</v>
      </c>
    </row>
    <row r="1659" spans="6:6" x14ac:dyDescent="0.35">
      <c r="F1659" t="str">
        <f t="shared" si="25"/>
        <v>TOC</v>
      </c>
    </row>
    <row r="1660" spans="6:6" x14ac:dyDescent="0.35">
      <c r="F1660" t="str">
        <f t="shared" si="25"/>
        <v>TOC</v>
      </c>
    </row>
    <row r="1661" spans="6:6" x14ac:dyDescent="0.35">
      <c r="F1661" t="str">
        <f t="shared" si="25"/>
        <v>TOC</v>
      </c>
    </row>
    <row r="1662" spans="6:6" x14ac:dyDescent="0.35">
      <c r="F1662" t="str">
        <f t="shared" si="25"/>
        <v>TOC</v>
      </c>
    </row>
    <row r="1663" spans="6:6" x14ac:dyDescent="0.35">
      <c r="F1663" t="str">
        <f t="shared" si="25"/>
        <v>TOC</v>
      </c>
    </row>
    <row r="1664" spans="6:6" x14ac:dyDescent="0.35">
      <c r="F1664" t="str">
        <f t="shared" si="25"/>
        <v>TOC</v>
      </c>
    </row>
    <row r="1665" spans="6:6" x14ac:dyDescent="0.35">
      <c r="F1665" t="str">
        <f t="shared" si="25"/>
        <v>TOC</v>
      </c>
    </row>
    <row r="1666" spans="6:6" x14ac:dyDescent="0.35">
      <c r="F1666" t="str">
        <f t="shared" si="25"/>
        <v>TOC</v>
      </c>
    </row>
    <row r="1667" spans="6:6" x14ac:dyDescent="0.35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 x14ac:dyDescent="0.35">
      <c r="F1668" t="str">
        <f t="shared" si="26"/>
        <v>TOC</v>
      </c>
    </row>
    <row r="1669" spans="6:6" x14ac:dyDescent="0.35">
      <c r="F1669" t="str">
        <f t="shared" si="26"/>
        <v>TOC</v>
      </c>
    </row>
    <row r="1670" spans="6:6" x14ac:dyDescent="0.35">
      <c r="F1670" t="str">
        <f t="shared" si="26"/>
        <v>TOC</v>
      </c>
    </row>
    <row r="1671" spans="6:6" x14ac:dyDescent="0.35">
      <c r="F1671" t="str">
        <f t="shared" si="26"/>
        <v>TOC</v>
      </c>
    </row>
    <row r="1672" spans="6:6" x14ac:dyDescent="0.35">
      <c r="F1672" t="str">
        <f t="shared" si="26"/>
        <v>TOC</v>
      </c>
    </row>
    <row r="1673" spans="6:6" x14ac:dyDescent="0.35">
      <c r="F1673" t="str">
        <f t="shared" si="26"/>
        <v>TOC</v>
      </c>
    </row>
    <row r="1674" spans="6:6" x14ac:dyDescent="0.35">
      <c r="F1674" t="str">
        <f t="shared" si="26"/>
        <v>TOC</v>
      </c>
    </row>
    <row r="1675" spans="6:6" x14ac:dyDescent="0.35">
      <c r="F1675" t="str">
        <f t="shared" si="26"/>
        <v>TOC</v>
      </c>
    </row>
    <row r="1676" spans="6:6" x14ac:dyDescent="0.35">
      <c r="F1676" t="str">
        <f t="shared" si="26"/>
        <v>TOC</v>
      </c>
    </row>
    <row r="1677" spans="6:6" x14ac:dyDescent="0.35">
      <c r="F1677" t="str">
        <f t="shared" si="26"/>
        <v>TOC</v>
      </c>
    </row>
    <row r="1678" spans="6:6" x14ac:dyDescent="0.35">
      <c r="F1678" t="str">
        <f t="shared" si="26"/>
        <v>TOC</v>
      </c>
    </row>
    <row r="1679" spans="6:6" x14ac:dyDescent="0.35">
      <c r="F1679" t="str">
        <f t="shared" si="26"/>
        <v>TOC</v>
      </c>
    </row>
    <row r="1680" spans="6:6" x14ac:dyDescent="0.35">
      <c r="F1680" t="str">
        <f t="shared" si="26"/>
        <v>TOC</v>
      </c>
    </row>
    <row r="1681" spans="6:6" x14ac:dyDescent="0.35">
      <c r="F1681" t="str">
        <f t="shared" si="26"/>
        <v>TOC</v>
      </c>
    </row>
    <row r="1682" spans="6:6" x14ac:dyDescent="0.35">
      <c r="F1682" t="str">
        <f t="shared" si="26"/>
        <v>TOC</v>
      </c>
    </row>
    <row r="1683" spans="6:6" x14ac:dyDescent="0.35">
      <c r="F1683" t="str">
        <f t="shared" si="26"/>
        <v>TOC</v>
      </c>
    </row>
    <row r="1684" spans="6:6" x14ac:dyDescent="0.35">
      <c r="F1684" t="str">
        <f t="shared" si="26"/>
        <v>TOC</v>
      </c>
    </row>
    <row r="1685" spans="6:6" x14ac:dyDescent="0.35">
      <c r="F1685" t="str">
        <f t="shared" si="26"/>
        <v>TOC</v>
      </c>
    </row>
    <row r="1686" spans="6:6" x14ac:dyDescent="0.35">
      <c r="F1686" t="str">
        <f t="shared" si="26"/>
        <v>TOC</v>
      </c>
    </row>
    <row r="1687" spans="6:6" x14ac:dyDescent="0.35">
      <c r="F1687" t="str">
        <f t="shared" si="26"/>
        <v>TOC</v>
      </c>
    </row>
    <row r="1688" spans="6:6" x14ac:dyDescent="0.35">
      <c r="F1688" t="str">
        <f t="shared" si="26"/>
        <v>TOC</v>
      </c>
    </row>
    <row r="1689" spans="6:6" x14ac:dyDescent="0.35">
      <c r="F1689" t="str">
        <f t="shared" si="26"/>
        <v>TOC</v>
      </c>
    </row>
    <row r="1690" spans="6:6" x14ac:dyDescent="0.35">
      <c r="F1690" t="str">
        <f t="shared" si="26"/>
        <v>TOC</v>
      </c>
    </row>
    <row r="1691" spans="6:6" x14ac:dyDescent="0.35">
      <c r="F1691" t="str">
        <f t="shared" si="26"/>
        <v>TOC</v>
      </c>
    </row>
    <row r="1692" spans="6:6" x14ac:dyDescent="0.35">
      <c r="F1692" t="str">
        <f t="shared" si="26"/>
        <v>TOC</v>
      </c>
    </row>
    <row r="1693" spans="6:6" x14ac:dyDescent="0.35">
      <c r="F1693" t="str">
        <f t="shared" si="26"/>
        <v>TOC</v>
      </c>
    </row>
    <row r="1694" spans="6:6" x14ac:dyDescent="0.35">
      <c r="F1694" t="str">
        <f t="shared" si="26"/>
        <v>TOC</v>
      </c>
    </row>
    <row r="1695" spans="6:6" x14ac:dyDescent="0.35">
      <c r="F1695" t="str">
        <f t="shared" si="26"/>
        <v>TOC</v>
      </c>
    </row>
    <row r="1696" spans="6:6" x14ac:dyDescent="0.35">
      <c r="F1696" t="str">
        <f t="shared" si="26"/>
        <v>TOC</v>
      </c>
    </row>
    <row r="1697" spans="6:6" x14ac:dyDescent="0.35">
      <c r="F1697" t="str">
        <f t="shared" si="26"/>
        <v>TOC</v>
      </c>
    </row>
    <row r="1698" spans="6:6" x14ac:dyDescent="0.35">
      <c r="F1698" t="str">
        <f t="shared" si="26"/>
        <v>TOC</v>
      </c>
    </row>
    <row r="1699" spans="6:6" x14ac:dyDescent="0.35">
      <c r="F1699" t="str">
        <f t="shared" si="26"/>
        <v>TOC</v>
      </c>
    </row>
    <row r="1700" spans="6:6" x14ac:dyDescent="0.35">
      <c r="F1700" t="str">
        <f t="shared" si="26"/>
        <v>TOC</v>
      </c>
    </row>
    <row r="1701" spans="6:6" x14ac:dyDescent="0.35">
      <c r="F1701" t="str">
        <f t="shared" si="26"/>
        <v>TOC</v>
      </c>
    </row>
    <row r="1702" spans="6:6" x14ac:dyDescent="0.35">
      <c r="F1702" t="str">
        <f t="shared" si="26"/>
        <v>TOC</v>
      </c>
    </row>
    <row r="1703" spans="6:6" x14ac:dyDescent="0.35">
      <c r="F1703" t="str">
        <f t="shared" si="26"/>
        <v>TOC</v>
      </c>
    </row>
    <row r="1704" spans="6:6" x14ac:dyDescent="0.35">
      <c r="F1704" t="str">
        <f t="shared" si="26"/>
        <v>TOC</v>
      </c>
    </row>
    <row r="1705" spans="6:6" x14ac:dyDescent="0.35">
      <c r="F1705" t="str">
        <f t="shared" si="26"/>
        <v>TOC</v>
      </c>
    </row>
    <row r="1706" spans="6:6" x14ac:dyDescent="0.35">
      <c r="F1706" t="str">
        <f t="shared" si="26"/>
        <v>TOC</v>
      </c>
    </row>
    <row r="1707" spans="6:6" x14ac:dyDescent="0.35">
      <c r="F1707" t="str">
        <f t="shared" si="26"/>
        <v>TOC</v>
      </c>
    </row>
    <row r="1708" spans="6:6" x14ac:dyDescent="0.35">
      <c r="F1708" t="str">
        <f t="shared" si="26"/>
        <v>TOC</v>
      </c>
    </row>
    <row r="1709" spans="6:6" x14ac:dyDescent="0.35">
      <c r="F1709" t="str">
        <f t="shared" si="26"/>
        <v>TOC</v>
      </c>
    </row>
    <row r="1710" spans="6:6" x14ac:dyDescent="0.35">
      <c r="F1710" t="str">
        <f t="shared" si="26"/>
        <v>TOC</v>
      </c>
    </row>
    <row r="1711" spans="6:6" x14ac:dyDescent="0.35">
      <c r="F1711" t="str">
        <f t="shared" si="26"/>
        <v>TOC</v>
      </c>
    </row>
    <row r="1712" spans="6:6" x14ac:dyDescent="0.35">
      <c r="F1712" t="str">
        <f t="shared" si="26"/>
        <v>TOC</v>
      </c>
    </row>
    <row r="1713" spans="6:6" x14ac:dyDescent="0.35">
      <c r="F1713" t="str">
        <f t="shared" si="26"/>
        <v>TOC</v>
      </c>
    </row>
    <row r="1714" spans="6:6" x14ac:dyDescent="0.35">
      <c r="F1714" t="str">
        <f t="shared" si="26"/>
        <v>TOC</v>
      </c>
    </row>
    <row r="1715" spans="6:6" x14ac:dyDescent="0.35">
      <c r="F1715" t="str">
        <f t="shared" si="26"/>
        <v>TOC</v>
      </c>
    </row>
    <row r="1716" spans="6:6" x14ac:dyDescent="0.35">
      <c r="F1716" t="str">
        <f t="shared" si="26"/>
        <v>TOC</v>
      </c>
    </row>
    <row r="1717" spans="6:6" x14ac:dyDescent="0.35">
      <c r="F1717" t="str">
        <f t="shared" si="26"/>
        <v>TOC</v>
      </c>
    </row>
    <row r="1718" spans="6:6" x14ac:dyDescent="0.35">
      <c r="F1718" t="str">
        <f t="shared" si="26"/>
        <v>TOC</v>
      </c>
    </row>
    <row r="1719" spans="6:6" x14ac:dyDescent="0.35">
      <c r="F1719" t="str">
        <f t="shared" si="26"/>
        <v>TOC</v>
      </c>
    </row>
    <row r="1720" spans="6:6" x14ac:dyDescent="0.35">
      <c r="F1720" t="str">
        <f t="shared" si="26"/>
        <v>TOC</v>
      </c>
    </row>
    <row r="1721" spans="6:6" x14ac:dyDescent="0.35">
      <c r="F1721" t="str">
        <f t="shared" si="26"/>
        <v>TOC</v>
      </c>
    </row>
    <row r="1722" spans="6:6" x14ac:dyDescent="0.35">
      <c r="F1722" t="str">
        <f t="shared" si="26"/>
        <v>TOC</v>
      </c>
    </row>
    <row r="1723" spans="6:6" x14ac:dyDescent="0.35">
      <c r="F1723" t="str">
        <f t="shared" si="26"/>
        <v>TOC</v>
      </c>
    </row>
    <row r="1724" spans="6:6" x14ac:dyDescent="0.35">
      <c r="F1724" t="str">
        <f t="shared" si="26"/>
        <v>TOC</v>
      </c>
    </row>
    <row r="1725" spans="6:6" x14ac:dyDescent="0.35">
      <c r="F1725" t="str">
        <f t="shared" si="26"/>
        <v>TOC</v>
      </c>
    </row>
    <row r="1726" spans="6:6" x14ac:dyDescent="0.35">
      <c r="F1726" t="str">
        <f t="shared" si="26"/>
        <v>TOC</v>
      </c>
    </row>
    <row r="1727" spans="6:6" x14ac:dyDescent="0.35">
      <c r="F1727" t="str">
        <f t="shared" si="26"/>
        <v>TOC</v>
      </c>
    </row>
    <row r="1728" spans="6:6" x14ac:dyDescent="0.35">
      <c r="F1728" t="str">
        <f t="shared" si="26"/>
        <v>TOC</v>
      </c>
    </row>
    <row r="1729" spans="6:6" x14ac:dyDescent="0.35">
      <c r="F1729" t="str">
        <f t="shared" si="26"/>
        <v>TOC</v>
      </c>
    </row>
    <row r="1730" spans="6:6" x14ac:dyDescent="0.35">
      <c r="F1730" t="str">
        <f t="shared" si="26"/>
        <v>TOC</v>
      </c>
    </row>
    <row r="1731" spans="6:6" x14ac:dyDescent="0.35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 x14ac:dyDescent="0.35">
      <c r="F1732" t="str">
        <f t="shared" si="27"/>
        <v>TOC</v>
      </c>
    </row>
    <row r="1733" spans="6:6" x14ac:dyDescent="0.35">
      <c r="F1733" t="str">
        <f t="shared" si="27"/>
        <v>TOC</v>
      </c>
    </row>
    <row r="1734" spans="6:6" x14ac:dyDescent="0.35">
      <c r="F1734" t="str">
        <f t="shared" si="27"/>
        <v>TOC</v>
      </c>
    </row>
    <row r="1735" spans="6:6" x14ac:dyDescent="0.35">
      <c r="F1735" t="str">
        <f t="shared" si="27"/>
        <v>TOC</v>
      </c>
    </row>
    <row r="1736" spans="6:6" x14ac:dyDescent="0.35">
      <c r="F1736" t="str">
        <f t="shared" si="27"/>
        <v>TOC</v>
      </c>
    </row>
    <row r="1737" spans="6:6" x14ac:dyDescent="0.35">
      <c r="F1737" t="str">
        <f t="shared" si="27"/>
        <v>TOC</v>
      </c>
    </row>
    <row r="1738" spans="6:6" x14ac:dyDescent="0.35">
      <c r="F1738" t="str">
        <f t="shared" si="27"/>
        <v>TOC</v>
      </c>
    </row>
    <row r="1739" spans="6:6" x14ac:dyDescent="0.35">
      <c r="F1739" t="str">
        <f t="shared" si="27"/>
        <v>TOC</v>
      </c>
    </row>
    <row r="1740" spans="6:6" x14ac:dyDescent="0.35">
      <c r="F1740" t="str">
        <f t="shared" si="27"/>
        <v>TOC</v>
      </c>
    </row>
    <row r="1741" spans="6:6" x14ac:dyDescent="0.35">
      <c r="F1741" t="str">
        <f t="shared" si="27"/>
        <v>TOC</v>
      </c>
    </row>
    <row r="1742" spans="6:6" x14ac:dyDescent="0.35">
      <c r="F1742" t="str">
        <f t="shared" si="27"/>
        <v>TOC</v>
      </c>
    </row>
    <row r="1743" spans="6:6" x14ac:dyDescent="0.35">
      <c r="F1743" t="str">
        <f t="shared" si="27"/>
        <v>TOC</v>
      </c>
    </row>
    <row r="1744" spans="6:6" x14ac:dyDescent="0.35">
      <c r="F1744" t="str">
        <f t="shared" si="27"/>
        <v>TOC</v>
      </c>
    </row>
    <row r="1745" spans="6:6" x14ac:dyDescent="0.35">
      <c r="F1745" t="str">
        <f t="shared" si="27"/>
        <v>TOC</v>
      </c>
    </row>
    <row r="1746" spans="6:6" x14ac:dyDescent="0.35">
      <c r="F1746" t="str">
        <f t="shared" si="27"/>
        <v>TOC</v>
      </c>
    </row>
    <row r="1747" spans="6:6" x14ac:dyDescent="0.35">
      <c r="F1747" t="str">
        <f t="shared" si="27"/>
        <v>TOC</v>
      </c>
    </row>
    <row r="1748" spans="6:6" x14ac:dyDescent="0.35">
      <c r="F1748" t="str">
        <f t="shared" si="27"/>
        <v>TOC</v>
      </c>
    </row>
    <row r="1749" spans="6:6" x14ac:dyDescent="0.35">
      <c r="F1749" t="str">
        <f t="shared" si="27"/>
        <v>TOC</v>
      </c>
    </row>
    <row r="1750" spans="6:6" x14ac:dyDescent="0.35">
      <c r="F1750" t="str">
        <f t="shared" si="27"/>
        <v>TOC</v>
      </c>
    </row>
    <row r="1751" spans="6:6" x14ac:dyDescent="0.35">
      <c r="F1751" t="str">
        <f t="shared" si="27"/>
        <v>TOC</v>
      </c>
    </row>
    <row r="1752" spans="6:6" x14ac:dyDescent="0.35">
      <c r="F1752" t="str">
        <f t="shared" si="27"/>
        <v>TOC</v>
      </c>
    </row>
    <row r="1753" spans="6:6" x14ac:dyDescent="0.35">
      <c r="F1753" t="str">
        <f t="shared" si="27"/>
        <v>TOC</v>
      </c>
    </row>
    <row r="1754" spans="6:6" x14ac:dyDescent="0.35">
      <c r="F1754" t="str">
        <f t="shared" si="27"/>
        <v>TOC</v>
      </c>
    </row>
    <row r="1755" spans="6:6" x14ac:dyDescent="0.35">
      <c r="F1755" t="str">
        <f t="shared" si="27"/>
        <v>TOC</v>
      </c>
    </row>
    <row r="1756" spans="6:6" x14ac:dyDescent="0.35">
      <c r="F1756" t="str">
        <f t="shared" si="27"/>
        <v>TOC</v>
      </c>
    </row>
    <row r="1757" spans="6:6" x14ac:dyDescent="0.35">
      <c r="F1757" t="str">
        <f t="shared" si="27"/>
        <v>TOC</v>
      </c>
    </row>
    <row r="1758" spans="6:6" x14ac:dyDescent="0.35">
      <c r="F1758" t="str">
        <f t="shared" si="27"/>
        <v>TOC</v>
      </c>
    </row>
    <row r="1759" spans="6:6" x14ac:dyDescent="0.35">
      <c r="F1759" t="str">
        <f t="shared" si="27"/>
        <v>TOC</v>
      </c>
    </row>
    <row r="1760" spans="6:6" x14ac:dyDescent="0.35">
      <c r="F1760" t="str">
        <f t="shared" si="27"/>
        <v>TOC</v>
      </c>
    </row>
    <row r="1761" spans="6:6" x14ac:dyDescent="0.35">
      <c r="F1761" t="str">
        <f t="shared" si="27"/>
        <v>TOC</v>
      </c>
    </row>
    <row r="1762" spans="6:6" x14ac:dyDescent="0.35">
      <c r="F1762" t="str">
        <f t="shared" si="27"/>
        <v>TOC</v>
      </c>
    </row>
    <row r="1763" spans="6:6" x14ac:dyDescent="0.35">
      <c r="F1763" t="str">
        <f t="shared" si="27"/>
        <v>TOC</v>
      </c>
    </row>
    <row r="1764" spans="6:6" x14ac:dyDescent="0.35">
      <c r="F1764" t="str">
        <f t="shared" si="27"/>
        <v>TOC</v>
      </c>
    </row>
    <row r="1765" spans="6:6" x14ac:dyDescent="0.35">
      <c r="F1765" t="str">
        <f t="shared" si="27"/>
        <v>TOC</v>
      </c>
    </row>
    <row r="1766" spans="6:6" x14ac:dyDescent="0.35">
      <c r="F1766" t="str">
        <f t="shared" si="27"/>
        <v>TOC</v>
      </c>
    </row>
    <row r="1767" spans="6:6" x14ac:dyDescent="0.35">
      <c r="F1767" t="str">
        <f t="shared" si="27"/>
        <v>TOC</v>
      </c>
    </row>
    <row r="1768" spans="6:6" x14ac:dyDescent="0.35">
      <c r="F1768" t="str">
        <f t="shared" si="27"/>
        <v>TOC</v>
      </c>
    </row>
    <row r="1769" spans="6:6" x14ac:dyDescent="0.35">
      <c r="F1769" t="str">
        <f t="shared" si="27"/>
        <v>TOC</v>
      </c>
    </row>
    <row r="1770" spans="6:6" x14ac:dyDescent="0.35">
      <c r="F1770" t="str">
        <f t="shared" si="27"/>
        <v>TOC</v>
      </c>
    </row>
    <row r="1771" spans="6:6" x14ac:dyDescent="0.35">
      <c r="F1771" t="str">
        <f t="shared" si="27"/>
        <v>TOC</v>
      </c>
    </row>
    <row r="1772" spans="6:6" x14ac:dyDescent="0.35">
      <c r="F1772" t="str">
        <f t="shared" si="27"/>
        <v>TOC</v>
      </c>
    </row>
    <row r="1773" spans="6:6" x14ac:dyDescent="0.35">
      <c r="F1773" t="str">
        <f t="shared" si="27"/>
        <v>TOC</v>
      </c>
    </row>
    <row r="1774" spans="6:6" x14ac:dyDescent="0.35">
      <c r="F1774" t="str">
        <f t="shared" si="27"/>
        <v>TOC</v>
      </c>
    </row>
    <row r="1775" spans="6:6" x14ac:dyDescent="0.35">
      <c r="F1775" t="str">
        <f t="shared" si="27"/>
        <v>TOC</v>
      </c>
    </row>
    <row r="1776" spans="6:6" x14ac:dyDescent="0.35">
      <c r="F1776" t="str">
        <f t="shared" si="27"/>
        <v>TOC</v>
      </c>
    </row>
    <row r="1777" spans="6:6" x14ac:dyDescent="0.35">
      <c r="F1777" t="str">
        <f t="shared" si="27"/>
        <v>TOC</v>
      </c>
    </row>
    <row r="1778" spans="6:6" x14ac:dyDescent="0.35">
      <c r="F1778" t="str">
        <f t="shared" si="27"/>
        <v>TOC</v>
      </c>
    </row>
    <row r="1779" spans="6:6" x14ac:dyDescent="0.35">
      <c r="F1779" t="str">
        <f t="shared" si="27"/>
        <v>TOC</v>
      </c>
    </row>
    <row r="1780" spans="6:6" x14ac:dyDescent="0.35">
      <c r="F1780" t="str">
        <f t="shared" si="27"/>
        <v>TOC</v>
      </c>
    </row>
    <row r="1781" spans="6:6" x14ac:dyDescent="0.35">
      <c r="F1781" t="str">
        <f t="shared" si="27"/>
        <v>TOC</v>
      </c>
    </row>
    <row r="1782" spans="6:6" x14ac:dyDescent="0.35">
      <c r="F1782" t="str">
        <f t="shared" si="27"/>
        <v>TOC</v>
      </c>
    </row>
    <row r="1783" spans="6:6" x14ac:dyDescent="0.35">
      <c r="F1783" t="str">
        <f t="shared" si="27"/>
        <v>TOC</v>
      </c>
    </row>
    <row r="1784" spans="6:6" x14ac:dyDescent="0.35">
      <c r="F1784" t="str">
        <f t="shared" si="27"/>
        <v>TOC</v>
      </c>
    </row>
    <row r="1785" spans="6:6" x14ac:dyDescent="0.35">
      <c r="F1785" t="str">
        <f t="shared" si="27"/>
        <v>TOC</v>
      </c>
    </row>
    <row r="1786" spans="6:6" x14ac:dyDescent="0.35">
      <c r="F1786" t="str">
        <f t="shared" si="27"/>
        <v>TOC</v>
      </c>
    </row>
    <row r="1787" spans="6:6" x14ac:dyDescent="0.35">
      <c r="F1787" t="str">
        <f t="shared" si="27"/>
        <v>TOC</v>
      </c>
    </row>
    <row r="1788" spans="6:6" x14ac:dyDescent="0.35">
      <c r="F1788" t="str">
        <f t="shared" si="27"/>
        <v>TOC</v>
      </c>
    </row>
    <row r="1789" spans="6:6" x14ac:dyDescent="0.35">
      <c r="F1789" t="str">
        <f t="shared" si="27"/>
        <v>TOC</v>
      </c>
    </row>
    <row r="1790" spans="6:6" x14ac:dyDescent="0.35">
      <c r="F1790" t="str">
        <f t="shared" si="27"/>
        <v>TOC</v>
      </c>
    </row>
    <row r="1791" spans="6:6" x14ac:dyDescent="0.35">
      <c r="F1791" t="str">
        <f t="shared" si="27"/>
        <v>TOC</v>
      </c>
    </row>
    <row r="1792" spans="6:6" x14ac:dyDescent="0.35">
      <c r="F1792" t="str">
        <f t="shared" si="27"/>
        <v>TOC</v>
      </c>
    </row>
    <row r="1793" spans="6:6" x14ac:dyDescent="0.35">
      <c r="F1793" t="str">
        <f t="shared" si="27"/>
        <v>TOC</v>
      </c>
    </row>
    <row r="1794" spans="6:6" x14ac:dyDescent="0.35">
      <c r="F1794" t="str">
        <f t="shared" si="27"/>
        <v>TOC</v>
      </c>
    </row>
    <row r="1795" spans="6:6" x14ac:dyDescent="0.35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 x14ac:dyDescent="0.35">
      <c r="F1796" t="str">
        <f t="shared" si="28"/>
        <v>TOC</v>
      </c>
    </row>
    <row r="1797" spans="6:6" x14ac:dyDescent="0.35">
      <c r="F1797" t="str">
        <f t="shared" si="28"/>
        <v>TOC</v>
      </c>
    </row>
    <row r="1798" spans="6:6" x14ac:dyDescent="0.35">
      <c r="F1798" t="str">
        <f t="shared" si="28"/>
        <v>TOC</v>
      </c>
    </row>
    <row r="1799" spans="6:6" x14ac:dyDescent="0.35">
      <c r="F1799" t="str">
        <f t="shared" si="28"/>
        <v>TOC</v>
      </c>
    </row>
    <row r="1800" spans="6:6" x14ac:dyDescent="0.35">
      <c r="F1800" t="str">
        <f t="shared" si="28"/>
        <v>TOC</v>
      </c>
    </row>
    <row r="1801" spans="6:6" x14ac:dyDescent="0.35">
      <c r="F1801" t="str">
        <f t="shared" si="28"/>
        <v>TOC</v>
      </c>
    </row>
    <row r="1802" spans="6:6" x14ac:dyDescent="0.35">
      <c r="F1802" t="str">
        <f t="shared" si="28"/>
        <v>TOC</v>
      </c>
    </row>
    <row r="1803" spans="6:6" x14ac:dyDescent="0.35">
      <c r="F1803" t="str">
        <f t="shared" si="28"/>
        <v>TOC</v>
      </c>
    </row>
    <row r="1804" spans="6:6" x14ac:dyDescent="0.35">
      <c r="F1804" t="str">
        <f t="shared" si="28"/>
        <v>TOC</v>
      </c>
    </row>
    <row r="1805" spans="6:6" x14ac:dyDescent="0.35">
      <c r="F1805" t="str">
        <f t="shared" si="28"/>
        <v>TOC</v>
      </c>
    </row>
    <row r="1806" spans="6:6" x14ac:dyDescent="0.35">
      <c r="F1806" t="str">
        <f t="shared" si="28"/>
        <v>TOC</v>
      </c>
    </row>
  </sheetData>
  <autoFilter ref="A1:F1806">
    <sortState ref="A2:F1822">
      <sortCondition ref="D2:D1822"/>
    </sortState>
  </autoFilter>
  <sortState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D12" sqref="D12"/>
    </sheetView>
  </sheetViews>
  <sheetFormatPr defaultRowHeight="14.5" x14ac:dyDescent="0.35"/>
  <cols>
    <col min="1" max="1" width="16.453125" customWidth="1"/>
    <col min="2" max="2" width="16.26953125" customWidth="1"/>
    <col min="3" max="5" width="10" bestFit="1" customWidth="1"/>
    <col min="6" max="6" width="11" bestFit="1" customWidth="1"/>
    <col min="7" max="9" width="10" bestFit="1" customWidth="1"/>
    <col min="10" max="10" width="12.1796875" bestFit="1" customWidth="1"/>
    <col min="11" max="13" width="9" bestFit="1" customWidth="1"/>
    <col min="14" max="14" width="11.81640625" bestFit="1" customWidth="1"/>
    <col min="15" max="15" width="12" bestFit="1" customWidth="1"/>
    <col min="16" max="16" width="9" bestFit="1" customWidth="1"/>
    <col min="17" max="17" width="11.8164062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179687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6953125" bestFit="1" customWidth="1"/>
  </cols>
  <sheetData>
    <row r="3" spans="1:15" x14ac:dyDescent="0.35">
      <c r="A3" s="1" t="s">
        <v>73</v>
      </c>
      <c r="B3" s="1" t="s">
        <v>74</v>
      </c>
    </row>
    <row r="4" spans="1:15" x14ac:dyDescent="0.35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 x14ac:dyDescent="0.35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 x14ac:dyDescent="0.35">
      <c r="A6" s="2" t="s">
        <v>6</v>
      </c>
      <c r="B6" s="3">
        <v>18996.370000000003</v>
      </c>
      <c r="C6" s="3">
        <v>15528000</v>
      </c>
      <c r="D6" s="3">
        <v>14222400</v>
      </c>
      <c r="E6" s="3">
        <v>16109000</v>
      </c>
      <c r="F6" s="3">
        <v>45859400</v>
      </c>
      <c r="G6" s="3">
        <v>4778200</v>
      </c>
      <c r="H6" s="3">
        <v>5219800</v>
      </c>
      <c r="I6" s="3">
        <v>5061500</v>
      </c>
      <c r="J6" s="3">
        <v>15059500</v>
      </c>
      <c r="K6" s="3">
        <v>355220</v>
      </c>
      <c r="L6" s="3">
        <v>356250</v>
      </c>
      <c r="M6" s="3">
        <v>351370</v>
      </c>
      <c r="N6" s="3">
        <v>1062840</v>
      </c>
      <c r="O6" s="3">
        <v>62000736.369999997</v>
      </c>
    </row>
    <row r="7" spans="1:15" x14ac:dyDescent="0.35">
      <c r="A7" s="2" t="s">
        <v>15</v>
      </c>
      <c r="B7" s="3">
        <v>20560.290000000005</v>
      </c>
      <c r="C7" s="3">
        <v>8320900</v>
      </c>
      <c r="D7" s="3">
        <v>8392800</v>
      </c>
      <c r="E7" s="3">
        <v>9469800</v>
      </c>
      <c r="F7" s="3">
        <v>26183500</v>
      </c>
      <c r="G7" s="3">
        <v>3594300</v>
      </c>
      <c r="H7" s="3">
        <v>3737800</v>
      </c>
      <c r="I7" s="3">
        <v>3476900</v>
      </c>
      <c r="J7" s="3">
        <v>10809000</v>
      </c>
      <c r="K7" s="3">
        <v>625970</v>
      </c>
      <c r="L7" s="3">
        <v>581160</v>
      </c>
      <c r="M7" s="3">
        <v>612990</v>
      </c>
      <c r="N7" s="3">
        <v>1820120</v>
      </c>
      <c r="O7" s="3">
        <v>38833180.289999999</v>
      </c>
    </row>
    <row r="8" spans="1:15" x14ac:dyDescent="0.35">
      <c r="A8" s="2" t="s">
        <v>17</v>
      </c>
      <c r="B8" s="3">
        <v>36909.75</v>
      </c>
      <c r="C8" s="3">
        <v>5754700</v>
      </c>
      <c r="D8" s="3">
        <v>4106900</v>
      </c>
      <c r="E8" s="3">
        <v>4492600</v>
      </c>
      <c r="F8" s="3">
        <v>14354200</v>
      </c>
      <c r="G8" s="3">
        <v>2912700</v>
      </c>
      <c r="H8" s="3">
        <v>2590400</v>
      </c>
      <c r="I8" s="3">
        <v>2492600</v>
      </c>
      <c r="J8" s="3">
        <v>7995700</v>
      </c>
      <c r="K8" s="3">
        <v>267370</v>
      </c>
      <c r="L8" s="3">
        <v>206900</v>
      </c>
      <c r="M8" s="3">
        <v>245480</v>
      </c>
      <c r="N8" s="3">
        <v>719750</v>
      </c>
      <c r="O8" s="3">
        <v>23106559.75</v>
      </c>
    </row>
    <row r="9" spans="1:15" x14ac:dyDescent="0.35">
      <c r="A9" s="2" t="s">
        <v>64</v>
      </c>
      <c r="B9" s="3">
        <v>480.75</v>
      </c>
      <c r="C9" s="3"/>
      <c r="D9" s="3"/>
      <c r="E9" s="3"/>
      <c r="F9" s="3"/>
      <c r="G9" s="3">
        <v>1691000</v>
      </c>
      <c r="H9" s="3">
        <v>1181800</v>
      </c>
      <c r="I9" s="3">
        <v>1027000</v>
      </c>
      <c r="J9" s="3">
        <v>3899800</v>
      </c>
      <c r="K9" s="3">
        <v>150300</v>
      </c>
      <c r="L9" s="3">
        <v>111500</v>
      </c>
      <c r="M9" s="3">
        <v>107600</v>
      </c>
      <c r="N9" s="3">
        <v>369400</v>
      </c>
      <c r="O9" s="3">
        <v>4269680.75</v>
      </c>
    </row>
    <row r="10" spans="1:15" x14ac:dyDescent="0.35">
      <c r="A10" s="2" t="s">
        <v>19</v>
      </c>
      <c r="B10" s="3">
        <v>279.89</v>
      </c>
      <c r="C10" s="3"/>
      <c r="D10" s="3"/>
      <c r="E10" s="3"/>
      <c r="F10" s="3"/>
      <c r="G10" s="3"/>
      <c r="H10" s="3"/>
      <c r="I10" s="3"/>
      <c r="J10" s="3"/>
      <c r="K10" s="3">
        <v>9660</v>
      </c>
      <c r="L10" s="3">
        <v>14800</v>
      </c>
      <c r="M10" s="3">
        <v>8480</v>
      </c>
      <c r="N10" s="3">
        <v>32940</v>
      </c>
      <c r="O10" s="3">
        <v>33219.89</v>
      </c>
    </row>
    <row r="11" spans="1:15" x14ac:dyDescent="0.35">
      <c r="A11" s="2" t="s">
        <v>68</v>
      </c>
      <c r="B11" s="3">
        <v>13866.980000000001</v>
      </c>
      <c r="C11" s="3">
        <v>5169400</v>
      </c>
      <c r="D11" s="3">
        <v>5170500</v>
      </c>
      <c r="E11" s="3">
        <v>5080500</v>
      </c>
      <c r="F11" s="3">
        <v>15420400</v>
      </c>
      <c r="G11" s="3">
        <v>4707700</v>
      </c>
      <c r="H11" s="3">
        <v>4941800</v>
      </c>
      <c r="I11" s="3">
        <v>4711900</v>
      </c>
      <c r="J11" s="3">
        <v>14361400</v>
      </c>
      <c r="K11" s="3">
        <v>225360</v>
      </c>
      <c r="L11" s="3">
        <v>217490</v>
      </c>
      <c r="M11" s="3">
        <v>181080</v>
      </c>
      <c r="N11" s="3">
        <v>623930</v>
      </c>
      <c r="O11" s="3">
        <v>30419596.98</v>
      </c>
    </row>
    <row r="12" spans="1:15" x14ac:dyDescent="0.35">
      <c r="A12" s="2" t="s">
        <v>24</v>
      </c>
      <c r="B12" s="3">
        <v>2177.8000000000002</v>
      </c>
      <c r="C12" s="3">
        <v>3322200</v>
      </c>
      <c r="D12" s="3">
        <v>3675500</v>
      </c>
      <c r="E12" s="3">
        <v>3515200</v>
      </c>
      <c r="F12" s="3">
        <v>10512900</v>
      </c>
      <c r="G12" s="3">
        <v>1167800</v>
      </c>
      <c r="H12" s="3">
        <v>1375700</v>
      </c>
      <c r="I12" s="3">
        <v>1324000</v>
      </c>
      <c r="J12" s="3">
        <v>3867500</v>
      </c>
      <c r="K12" s="3">
        <v>133830</v>
      </c>
      <c r="L12" s="3">
        <v>151400</v>
      </c>
      <c r="M12" s="3">
        <v>141350</v>
      </c>
      <c r="N12" s="3">
        <v>426580</v>
      </c>
      <c r="O12" s="3">
        <v>14809157.800000001</v>
      </c>
    </row>
    <row r="13" spans="1:15" x14ac:dyDescent="0.35">
      <c r="A13" s="2" t="s">
        <v>26</v>
      </c>
      <c r="B13" s="3">
        <v>773</v>
      </c>
      <c r="C13" s="3">
        <v>1676600</v>
      </c>
      <c r="D13" s="3">
        <v>1741400</v>
      </c>
      <c r="E13" s="3">
        <v>1990200</v>
      </c>
      <c r="F13" s="3">
        <v>5408200</v>
      </c>
      <c r="G13" s="3">
        <v>452300</v>
      </c>
      <c r="H13" s="3">
        <v>409400</v>
      </c>
      <c r="I13" s="3">
        <v>512300</v>
      </c>
      <c r="J13" s="3">
        <v>1374000</v>
      </c>
      <c r="K13" s="3">
        <v>20000</v>
      </c>
      <c r="L13" s="3">
        <v>19300</v>
      </c>
      <c r="M13" s="3">
        <v>21600</v>
      </c>
      <c r="N13" s="3">
        <v>60900</v>
      </c>
      <c r="O13" s="3">
        <v>6843873</v>
      </c>
    </row>
    <row r="14" spans="1:15" x14ac:dyDescent="0.35">
      <c r="A14" s="2" t="s">
        <v>30</v>
      </c>
      <c r="B14" s="3">
        <v>96595.569999999992</v>
      </c>
      <c r="C14" s="3">
        <v>31843000</v>
      </c>
      <c r="D14" s="3">
        <v>38558600</v>
      </c>
      <c r="E14" s="3">
        <v>41114800</v>
      </c>
      <c r="F14" s="3">
        <v>111516400</v>
      </c>
      <c r="G14" s="3">
        <v>7916500</v>
      </c>
      <c r="H14" s="3">
        <v>7523100</v>
      </c>
      <c r="I14" s="3">
        <v>7946300</v>
      </c>
      <c r="J14" s="3">
        <v>23385900</v>
      </c>
      <c r="K14" s="3">
        <v>172090</v>
      </c>
      <c r="L14" s="3">
        <v>146160</v>
      </c>
      <c r="M14" s="3">
        <v>138140</v>
      </c>
      <c r="N14" s="3">
        <v>456390</v>
      </c>
      <c r="O14" s="3">
        <v>135455285.56999999</v>
      </c>
    </row>
    <row r="15" spans="1:15" x14ac:dyDescent="0.35">
      <c r="A15" s="2" t="s">
        <v>32</v>
      </c>
      <c r="B15" s="3">
        <v>65880.47</v>
      </c>
      <c r="C15" s="3">
        <v>59561300</v>
      </c>
      <c r="D15" s="3">
        <v>57092300</v>
      </c>
      <c r="E15" s="3">
        <v>63157000</v>
      </c>
      <c r="F15" s="3">
        <v>179810600</v>
      </c>
      <c r="G15" s="3">
        <v>40731000</v>
      </c>
      <c r="H15" s="3">
        <v>46042000</v>
      </c>
      <c r="I15" s="3">
        <v>45879100</v>
      </c>
      <c r="J15" s="3">
        <v>132652100</v>
      </c>
      <c r="K15" s="3">
        <v>3329860</v>
      </c>
      <c r="L15" s="3">
        <v>3261180</v>
      </c>
      <c r="M15" s="3">
        <v>3220560</v>
      </c>
      <c r="N15" s="3">
        <v>9811600</v>
      </c>
      <c r="O15" s="3">
        <v>322340180.47000003</v>
      </c>
    </row>
    <row r="16" spans="1:15" x14ac:dyDescent="0.35">
      <c r="A16" s="2" t="s">
        <v>22</v>
      </c>
      <c r="B16" s="3">
        <v>98307.319999999978</v>
      </c>
      <c r="C16" s="3">
        <v>62086500</v>
      </c>
      <c r="D16" s="3">
        <v>63036100</v>
      </c>
      <c r="E16" s="3">
        <v>62016000</v>
      </c>
      <c r="F16" s="3">
        <v>187138600</v>
      </c>
      <c r="G16" s="3">
        <v>40469700</v>
      </c>
      <c r="H16" s="3">
        <v>41116300</v>
      </c>
      <c r="I16" s="3">
        <v>42113700</v>
      </c>
      <c r="J16" s="3">
        <v>123699700</v>
      </c>
      <c r="K16" s="3">
        <v>1648160</v>
      </c>
      <c r="L16" s="3">
        <v>1643100</v>
      </c>
      <c r="M16" s="3">
        <v>1536110</v>
      </c>
      <c r="N16" s="3">
        <v>4827370</v>
      </c>
      <c r="O16" s="3">
        <v>315763977.31999999</v>
      </c>
    </row>
    <row r="17" spans="1:15" x14ac:dyDescent="0.35">
      <c r="A17" s="2" t="s">
        <v>34</v>
      </c>
      <c r="B17" s="3">
        <v>22036.09</v>
      </c>
      <c r="C17" s="3">
        <v>4389100</v>
      </c>
      <c r="D17" s="3">
        <v>3844400</v>
      </c>
      <c r="E17" s="3">
        <v>4680000</v>
      </c>
      <c r="F17" s="3">
        <v>12913500</v>
      </c>
      <c r="G17" s="3">
        <v>3624400</v>
      </c>
      <c r="H17" s="3">
        <v>3433000</v>
      </c>
      <c r="I17" s="3">
        <v>3477900</v>
      </c>
      <c r="J17" s="3">
        <v>10535300</v>
      </c>
      <c r="K17" s="3">
        <v>874800</v>
      </c>
      <c r="L17" s="3">
        <v>876800</v>
      </c>
      <c r="M17" s="3">
        <v>1010900</v>
      </c>
      <c r="N17" s="3">
        <v>2762500</v>
      </c>
      <c r="O17" s="3">
        <v>26233336.09</v>
      </c>
    </row>
    <row r="18" spans="1:15" x14ac:dyDescent="0.35">
      <c r="A18" s="2" t="s">
        <v>36</v>
      </c>
      <c r="B18" s="3">
        <v>27496.42</v>
      </c>
      <c r="C18" s="3">
        <v>6542900</v>
      </c>
      <c r="D18" s="3">
        <v>5234900</v>
      </c>
      <c r="E18" s="3">
        <v>4160500</v>
      </c>
      <c r="F18" s="3">
        <v>15938300</v>
      </c>
      <c r="G18" s="3">
        <v>3290400</v>
      </c>
      <c r="H18" s="3">
        <v>2522200</v>
      </c>
      <c r="I18" s="3">
        <v>3147800</v>
      </c>
      <c r="J18" s="3">
        <v>8960400</v>
      </c>
      <c r="K18" s="3">
        <v>342580</v>
      </c>
      <c r="L18" s="3">
        <v>315570</v>
      </c>
      <c r="M18" s="3">
        <v>274440</v>
      </c>
      <c r="N18" s="3">
        <v>932590</v>
      </c>
      <c r="O18" s="3">
        <v>25858786.420000002</v>
      </c>
    </row>
    <row r="19" spans="1:15" x14ac:dyDescent="0.35">
      <c r="A19" s="2" t="s">
        <v>38</v>
      </c>
      <c r="B19" s="3">
        <v>9004.2699999999986</v>
      </c>
      <c r="C19" s="3">
        <v>5601500</v>
      </c>
      <c r="D19" s="3">
        <v>5944700</v>
      </c>
      <c r="E19" s="3">
        <v>7091200</v>
      </c>
      <c r="F19" s="3">
        <v>18637400</v>
      </c>
      <c r="G19" s="3">
        <v>4604600</v>
      </c>
      <c r="H19" s="3">
        <v>5325100</v>
      </c>
      <c r="I19" s="3">
        <v>6062700</v>
      </c>
      <c r="J19" s="3">
        <v>15992400</v>
      </c>
      <c r="K19" s="3">
        <v>815570</v>
      </c>
      <c r="L19" s="3">
        <v>838490</v>
      </c>
      <c r="M19" s="3">
        <v>832330</v>
      </c>
      <c r="N19" s="3">
        <v>2486390</v>
      </c>
      <c r="O19" s="3">
        <v>37125194.269999996</v>
      </c>
    </row>
    <row r="20" spans="1:15" x14ac:dyDescent="0.35">
      <c r="A20" s="2" t="s">
        <v>40</v>
      </c>
      <c r="B20" s="3">
        <v>246045.52</v>
      </c>
      <c r="C20" s="3">
        <v>35824800</v>
      </c>
      <c r="D20" s="3">
        <v>139075400</v>
      </c>
      <c r="E20" s="3">
        <v>27823300</v>
      </c>
      <c r="F20" s="3">
        <v>202723500</v>
      </c>
      <c r="G20" s="3">
        <v>28749300</v>
      </c>
      <c r="H20" s="3">
        <v>25071400</v>
      </c>
      <c r="I20" s="3">
        <v>22988800</v>
      </c>
      <c r="J20" s="3">
        <v>76809500</v>
      </c>
      <c r="K20" s="3">
        <v>2896200</v>
      </c>
      <c r="L20" s="3">
        <v>2923740</v>
      </c>
      <c r="M20" s="3">
        <v>2867580</v>
      </c>
      <c r="N20" s="3">
        <v>8687520</v>
      </c>
      <c r="O20" s="3">
        <v>288466565.51999998</v>
      </c>
    </row>
    <row r="21" spans="1:15" x14ac:dyDescent="0.35">
      <c r="A21" s="2" t="s">
        <v>46</v>
      </c>
      <c r="B21" s="3">
        <v>1562.2999999999997</v>
      </c>
      <c r="C21" s="3">
        <v>3090000</v>
      </c>
      <c r="D21" s="3">
        <v>1040000</v>
      </c>
      <c r="E21" s="3">
        <v>1090000</v>
      </c>
      <c r="F21" s="3">
        <v>5220000</v>
      </c>
      <c r="G21" s="3">
        <v>511000</v>
      </c>
      <c r="H21" s="3">
        <v>550000</v>
      </c>
      <c r="I21" s="3">
        <v>565000</v>
      </c>
      <c r="J21" s="3">
        <v>1626000</v>
      </c>
      <c r="K21" s="3">
        <v>63100</v>
      </c>
      <c r="L21" s="3">
        <v>68900</v>
      </c>
      <c r="M21" s="3">
        <v>58000</v>
      </c>
      <c r="N21" s="3">
        <v>190000</v>
      </c>
      <c r="O21" s="3">
        <v>7037562.2999999998</v>
      </c>
    </row>
    <row r="22" spans="1:15" x14ac:dyDescent="0.35">
      <c r="A22" s="2" t="s">
        <v>42</v>
      </c>
      <c r="B22" s="3">
        <v>400.9</v>
      </c>
      <c r="C22" s="3"/>
      <c r="D22" s="3">
        <v>90300</v>
      </c>
      <c r="E22" s="3"/>
      <c r="F22" s="3">
        <v>90300</v>
      </c>
      <c r="G22" s="3">
        <v>534200</v>
      </c>
      <c r="H22" s="3">
        <v>994800</v>
      </c>
      <c r="I22" s="3"/>
      <c r="J22" s="3">
        <v>1529000</v>
      </c>
      <c r="K22" s="3">
        <v>16900</v>
      </c>
      <c r="L22" s="3">
        <v>38320</v>
      </c>
      <c r="M22" s="3"/>
      <c r="N22" s="3">
        <v>55220</v>
      </c>
      <c r="O22" s="3">
        <v>1674920.9</v>
      </c>
    </row>
    <row r="23" spans="1:15" x14ac:dyDescent="0.35">
      <c r="A23" s="2" t="s">
        <v>44</v>
      </c>
      <c r="B23" s="3">
        <v>193.10000000000002</v>
      </c>
      <c r="C23" s="3">
        <v>260000</v>
      </c>
      <c r="D23" s="3">
        <v>281000</v>
      </c>
      <c r="E23" s="3">
        <v>281200</v>
      </c>
      <c r="F23" s="3">
        <v>822200</v>
      </c>
      <c r="G23" s="3">
        <v>213000</v>
      </c>
      <c r="H23" s="3">
        <v>233000</v>
      </c>
      <c r="I23" s="3">
        <v>238000</v>
      </c>
      <c r="J23" s="3">
        <v>684000</v>
      </c>
      <c r="K23" s="3">
        <v>20440</v>
      </c>
      <c r="L23" s="3">
        <v>21600</v>
      </c>
      <c r="M23" s="3">
        <v>25200</v>
      </c>
      <c r="N23" s="3">
        <v>67240</v>
      </c>
      <c r="O23" s="3">
        <v>1573633.1</v>
      </c>
    </row>
    <row r="24" spans="1:15" x14ac:dyDescent="0.35">
      <c r="A24" s="2" t="s">
        <v>48</v>
      </c>
      <c r="B24" s="3">
        <v>3044</v>
      </c>
      <c r="C24" s="3"/>
      <c r="D24" s="3"/>
      <c r="E24" s="3"/>
      <c r="F24" s="3"/>
      <c r="G24" s="3"/>
      <c r="H24" s="3">
        <v>541000</v>
      </c>
      <c r="I24" s="3">
        <v>573000</v>
      </c>
      <c r="J24" s="3">
        <v>1114000</v>
      </c>
      <c r="K24" s="3"/>
      <c r="L24" s="3">
        <v>115000</v>
      </c>
      <c r="M24" s="3">
        <v>74800</v>
      </c>
      <c r="N24" s="3">
        <v>189800</v>
      </c>
      <c r="O24" s="3">
        <v>1306844</v>
      </c>
    </row>
    <row r="25" spans="1:15" x14ac:dyDescent="0.35">
      <c r="A25" s="2" t="s">
        <v>50</v>
      </c>
      <c r="B25" s="3">
        <v>23482.73</v>
      </c>
      <c r="C25" s="3">
        <v>17248700</v>
      </c>
      <c r="D25" s="3">
        <v>15577900</v>
      </c>
      <c r="E25" s="3">
        <v>15042500</v>
      </c>
      <c r="F25" s="3">
        <v>47869100</v>
      </c>
      <c r="G25" s="3">
        <v>10561200</v>
      </c>
      <c r="H25" s="3">
        <v>10975900</v>
      </c>
      <c r="I25" s="3">
        <v>10587200</v>
      </c>
      <c r="J25" s="3">
        <v>32124300</v>
      </c>
      <c r="K25" s="3">
        <v>1389230</v>
      </c>
      <c r="L25" s="3">
        <v>1330280</v>
      </c>
      <c r="M25" s="3">
        <v>1182370</v>
      </c>
      <c r="N25" s="3">
        <v>3901880</v>
      </c>
      <c r="O25" s="3">
        <v>83918762.730000004</v>
      </c>
    </row>
    <row r="26" spans="1:15" x14ac:dyDescent="0.35">
      <c r="A26" s="2" t="s">
        <v>52</v>
      </c>
      <c r="B26" s="3">
        <v>139227.07</v>
      </c>
      <c r="C26" s="3">
        <v>16777700</v>
      </c>
      <c r="D26" s="3">
        <v>16386000</v>
      </c>
      <c r="E26" s="3">
        <v>17323700</v>
      </c>
      <c r="F26" s="3">
        <v>50487400</v>
      </c>
      <c r="G26" s="3">
        <v>13585200</v>
      </c>
      <c r="H26" s="3">
        <v>11893100</v>
      </c>
      <c r="I26" s="3">
        <v>12839300</v>
      </c>
      <c r="J26" s="3">
        <v>38317600</v>
      </c>
      <c r="K26" s="3">
        <v>526620</v>
      </c>
      <c r="L26" s="3">
        <v>485700</v>
      </c>
      <c r="M26" s="3">
        <v>419800</v>
      </c>
      <c r="N26" s="3">
        <v>1432120</v>
      </c>
      <c r="O26" s="3">
        <v>90376347.069999993</v>
      </c>
    </row>
    <row r="27" spans="1:15" x14ac:dyDescent="0.35">
      <c r="A27" s="2" t="s">
        <v>54</v>
      </c>
      <c r="B27" s="3">
        <v>38023.39</v>
      </c>
      <c r="C27" s="3">
        <v>20866200</v>
      </c>
      <c r="D27" s="3">
        <v>20259900</v>
      </c>
      <c r="E27" s="3">
        <v>25040900</v>
      </c>
      <c r="F27" s="3">
        <v>66167000</v>
      </c>
      <c r="G27" s="3">
        <v>12618200</v>
      </c>
      <c r="H27" s="3">
        <v>12320500</v>
      </c>
      <c r="I27" s="3">
        <v>13336900</v>
      </c>
      <c r="J27" s="3">
        <v>38275600</v>
      </c>
      <c r="K27" s="3">
        <v>1255160</v>
      </c>
      <c r="L27" s="3">
        <v>1459070</v>
      </c>
      <c r="M27" s="3">
        <v>1399820</v>
      </c>
      <c r="N27" s="3">
        <v>4114050</v>
      </c>
      <c r="O27" s="3">
        <v>108594673.39</v>
      </c>
    </row>
    <row r="28" spans="1:15" x14ac:dyDescent="0.35">
      <c r="A28" s="2" t="s">
        <v>56</v>
      </c>
      <c r="B28" s="3">
        <v>20970.940000000002</v>
      </c>
      <c r="C28" s="3">
        <v>18768700</v>
      </c>
      <c r="D28" s="3">
        <v>17735100</v>
      </c>
      <c r="E28" s="3">
        <v>16675200</v>
      </c>
      <c r="F28" s="3">
        <v>53179000</v>
      </c>
      <c r="G28" s="3">
        <v>10718900</v>
      </c>
      <c r="H28" s="3">
        <v>9794000</v>
      </c>
      <c r="I28" s="3">
        <v>8505100</v>
      </c>
      <c r="J28" s="3">
        <v>29018000</v>
      </c>
      <c r="K28" s="3">
        <v>1061020</v>
      </c>
      <c r="L28" s="3">
        <v>968240</v>
      </c>
      <c r="M28" s="3">
        <v>886490</v>
      </c>
      <c r="N28" s="3">
        <v>2915750</v>
      </c>
      <c r="O28" s="3">
        <v>85133720.939999998</v>
      </c>
    </row>
    <row r="29" spans="1:15" x14ac:dyDescent="0.35">
      <c r="A29" s="2" t="s">
        <v>62</v>
      </c>
      <c r="B29" s="3">
        <v>1272.7299999999998</v>
      </c>
      <c r="C29" s="3">
        <v>3364600</v>
      </c>
      <c r="D29" s="3">
        <v>3200000</v>
      </c>
      <c r="E29" s="3">
        <v>3275700</v>
      </c>
      <c r="F29" s="3">
        <v>9840300</v>
      </c>
      <c r="G29" s="3">
        <v>2176200</v>
      </c>
      <c r="H29" s="3">
        <v>1964300</v>
      </c>
      <c r="I29" s="3">
        <v>1846200</v>
      </c>
      <c r="J29" s="3">
        <v>5986700</v>
      </c>
      <c r="K29" s="3">
        <v>120710</v>
      </c>
      <c r="L29" s="3">
        <v>115010</v>
      </c>
      <c r="M29" s="3">
        <v>109940</v>
      </c>
      <c r="N29" s="3">
        <v>345660</v>
      </c>
      <c r="O29" s="3">
        <v>16173932.73</v>
      </c>
    </row>
    <row r="30" spans="1:15" x14ac:dyDescent="0.35">
      <c r="A30" s="2" t="s">
        <v>60</v>
      </c>
      <c r="B30" s="3">
        <v>1107.8</v>
      </c>
      <c r="C30" s="3">
        <v>904300</v>
      </c>
      <c r="D30" s="3">
        <v>940200</v>
      </c>
      <c r="E30" s="3">
        <v>1174700</v>
      </c>
      <c r="F30" s="3">
        <v>3019200</v>
      </c>
      <c r="G30" s="3">
        <v>843000</v>
      </c>
      <c r="H30" s="3">
        <v>877000</v>
      </c>
      <c r="I30" s="3">
        <v>584200</v>
      </c>
      <c r="J30" s="3">
        <v>2304200</v>
      </c>
      <c r="K30" s="3">
        <v>173330</v>
      </c>
      <c r="L30" s="3">
        <v>147800</v>
      </c>
      <c r="M30" s="3">
        <v>132380</v>
      </c>
      <c r="N30" s="3">
        <v>453510</v>
      </c>
      <c r="O30" s="3">
        <v>5778017.7999999998</v>
      </c>
    </row>
    <row r="31" spans="1:15" x14ac:dyDescent="0.35">
      <c r="A31" s="2" t="s">
        <v>28</v>
      </c>
      <c r="B31" s="3">
        <v>51738.44</v>
      </c>
      <c r="C31" s="3">
        <v>38777100</v>
      </c>
      <c r="D31" s="3">
        <v>36141600</v>
      </c>
      <c r="E31" s="3">
        <v>33605000</v>
      </c>
      <c r="F31" s="3">
        <v>108523700</v>
      </c>
      <c r="G31" s="3">
        <v>50199800</v>
      </c>
      <c r="H31" s="3">
        <v>54955600</v>
      </c>
      <c r="I31" s="3">
        <v>51283700</v>
      </c>
      <c r="J31" s="3">
        <v>156439100</v>
      </c>
      <c r="K31" s="3">
        <v>4502570</v>
      </c>
      <c r="L31" s="3">
        <v>5113790</v>
      </c>
      <c r="M31" s="3">
        <v>4395250</v>
      </c>
      <c r="N31" s="3">
        <v>14011610</v>
      </c>
      <c r="O31" s="3">
        <v>279026148.44</v>
      </c>
    </row>
    <row r="32" spans="1:15" x14ac:dyDescent="0.35">
      <c r="A32" s="2" t="s">
        <v>58</v>
      </c>
      <c r="B32" s="3">
        <v>20659.02</v>
      </c>
      <c r="C32" s="3">
        <v>53774200</v>
      </c>
      <c r="D32" s="3">
        <v>54279100</v>
      </c>
      <c r="E32" s="3">
        <v>51147000</v>
      </c>
      <c r="F32" s="3">
        <v>159200300</v>
      </c>
      <c r="G32" s="3">
        <v>9477200</v>
      </c>
      <c r="H32" s="3">
        <v>9985200</v>
      </c>
      <c r="I32" s="3">
        <v>9313900</v>
      </c>
      <c r="J32" s="3">
        <v>28776300</v>
      </c>
      <c r="K32" s="3">
        <v>348500</v>
      </c>
      <c r="L32" s="3">
        <v>348120</v>
      </c>
      <c r="M32" s="3">
        <v>336550</v>
      </c>
      <c r="N32" s="3">
        <v>1033170</v>
      </c>
      <c r="O32" s="3">
        <v>189030429.02000001</v>
      </c>
    </row>
    <row r="33" spans="1:15" x14ac:dyDescent="0.35">
      <c r="A33" s="2" t="s">
        <v>67</v>
      </c>
      <c r="B33" s="3">
        <v>961092.91000000015</v>
      </c>
      <c r="C33" s="3">
        <v>419452400</v>
      </c>
      <c r="D33" s="3">
        <v>516027000</v>
      </c>
      <c r="E33" s="3">
        <v>415356000</v>
      </c>
      <c r="F33" s="3">
        <v>1350835400</v>
      </c>
      <c r="G33" s="3">
        <v>260127800</v>
      </c>
      <c r="H33" s="3">
        <v>265574200</v>
      </c>
      <c r="I33" s="3">
        <v>259895000</v>
      </c>
      <c r="J33" s="3">
        <v>785597000</v>
      </c>
      <c r="K33" s="3">
        <v>21344550</v>
      </c>
      <c r="L33" s="3">
        <v>21875670</v>
      </c>
      <c r="M33" s="3">
        <v>20570610</v>
      </c>
      <c r="N33" s="3">
        <v>63790830</v>
      </c>
      <c r="O33" s="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45"/>
  <sheetViews>
    <sheetView zoomScaleNormal="100" workbookViewId="0">
      <selection activeCell="K19" sqref="K19"/>
    </sheetView>
  </sheetViews>
  <sheetFormatPr defaultRowHeight="14.5" x14ac:dyDescent="0.35"/>
  <cols>
    <col min="1" max="1" width="19.7265625" style="5" bestFit="1" customWidth="1"/>
    <col min="2" max="2" width="11.26953125" style="5" bestFit="1" customWidth="1"/>
    <col min="3" max="8" width="9.1796875" style="5"/>
    <col min="12" max="12" width="9.1796875" style="5"/>
    <col min="13" max="13" width="12.81640625" style="5" bestFit="1" customWidth="1"/>
    <col min="14" max="17" width="10" style="5" bestFit="1" customWidth="1"/>
    <col min="18" max="24" width="10" bestFit="1" customWidth="1"/>
  </cols>
  <sheetData>
    <row r="1" spans="1:6" x14ac:dyDescent="0.35">
      <c r="A1" s="113" t="s">
        <v>93</v>
      </c>
      <c r="B1" s="114"/>
      <c r="C1" s="114"/>
      <c r="D1" s="114"/>
      <c r="E1" s="114"/>
      <c r="F1" s="115"/>
    </row>
    <row r="2" spans="1:6" x14ac:dyDescent="0.35">
      <c r="A2" s="32" t="s">
        <v>76</v>
      </c>
      <c r="B2" s="32" t="s">
        <v>69</v>
      </c>
      <c r="C2" s="32" t="s">
        <v>70</v>
      </c>
      <c r="D2" s="32" t="s">
        <v>71</v>
      </c>
      <c r="E2" s="32" t="s">
        <v>72</v>
      </c>
      <c r="F2" s="32" t="s">
        <v>77</v>
      </c>
    </row>
    <row r="3" spans="1:6" x14ac:dyDescent="0.35">
      <c r="A3" s="33">
        <v>2010</v>
      </c>
      <c r="B3" s="34">
        <f>+B22/B$22*100</f>
        <v>100</v>
      </c>
      <c r="C3" s="34">
        <f>+C22/C$22*100</f>
        <v>100</v>
      </c>
      <c r="D3" s="34">
        <f t="shared" ref="D3:E3" si="0">+D22/D$22*100</f>
        <v>100</v>
      </c>
      <c r="E3" s="34">
        <f t="shared" si="0"/>
        <v>100</v>
      </c>
      <c r="F3" s="34">
        <f>+F22</f>
        <v>100</v>
      </c>
    </row>
    <row r="4" spans="1:6" x14ac:dyDescent="0.35">
      <c r="A4" s="33">
        <v>2011</v>
      </c>
      <c r="B4" s="34">
        <f t="shared" ref="B4:E4" si="1">+B23/B$22*100</f>
        <v>93.33348302349961</v>
      </c>
      <c r="C4" s="34">
        <f>+C23/C$22*100</f>
        <v>98.930045853959655</v>
      </c>
      <c r="D4" s="34">
        <f t="shared" si="1"/>
        <v>91.229296198762029</v>
      </c>
      <c r="E4" s="34">
        <f t="shared" si="1"/>
        <v>85.009798568485223</v>
      </c>
      <c r="F4" s="34">
        <f t="shared" ref="F4:F13" si="2">+F23</f>
        <v>103.239</v>
      </c>
    </row>
    <row r="5" spans="1:6" x14ac:dyDescent="0.35">
      <c r="A5" s="33">
        <v>2012</v>
      </c>
      <c r="B5" s="34">
        <f t="shared" ref="B5:E5" si="3">+B24/B$22*100</f>
        <v>95.262586614297248</v>
      </c>
      <c r="C5" s="34">
        <f t="shared" si="3"/>
        <v>93.129792796034295</v>
      </c>
      <c r="D5" s="34">
        <f t="shared" si="3"/>
        <v>88.289456750522049</v>
      </c>
      <c r="E5" s="34">
        <f t="shared" si="3"/>
        <v>89.004818454300562</v>
      </c>
      <c r="F5" s="34">
        <f t="shared" si="2"/>
        <v>101.69499999999999</v>
      </c>
    </row>
    <row r="6" spans="1:6" x14ac:dyDescent="0.35">
      <c r="A6" s="33">
        <v>2013</v>
      </c>
      <c r="B6" s="34">
        <f t="shared" ref="B6:E6" si="4">+B25/B$22*100</f>
        <v>95.150071323236489</v>
      </c>
      <c r="C6" s="34">
        <f t="shared" si="4"/>
        <v>91.374373962999655</v>
      </c>
      <c r="D6" s="34">
        <f t="shared" si="4"/>
        <v>92.056133611390564</v>
      </c>
      <c r="E6" s="34">
        <f t="shared" si="4"/>
        <v>89.809200096995937</v>
      </c>
      <c r="F6" s="34">
        <f t="shared" si="2"/>
        <v>100.85899999999999</v>
      </c>
    </row>
    <row r="7" spans="1:6" x14ac:dyDescent="0.35">
      <c r="A7" s="33">
        <v>2014</v>
      </c>
      <c r="B7" s="34">
        <f t="shared" ref="B7:E7" si="5">+B26/B$22*100</f>
        <v>101.93382794328795</v>
      </c>
      <c r="C7" s="34">
        <f t="shared" si="5"/>
        <v>88.938051965547288</v>
      </c>
      <c r="D7" s="34">
        <f t="shared" si="5"/>
        <v>89.63412271512648</v>
      </c>
      <c r="E7" s="34">
        <f t="shared" si="5"/>
        <v>86.409888636134951</v>
      </c>
      <c r="F7" s="34">
        <f t="shared" si="2"/>
        <v>103.205</v>
      </c>
    </row>
    <row r="8" spans="1:6" x14ac:dyDescent="0.35">
      <c r="A8" s="33">
        <v>2015</v>
      </c>
      <c r="B8" s="34">
        <f t="shared" ref="B8:E8" si="6">+B27/B$22*100</f>
        <v>67.53186180890458</v>
      </c>
      <c r="C8" s="34">
        <f t="shared" si="6"/>
        <v>87.695143641067006</v>
      </c>
      <c r="D8" s="34">
        <f t="shared" si="6"/>
        <v>91.239086784024536</v>
      </c>
      <c r="E8" s="34">
        <f t="shared" si="6"/>
        <v>88.900275646598288</v>
      </c>
      <c r="F8" s="34">
        <f t="shared" si="2"/>
        <v>106.75700000000001</v>
      </c>
    </row>
    <row r="9" spans="1:6" x14ac:dyDescent="0.35">
      <c r="A9" s="33">
        <v>2016</v>
      </c>
      <c r="B9" s="34">
        <f t="shared" ref="B9:E9" si="7">+B28/B$22*100</f>
        <v>52.348166740951008</v>
      </c>
      <c r="C9" s="34">
        <f t="shared" si="7"/>
        <v>87.430745855835426</v>
      </c>
      <c r="D9" s="34">
        <f t="shared" si="7"/>
        <v>89.764652320057351</v>
      </c>
      <c r="E9" s="34">
        <f t="shared" si="7"/>
        <v>83.488917225190576</v>
      </c>
      <c r="F9" s="34">
        <f t="shared" si="2"/>
        <v>109.735</v>
      </c>
    </row>
    <row r="10" spans="1:6" x14ac:dyDescent="0.35">
      <c r="A10" s="33">
        <v>2017</v>
      </c>
      <c r="B10" s="34">
        <f t="shared" ref="B10:E10" si="8">+B29/B$22*100</f>
        <v>49.970957615502009</v>
      </c>
      <c r="C10" s="34">
        <f t="shared" si="8"/>
        <v>77.931993240420368</v>
      </c>
      <c r="D10" s="34">
        <f t="shared" si="8"/>
        <v>83.411313211547224</v>
      </c>
      <c r="E10" s="34">
        <f t="shared" si="8"/>
        <v>70.59348972552462</v>
      </c>
      <c r="F10" s="34">
        <f t="shared" si="2"/>
        <v>113.63800000000001</v>
      </c>
    </row>
    <row r="11" spans="1:6" x14ac:dyDescent="0.35">
      <c r="A11" s="33">
        <v>2018</v>
      </c>
      <c r="B11" s="34">
        <f t="shared" ref="B11:E11" si="9">+B30/B$22*100</f>
        <v>59.296398632171446</v>
      </c>
      <c r="C11" s="34">
        <f t="shared" si="9"/>
        <v>84.059169791813176</v>
      </c>
      <c r="D11" s="34">
        <f t="shared" si="9"/>
        <v>89.969882117449657</v>
      </c>
      <c r="E11" s="34">
        <f t="shared" si="9"/>
        <v>78.572639270546887</v>
      </c>
      <c r="F11" s="34">
        <f t="shared" si="2"/>
        <v>115.93300000000001</v>
      </c>
    </row>
    <row r="12" spans="1:6" x14ac:dyDescent="0.35">
      <c r="A12" s="33">
        <v>2019</v>
      </c>
      <c r="B12" s="34">
        <f t="shared" ref="B12:E12" si="10">+B31/B$22*100</f>
        <v>57.614530080199991</v>
      </c>
      <c r="C12" s="34">
        <f t="shared" si="10"/>
        <v>82.756842077219957</v>
      </c>
      <c r="D12" s="34">
        <f t="shared" si="10"/>
        <v>86.93917792624957</v>
      </c>
      <c r="E12" s="34">
        <f t="shared" si="10"/>
        <v>82.750281552631833</v>
      </c>
      <c r="F12" s="34">
        <f t="shared" si="2"/>
        <v>116.471</v>
      </c>
    </row>
    <row r="13" spans="1:6" x14ac:dyDescent="0.35">
      <c r="A13" s="33">
        <v>2020</v>
      </c>
      <c r="B13" s="34">
        <f t="shared" ref="B13:E13" si="11">+B32/B$22*100</f>
        <v>48.35368321431487</v>
      </c>
      <c r="C13" s="34">
        <f t="shared" si="11"/>
        <v>65.242895131235429</v>
      </c>
      <c r="D13" s="34">
        <f t="shared" si="11"/>
        <v>80.50934464790565</v>
      </c>
      <c r="E13" s="34">
        <f t="shared" si="11"/>
        <v>67.404559958083894</v>
      </c>
      <c r="F13" s="34">
        <f t="shared" si="2"/>
        <v>108.83499999999999</v>
      </c>
    </row>
    <row r="17" spans="1:24" x14ac:dyDescent="0.35">
      <c r="A17" s="116" t="s">
        <v>105</v>
      </c>
      <c r="B17" s="116"/>
      <c r="C17" s="116"/>
      <c r="D17" s="116"/>
      <c r="E17" s="116"/>
      <c r="F17" s="116"/>
      <c r="G17" s="116"/>
      <c r="H17" s="116"/>
    </row>
    <row r="18" spans="1:24" x14ac:dyDescent="0.35">
      <c r="A18" s="116"/>
      <c r="B18" s="116"/>
      <c r="C18" s="116"/>
      <c r="D18" s="116"/>
      <c r="E18" s="116"/>
      <c r="F18" s="116"/>
      <c r="G18" s="116"/>
      <c r="H18" s="116"/>
    </row>
    <row r="19" spans="1:24" x14ac:dyDescent="0.35">
      <c r="A19" s="116"/>
      <c r="B19" s="116"/>
      <c r="C19" s="116"/>
      <c r="D19" s="116"/>
      <c r="E19" s="116"/>
      <c r="F19" s="116"/>
      <c r="G19" s="116"/>
      <c r="H19" s="116"/>
    </row>
    <row r="20" spans="1:24" x14ac:dyDescent="0.35">
      <c r="A20" s="117" t="s">
        <v>75</v>
      </c>
      <c r="B20" s="117"/>
      <c r="C20" s="117"/>
      <c r="D20" s="117"/>
      <c r="E20" s="117"/>
      <c r="F20" s="117"/>
      <c r="G20" s="117"/>
      <c r="H20" s="117"/>
    </row>
    <row r="21" spans="1:24" x14ac:dyDescent="0.35">
      <c r="A21" s="6" t="s">
        <v>76</v>
      </c>
      <c r="B21" s="6" t="s">
        <v>69</v>
      </c>
      <c r="C21" s="6" t="s">
        <v>70</v>
      </c>
      <c r="D21" s="6" t="s">
        <v>71</v>
      </c>
      <c r="E21" s="6" t="s">
        <v>72</v>
      </c>
      <c r="F21" s="6" t="s">
        <v>77</v>
      </c>
      <c r="G21" s="6"/>
      <c r="M21" s="14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4" x14ac:dyDescent="0.35">
      <c r="A22" s="5">
        <v>2010</v>
      </c>
      <c r="B22" s="35">
        <v>427995.16</v>
      </c>
      <c r="C22" s="35">
        <v>469141600</v>
      </c>
      <c r="D22" s="35">
        <v>289053200</v>
      </c>
      <c r="E22" s="35">
        <v>24248440</v>
      </c>
      <c r="F22" s="8">
        <v>100</v>
      </c>
      <c r="G22" s="7"/>
      <c r="J22" s="37"/>
      <c r="K22" s="14"/>
      <c r="L22" s="37"/>
      <c r="M22" s="14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</row>
    <row r="23" spans="1:24" x14ac:dyDescent="0.35">
      <c r="A23" s="5">
        <v>2011</v>
      </c>
      <c r="B23" s="35">
        <v>399462.79</v>
      </c>
      <c r="C23" s="35">
        <v>464122000</v>
      </c>
      <c r="D23" s="35">
        <v>263701200</v>
      </c>
      <c r="E23" s="35">
        <v>20613550</v>
      </c>
      <c r="F23" s="8">
        <v>103.239</v>
      </c>
      <c r="G23" s="7"/>
      <c r="J23" s="37"/>
      <c r="K23" s="14"/>
      <c r="L23" s="37"/>
      <c r="M23" s="14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</row>
    <row r="24" spans="1:24" x14ac:dyDescent="0.35">
      <c r="A24" s="5">
        <v>2012</v>
      </c>
      <c r="B24" s="35">
        <v>407719.26000000007</v>
      </c>
      <c r="C24" s="35">
        <v>436910600</v>
      </c>
      <c r="D24" s="35">
        <v>255203500</v>
      </c>
      <c r="E24" s="35">
        <v>21582280</v>
      </c>
      <c r="F24" s="8">
        <v>101.69499999999999</v>
      </c>
      <c r="G24" s="7"/>
      <c r="J24" s="37"/>
      <c r="K24" s="14"/>
      <c r="L24" s="37"/>
      <c r="M24" s="14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</row>
    <row r="25" spans="1:24" x14ac:dyDescent="0.35">
      <c r="A25" s="5">
        <v>2013</v>
      </c>
      <c r="B25" s="35">
        <v>407237.70000000007</v>
      </c>
      <c r="C25" s="35">
        <v>428675200</v>
      </c>
      <c r="D25" s="35">
        <v>266091200</v>
      </c>
      <c r="E25" s="35">
        <v>21777330</v>
      </c>
      <c r="F25" s="8">
        <v>100.85899999999999</v>
      </c>
      <c r="G25" s="7"/>
      <c r="J25" s="37"/>
      <c r="K25" s="37"/>
      <c r="L25" s="37"/>
      <c r="M25" s="37"/>
      <c r="N25" s="37"/>
      <c r="O25" s="37"/>
      <c r="P25"/>
      <c r="Q25"/>
    </row>
    <row r="26" spans="1:24" x14ac:dyDescent="0.35">
      <c r="A26" s="5">
        <v>2014</v>
      </c>
      <c r="B26" s="35">
        <v>436271.85</v>
      </c>
      <c r="C26" s="35">
        <v>417245400</v>
      </c>
      <c r="D26" s="35">
        <v>259090300</v>
      </c>
      <c r="E26" s="35">
        <v>20953050</v>
      </c>
      <c r="F26" s="8">
        <v>103.205</v>
      </c>
      <c r="G26" s="7"/>
      <c r="J26" s="5"/>
      <c r="K26" s="5"/>
    </row>
    <row r="27" spans="1:24" x14ac:dyDescent="0.35">
      <c r="A27" s="5">
        <v>2015</v>
      </c>
      <c r="B27" s="35">
        <v>289033.10000000003</v>
      </c>
      <c r="C27" s="35">
        <v>411414400</v>
      </c>
      <c r="D27" s="35">
        <v>263729500</v>
      </c>
      <c r="E27" s="35">
        <v>21556930</v>
      </c>
      <c r="F27" s="8">
        <v>106.75700000000001</v>
      </c>
      <c r="G27" s="7"/>
      <c r="J27" s="5"/>
      <c r="K27" s="5"/>
      <c r="N27" s="37"/>
      <c r="O27" s="37"/>
      <c r="P27" s="37"/>
    </row>
    <row r="28" spans="1:24" x14ac:dyDescent="0.35">
      <c r="A28" s="5">
        <v>2016</v>
      </c>
      <c r="B28" s="35">
        <v>224047.62000000005</v>
      </c>
      <c r="C28" s="35">
        <v>410174000</v>
      </c>
      <c r="D28" s="35">
        <v>259467600</v>
      </c>
      <c r="E28" s="35">
        <v>20244760</v>
      </c>
      <c r="F28" s="8">
        <v>109.735</v>
      </c>
      <c r="G28" s="7"/>
      <c r="J28" s="5"/>
      <c r="K28" s="5"/>
      <c r="N28" s="37"/>
      <c r="O28" s="37"/>
      <c r="P28" s="37"/>
    </row>
    <row r="29" spans="1:24" x14ac:dyDescent="0.35">
      <c r="A29" s="5">
        <v>2017</v>
      </c>
      <c r="B29" s="35">
        <v>213873.28</v>
      </c>
      <c r="C29" s="35">
        <v>365611400</v>
      </c>
      <c r="D29" s="35">
        <v>241103070</v>
      </c>
      <c r="E29" s="35">
        <v>17117820</v>
      </c>
      <c r="F29" s="8">
        <v>113.63800000000001</v>
      </c>
      <c r="G29" s="7"/>
      <c r="J29" s="5"/>
      <c r="K29" s="5"/>
      <c r="N29" s="37"/>
      <c r="O29" s="37"/>
      <c r="P29" s="37"/>
    </row>
    <row r="30" spans="1:24" x14ac:dyDescent="0.35">
      <c r="A30" s="5">
        <v>2018</v>
      </c>
      <c r="B30" s="35">
        <v>253785.71619999997</v>
      </c>
      <c r="C30" s="35">
        <v>394356534.10802901</v>
      </c>
      <c r="D30" s="35">
        <v>260060823.296716</v>
      </c>
      <c r="E30" s="35">
        <v>19052639.289935</v>
      </c>
      <c r="F30" s="8">
        <v>115.93300000000001</v>
      </c>
      <c r="G30" s="7"/>
      <c r="J30" s="5"/>
      <c r="K30" s="5"/>
      <c r="N30"/>
      <c r="O30"/>
      <c r="P30"/>
    </row>
    <row r="31" spans="1:24" x14ac:dyDescent="0.35">
      <c r="A31" s="5">
        <v>2019</v>
      </c>
      <c r="B31" s="35">
        <v>246587.40020000003</v>
      </c>
      <c r="C31" s="35">
        <v>388246773.03054297</v>
      </c>
      <c r="D31" s="35">
        <v>251300475.849518</v>
      </c>
      <c r="E31" s="35">
        <v>20065652.372120999</v>
      </c>
      <c r="F31" s="8">
        <v>116.471</v>
      </c>
      <c r="G31" s="7"/>
      <c r="J31" s="5"/>
      <c r="K31" s="5"/>
      <c r="N31"/>
      <c r="O31"/>
      <c r="P31"/>
    </row>
    <row r="32" spans="1:24" x14ac:dyDescent="0.35">
      <c r="A32" s="5">
        <v>2020</v>
      </c>
      <c r="B32" s="35">
        <v>206951.42383900005</v>
      </c>
      <c r="C32" s="35">
        <v>306081562.10500002</v>
      </c>
      <c r="D32" s="35">
        <v>232714837.0038</v>
      </c>
      <c r="E32" s="35">
        <v>16344554.2787</v>
      </c>
      <c r="F32" s="8">
        <v>108.83499999999999</v>
      </c>
      <c r="J32" s="5"/>
      <c r="M32"/>
      <c r="N32"/>
      <c r="O32"/>
      <c r="P32"/>
    </row>
    <row r="33" spans="1:16" x14ac:dyDescent="0.35">
      <c r="M33"/>
      <c r="N33"/>
      <c r="O33"/>
      <c r="P33"/>
    </row>
    <row r="34" spans="1:16" x14ac:dyDescent="0.35">
      <c r="A34" s="118" t="s">
        <v>78</v>
      </c>
      <c r="B34" s="118"/>
      <c r="C34" s="118"/>
      <c r="D34" s="118"/>
      <c r="E34" s="118"/>
      <c r="F34" s="118"/>
      <c r="G34" s="118"/>
      <c r="H34" s="118"/>
      <c r="M34"/>
      <c r="N34"/>
      <c r="O34"/>
      <c r="P34"/>
    </row>
    <row r="35" spans="1:16" x14ac:dyDescent="0.35">
      <c r="A35" s="118"/>
      <c r="B35" s="118"/>
      <c r="C35" s="118"/>
      <c r="D35" s="118"/>
      <c r="E35" s="118"/>
      <c r="F35" s="118"/>
      <c r="G35" s="118"/>
      <c r="H35" s="118"/>
      <c r="M35"/>
      <c r="N35"/>
      <c r="O35"/>
      <c r="P35"/>
    </row>
    <row r="36" spans="1:16" x14ac:dyDescent="0.35">
      <c r="M36"/>
      <c r="N36"/>
      <c r="O36"/>
      <c r="P36"/>
    </row>
    <row r="37" spans="1:16" x14ac:dyDescent="0.35">
      <c r="A37" s="5" t="s">
        <v>62</v>
      </c>
      <c r="B37" s="26" t="s">
        <v>106</v>
      </c>
      <c r="M37"/>
      <c r="N37"/>
      <c r="O37"/>
      <c r="P37"/>
    </row>
    <row r="38" spans="1:16" x14ac:dyDescent="0.35">
      <c r="A38" s="5" t="s">
        <v>107</v>
      </c>
      <c r="B38" s="26" t="s">
        <v>108</v>
      </c>
      <c r="M38"/>
      <c r="N38"/>
      <c r="O38"/>
      <c r="P38"/>
    </row>
    <row r="39" spans="1:16" x14ac:dyDescent="0.35">
      <c r="A39" s="5" t="s">
        <v>109</v>
      </c>
      <c r="B39" s="26" t="s">
        <v>110</v>
      </c>
    </row>
    <row r="40" spans="1:16" x14ac:dyDescent="0.35">
      <c r="A40" s="5" t="s">
        <v>111</v>
      </c>
      <c r="B40" s="26" t="s">
        <v>113</v>
      </c>
    </row>
    <row r="41" spans="1:16" x14ac:dyDescent="0.35">
      <c r="A41" s="5" t="s">
        <v>112</v>
      </c>
      <c r="B41" s="26" t="s">
        <v>114</v>
      </c>
    </row>
    <row r="42" spans="1:16" x14ac:dyDescent="0.35">
      <c r="A42" s="5" t="s">
        <v>115</v>
      </c>
      <c r="B42" s="26" t="s">
        <v>116</v>
      </c>
    </row>
    <row r="43" spans="1:16" x14ac:dyDescent="0.35">
      <c r="B43" s="26"/>
    </row>
    <row r="45" spans="1:16" x14ac:dyDescent="0.35">
      <c r="A45" s="36" t="s">
        <v>117</v>
      </c>
      <c r="B45" s="27" t="s">
        <v>118</v>
      </c>
    </row>
  </sheetData>
  <mergeCells count="4">
    <mergeCell ref="A1:F1"/>
    <mergeCell ref="A17:H19"/>
    <mergeCell ref="A20:H20"/>
    <mergeCell ref="A34:H3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workbookViewId="0">
      <selection activeCell="H20" sqref="H20"/>
    </sheetView>
  </sheetViews>
  <sheetFormatPr defaultColWidth="9.1796875" defaultRowHeight="14.5" x14ac:dyDescent="0.35"/>
  <cols>
    <col min="1" max="1" width="15.7265625" style="4" customWidth="1"/>
    <col min="2" max="15" width="9.1796875" style="4"/>
    <col min="16" max="16" width="12" style="4" bestFit="1" customWidth="1"/>
    <col min="17" max="16384" width="9.1796875" style="4"/>
  </cols>
  <sheetData>
    <row r="1" spans="1:28" ht="15" thickBot="1" x14ac:dyDescent="0.4"/>
    <row r="2" spans="1:28" ht="15" thickBot="1" x14ac:dyDescent="0.4">
      <c r="B2" s="121" t="s">
        <v>83</v>
      </c>
      <c r="C2" s="122"/>
      <c r="D2" s="122"/>
      <c r="E2" s="121" t="s">
        <v>70</v>
      </c>
      <c r="F2" s="122"/>
      <c r="G2" s="123"/>
      <c r="H2" s="121" t="s">
        <v>71</v>
      </c>
      <c r="I2" s="122"/>
      <c r="J2" s="123"/>
      <c r="K2" s="121" t="s">
        <v>72</v>
      </c>
      <c r="L2" s="122"/>
      <c r="M2" s="123"/>
      <c r="Q2" s="124" t="s">
        <v>69</v>
      </c>
      <c r="R2" s="125"/>
      <c r="S2" s="126"/>
      <c r="T2" s="124" t="s">
        <v>11</v>
      </c>
      <c r="U2" s="125"/>
      <c r="V2" s="126"/>
      <c r="W2" s="124" t="s">
        <v>119</v>
      </c>
      <c r="X2" s="125"/>
      <c r="Y2" s="126"/>
      <c r="Z2" s="124" t="s">
        <v>13</v>
      </c>
      <c r="AA2" s="125"/>
      <c r="AB2" s="126"/>
    </row>
    <row r="3" spans="1:28" ht="15" thickBot="1" x14ac:dyDescent="0.4">
      <c r="A3" s="9" t="s">
        <v>79</v>
      </c>
      <c r="B3" s="10">
        <v>2010</v>
      </c>
      <c r="C3" s="11">
        <v>2019</v>
      </c>
      <c r="D3" s="12" t="s">
        <v>80</v>
      </c>
      <c r="E3" s="10">
        <v>2010</v>
      </c>
      <c r="F3" s="11">
        <v>2019</v>
      </c>
      <c r="G3" s="12" t="s">
        <v>80</v>
      </c>
      <c r="H3" s="10">
        <v>2010</v>
      </c>
      <c r="I3" s="11">
        <v>2019</v>
      </c>
      <c r="J3" s="12" t="s">
        <v>80</v>
      </c>
      <c r="K3" s="10">
        <v>2010</v>
      </c>
      <c r="L3" s="11">
        <v>2019</v>
      </c>
      <c r="M3" s="12" t="s">
        <v>80</v>
      </c>
      <c r="Q3" s="47">
        <v>2010</v>
      </c>
      <c r="R3" s="48">
        <v>2020</v>
      </c>
      <c r="S3" s="49" t="s">
        <v>120</v>
      </c>
      <c r="T3" s="47">
        <v>2010</v>
      </c>
      <c r="U3" s="48">
        <v>2020</v>
      </c>
      <c r="V3" s="49" t="s">
        <v>120</v>
      </c>
      <c r="W3" s="47">
        <v>2010</v>
      </c>
      <c r="X3" s="48">
        <v>2020</v>
      </c>
      <c r="Y3" s="49" t="s">
        <v>120</v>
      </c>
      <c r="Z3" s="47">
        <v>2010</v>
      </c>
      <c r="AA3" s="48">
        <v>2020</v>
      </c>
      <c r="AB3" s="49" t="s">
        <v>120</v>
      </c>
    </row>
    <row r="4" spans="1:28" x14ac:dyDescent="0.35">
      <c r="A4" s="13" t="s">
        <v>6</v>
      </c>
      <c r="B4" s="41">
        <v>7693.44</v>
      </c>
      <c r="C4" s="38">
        <v>5110.18</v>
      </c>
      <c r="D4" s="15">
        <f t="shared" ref="D4:D18" si="0">(C4-B4)/B4</f>
        <v>-0.33577437401214533</v>
      </c>
      <c r="E4" s="16">
        <v>15676600</v>
      </c>
      <c r="F4" s="17">
        <v>12140400</v>
      </c>
      <c r="G4" s="15">
        <f t="shared" ref="G4:G30" si="1">(F4-E4)/E4</f>
        <v>-0.22557187145171784</v>
      </c>
      <c r="H4" s="16">
        <v>4945300</v>
      </c>
      <c r="I4" s="17">
        <v>4981300</v>
      </c>
      <c r="J4" s="15">
        <f t="shared" ref="J4:J30" si="2">(I4-H4)/H4</f>
        <v>7.2796392534325519E-3</v>
      </c>
      <c r="K4" s="16">
        <v>392860</v>
      </c>
      <c r="L4" s="17">
        <v>306850</v>
      </c>
      <c r="M4" s="15">
        <f t="shared" ref="M4:M30" si="3">(L4-K4)/K4</f>
        <v>-0.21893295321488571</v>
      </c>
      <c r="O4" s="59">
        <f>(Q4-B4)/B4</f>
        <v>0</v>
      </c>
      <c r="P4" s="50" t="s">
        <v>6</v>
      </c>
      <c r="Q4" s="51">
        <v>7693.44</v>
      </c>
      <c r="R4" s="52">
        <v>4871.67</v>
      </c>
      <c r="S4" s="53">
        <f t="shared" ref="S4:S30" si="4">IF(AND(Q4&gt;0,R4&gt;0),(R4-Q4)/Q4,"")</f>
        <v>-0.36677611055652604</v>
      </c>
      <c r="T4" s="51">
        <v>4945300</v>
      </c>
      <c r="U4" s="52">
        <v>4480500</v>
      </c>
      <c r="V4" s="53">
        <f t="shared" ref="V4:V30" si="5">IF(AND(T4&gt;0,U4&gt;0),(U4-T4)/T4,"")</f>
        <v>-9.3988231249873613E-2</v>
      </c>
      <c r="W4" s="51">
        <v>15676600</v>
      </c>
      <c r="X4" s="52">
        <v>10871000</v>
      </c>
      <c r="Y4" s="53">
        <f t="shared" ref="Y4:Y30" si="6">IF(AND(W4&gt;0,X4&gt;0),(X4-W4)/W4,"")</f>
        <v>-0.30654606228391362</v>
      </c>
      <c r="Z4" s="51">
        <v>392860</v>
      </c>
      <c r="AA4" s="52">
        <v>317610</v>
      </c>
      <c r="AB4" s="53">
        <f t="shared" ref="AB4:AB30" si="7">IF(AND(Z4&gt;0,AA4&gt;0),(AA4-Z4)/Z4,"")</f>
        <v>-0.19154406149773456</v>
      </c>
    </row>
    <row r="5" spans="1:28" x14ac:dyDescent="0.35">
      <c r="A5" s="13" t="s">
        <v>15</v>
      </c>
      <c r="B5" s="41">
        <v>9378.1899999999987</v>
      </c>
      <c r="C5" s="38">
        <v>5594.8499999999995</v>
      </c>
      <c r="D5" s="15">
        <f t="shared" si="0"/>
        <v>-0.40341899662941355</v>
      </c>
      <c r="E5" s="16">
        <v>10539300</v>
      </c>
      <c r="F5" s="17">
        <v>10074900</v>
      </c>
      <c r="G5" s="15">
        <f t="shared" si="1"/>
        <v>-4.4063647490820076E-2</v>
      </c>
      <c r="H5" s="16">
        <v>4596300</v>
      </c>
      <c r="I5" s="18">
        <v>3951200</v>
      </c>
      <c r="J5" s="15">
        <f t="shared" si="2"/>
        <v>-0.14035202227878946</v>
      </c>
      <c r="K5" s="16">
        <v>592520</v>
      </c>
      <c r="L5" s="17">
        <v>715250</v>
      </c>
      <c r="M5" s="15">
        <f t="shared" si="3"/>
        <v>0.20713224870046582</v>
      </c>
      <c r="O5" s="59">
        <f t="shared" ref="O5:O30" si="8">(Q5-B5)/B5</f>
        <v>1.9395953841262084E-16</v>
      </c>
      <c r="P5" s="54" t="s">
        <v>15</v>
      </c>
      <c r="Q5" s="51">
        <v>9378.19</v>
      </c>
      <c r="R5" s="52">
        <v>4256.3899999999994</v>
      </c>
      <c r="S5" s="53">
        <f t="shared" si="4"/>
        <v>-0.54613950026604285</v>
      </c>
      <c r="T5" s="51">
        <v>4596300</v>
      </c>
      <c r="U5" s="52">
        <v>4292900</v>
      </c>
      <c r="V5" s="53">
        <f t="shared" si="5"/>
        <v>-6.6009616430607224E-2</v>
      </c>
      <c r="W5" s="51">
        <v>10539300</v>
      </c>
      <c r="X5" s="52">
        <v>9698200</v>
      </c>
      <c r="Y5" s="53">
        <f t="shared" si="6"/>
        <v>-7.9806059225944803E-2</v>
      </c>
      <c r="Z5" s="51">
        <v>592520</v>
      </c>
      <c r="AA5" s="52">
        <v>609710</v>
      </c>
      <c r="AB5" s="53">
        <f t="shared" si="7"/>
        <v>2.9011678930669006E-2</v>
      </c>
    </row>
    <row r="6" spans="1:28" x14ac:dyDescent="0.35">
      <c r="A6" s="13" t="s">
        <v>17</v>
      </c>
      <c r="B6" s="41">
        <v>24279.77</v>
      </c>
      <c r="C6" s="38">
        <v>8959</v>
      </c>
      <c r="D6" s="15">
        <f t="shared" si="0"/>
        <v>-0.63100968419387826</v>
      </c>
      <c r="E6" s="16">
        <v>8119900</v>
      </c>
      <c r="F6" s="17">
        <v>3882340</v>
      </c>
      <c r="G6" s="15">
        <f t="shared" si="1"/>
        <v>-0.52187342208647891</v>
      </c>
      <c r="H6" s="16">
        <v>5720300</v>
      </c>
      <c r="I6" s="17">
        <v>2322059</v>
      </c>
      <c r="J6" s="15">
        <f t="shared" si="2"/>
        <v>-0.59406691956715552</v>
      </c>
      <c r="K6" s="16">
        <v>1132560</v>
      </c>
      <c r="L6" s="17">
        <v>245571</v>
      </c>
      <c r="M6" s="15">
        <f t="shared" si="3"/>
        <v>-0.78317175248993431</v>
      </c>
      <c r="O6" s="59">
        <f t="shared" si="8"/>
        <v>0</v>
      </c>
      <c r="P6" s="54" t="s">
        <v>17</v>
      </c>
      <c r="Q6" s="51">
        <v>24279.77</v>
      </c>
      <c r="R6" s="52">
        <v>9239</v>
      </c>
      <c r="S6" s="53">
        <f t="shared" si="4"/>
        <v>-0.61947744974519936</v>
      </c>
      <c r="T6" s="51">
        <v>5720300</v>
      </c>
      <c r="U6" s="52">
        <v>1860878</v>
      </c>
      <c r="V6" s="53">
        <f t="shared" si="5"/>
        <v>-0.67468874010104363</v>
      </c>
      <c r="W6" s="51">
        <v>8058400</v>
      </c>
      <c r="X6" s="52">
        <v>3744490</v>
      </c>
      <c r="Y6" s="53">
        <f t="shared" si="6"/>
        <v>-0.53533083490519207</v>
      </c>
      <c r="Z6" s="51">
        <v>1132560</v>
      </c>
      <c r="AA6" s="52">
        <v>137277</v>
      </c>
      <c r="AB6" s="53">
        <f t="shared" si="7"/>
        <v>-0.87879052765416399</v>
      </c>
    </row>
    <row r="7" spans="1:28" x14ac:dyDescent="0.35">
      <c r="A7" s="13" t="s">
        <v>64</v>
      </c>
      <c r="B7" s="42">
        <v>185.45</v>
      </c>
      <c r="C7" s="38">
        <v>598.23</v>
      </c>
      <c r="D7" s="15">
        <f t="shared" si="0"/>
        <v>2.2258290644378542</v>
      </c>
      <c r="E7" s="19">
        <v>978000</v>
      </c>
      <c r="F7" s="17">
        <v>980000</v>
      </c>
      <c r="G7" s="15">
        <f t="shared" si="1"/>
        <v>2.0449897750511249E-3</v>
      </c>
      <c r="H7" s="29">
        <v>1691000</v>
      </c>
      <c r="I7" s="17">
        <v>4486600</v>
      </c>
      <c r="J7" s="15">
        <f t="shared" si="2"/>
        <v>1.6532229450029567</v>
      </c>
      <c r="K7" s="19">
        <v>150300</v>
      </c>
      <c r="L7" s="17">
        <v>503500</v>
      </c>
      <c r="M7" s="15">
        <f t="shared" si="3"/>
        <v>2.3499667332002661</v>
      </c>
      <c r="O7" s="59">
        <f t="shared" si="8"/>
        <v>0</v>
      </c>
      <c r="P7" s="54" t="s">
        <v>64</v>
      </c>
      <c r="Q7" s="51">
        <v>185.45</v>
      </c>
      <c r="R7" s="52">
        <v>1469.71</v>
      </c>
      <c r="S7" s="53">
        <f t="shared" si="4"/>
        <v>6.9251011054192508</v>
      </c>
      <c r="T7" s="51">
        <v>4408000</v>
      </c>
      <c r="U7" s="52">
        <v>4248000</v>
      </c>
      <c r="V7" s="53">
        <f t="shared" si="5"/>
        <v>-3.6297640653357534E-2</v>
      </c>
      <c r="W7" s="51">
        <v>0</v>
      </c>
      <c r="X7" s="52">
        <v>1340000</v>
      </c>
      <c r="Y7" s="53" t="str">
        <f t="shared" si="6"/>
        <v/>
      </c>
      <c r="Z7" s="51">
        <v>380300</v>
      </c>
      <c r="AA7" s="52">
        <v>449680</v>
      </c>
      <c r="AB7" s="53">
        <f t="shared" si="7"/>
        <v>0.18243491980015777</v>
      </c>
    </row>
    <row r="8" spans="1:28" x14ac:dyDescent="0.35">
      <c r="A8" s="13" t="s">
        <v>19</v>
      </c>
      <c r="B8" s="41">
        <v>1.9</v>
      </c>
      <c r="C8" s="38">
        <v>235.5</v>
      </c>
      <c r="D8" s="15">
        <f t="shared" si="0"/>
        <v>122.94736842105263</v>
      </c>
      <c r="E8" s="29">
        <v>65800</v>
      </c>
      <c r="F8" s="17">
        <v>52400</v>
      </c>
      <c r="G8" s="15">
        <f t="shared" si="1"/>
        <v>-0.20364741641337386</v>
      </c>
      <c r="H8" s="29">
        <v>804600</v>
      </c>
      <c r="I8" s="17">
        <v>774600</v>
      </c>
      <c r="J8" s="15">
        <f t="shared" si="2"/>
        <v>-3.7285607755406416E-2</v>
      </c>
      <c r="K8" s="29">
        <v>5350</v>
      </c>
      <c r="L8" s="17">
        <v>148580</v>
      </c>
      <c r="M8" s="15">
        <f t="shared" si="3"/>
        <v>26.771962616822432</v>
      </c>
      <c r="O8" s="59">
        <f t="shared" si="8"/>
        <v>0</v>
      </c>
      <c r="P8" s="54" t="s">
        <v>19</v>
      </c>
      <c r="Q8" s="51">
        <v>1.9</v>
      </c>
      <c r="R8" s="52">
        <v>969.85</v>
      </c>
      <c r="S8" s="53">
        <f t="shared" si="4"/>
        <v>509.44736842105266</v>
      </c>
      <c r="T8" s="51">
        <v>0</v>
      </c>
      <c r="U8" s="52">
        <v>0</v>
      </c>
      <c r="V8" s="53" t="str">
        <f t="shared" si="5"/>
        <v/>
      </c>
      <c r="W8" s="51">
        <v>0</v>
      </c>
      <c r="X8" s="52">
        <v>0</v>
      </c>
      <c r="Y8" s="53" t="str">
        <f t="shared" si="6"/>
        <v/>
      </c>
      <c r="Z8" s="51">
        <v>0</v>
      </c>
      <c r="AA8" s="52">
        <v>18880</v>
      </c>
      <c r="AB8" s="53" t="str">
        <f t="shared" si="7"/>
        <v/>
      </c>
    </row>
    <row r="9" spans="1:28" x14ac:dyDescent="0.35">
      <c r="A9" s="13" t="s">
        <v>68</v>
      </c>
      <c r="B9" s="41">
        <v>6939.91</v>
      </c>
      <c r="C9" s="38">
        <v>3609.2198099999996</v>
      </c>
      <c r="D9" s="15">
        <f t="shared" si="0"/>
        <v>-0.47993276425774978</v>
      </c>
      <c r="E9" s="16">
        <v>6201800</v>
      </c>
      <c r="F9" s="17">
        <v>5555899.9199999999</v>
      </c>
      <c r="G9" s="15">
        <f t="shared" si="1"/>
        <v>-0.104147195975362</v>
      </c>
      <c r="H9" s="16">
        <v>6250800</v>
      </c>
      <c r="I9" s="17">
        <v>3772000.74</v>
      </c>
      <c r="J9" s="15">
        <f t="shared" si="2"/>
        <v>-0.39655712228834705</v>
      </c>
      <c r="K9" s="16">
        <v>298340</v>
      </c>
      <c r="L9" s="17">
        <v>219470.8</v>
      </c>
      <c r="M9" s="15">
        <f t="shared" si="3"/>
        <v>-0.26436012603070325</v>
      </c>
      <c r="O9" s="59">
        <f t="shared" si="8"/>
        <v>0</v>
      </c>
      <c r="P9" s="54" t="s">
        <v>68</v>
      </c>
      <c r="Q9" s="51">
        <v>6939.91</v>
      </c>
      <c r="R9" s="52">
        <v>3539.3378199999993</v>
      </c>
      <c r="S9" s="53">
        <f t="shared" si="4"/>
        <v>-0.49000234585174746</v>
      </c>
      <c r="T9" s="51">
        <v>6250800</v>
      </c>
      <c r="U9" s="52">
        <v>3638658.38</v>
      </c>
      <c r="V9" s="53">
        <f t="shared" si="5"/>
        <v>-0.41788916938631859</v>
      </c>
      <c r="W9" s="51">
        <v>6201800</v>
      </c>
      <c r="X9" s="52">
        <v>5091849.4499999993</v>
      </c>
      <c r="Y9" s="53">
        <f t="shared" si="6"/>
        <v>-0.17897232255151743</v>
      </c>
      <c r="Z9" s="51">
        <v>298340</v>
      </c>
      <c r="AA9" s="52">
        <v>208388.99000000002</v>
      </c>
      <c r="AB9" s="53">
        <f t="shared" si="7"/>
        <v>-0.30150502782060729</v>
      </c>
    </row>
    <row r="10" spans="1:28" x14ac:dyDescent="0.35">
      <c r="A10" s="13" t="s">
        <v>24</v>
      </c>
      <c r="B10" s="41">
        <v>764.1</v>
      </c>
      <c r="C10" s="38">
        <v>610.29940000000011</v>
      </c>
      <c r="D10" s="15">
        <f t="shared" si="0"/>
        <v>-0.20128333987697933</v>
      </c>
      <c r="E10" s="16">
        <v>3600100</v>
      </c>
      <c r="F10" s="17">
        <v>4369670.7070230003</v>
      </c>
      <c r="G10" s="15">
        <f t="shared" si="1"/>
        <v>0.21376370295908456</v>
      </c>
      <c r="H10" s="16">
        <v>1428300</v>
      </c>
      <c r="I10" s="17">
        <v>1935735.8593270001</v>
      </c>
      <c r="J10" s="15">
        <f t="shared" si="2"/>
        <v>0.35527260332353156</v>
      </c>
      <c r="K10" s="16">
        <v>152500</v>
      </c>
      <c r="L10" s="17">
        <v>199529.283975</v>
      </c>
      <c r="M10" s="15">
        <f t="shared" si="3"/>
        <v>0.30838874737704919</v>
      </c>
      <c r="O10" s="59">
        <f t="shared" si="8"/>
        <v>0</v>
      </c>
      <c r="P10" s="54" t="s">
        <v>24</v>
      </c>
      <c r="Q10" s="51">
        <v>764.1</v>
      </c>
      <c r="R10" s="52">
        <v>622.89400000000001</v>
      </c>
      <c r="S10" s="53">
        <f t="shared" si="4"/>
        <v>-0.18480041879335168</v>
      </c>
      <c r="T10" s="51">
        <v>1428300</v>
      </c>
      <c r="U10" s="52">
        <v>1759605.1448000001</v>
      </c>
      <c r="V10" s="53">
        <f t="shared" si="5"/>
        <v>0.23195767331793049</v>
      </c>
      <c r="W10" s="51">
        <v>3600100</v>
      </c>
      <c r="X10" s="52">
        <v>3545539</v>
      </c>
      <c r="Y10" s="53">
        <f t="shared" si="6"/>
        <v>-1.5155412349656954E-2</v>
      </c>
      <c r="Z10" s="51">
        <v>152500</v>
      </c>
      <c r="AA10" s="52">
        <v>134490.6667</v>
      </c>
      <c r="AB10" s="53">
        <f t="shared" si="7"/>
        <v>-0.118093988852459</v>
      </c>
    </row>
    <row r="11" spans="1:28" x14ac:dyDescent="0.35">
      <c r="A11" s="13" t="s">
        <v>26</v>
      </c>
      <c r="B11" s="41">
        <v>214</v>
      </c>
      <c r="C11" s="43">
        <v>247</v>
      </c>
      <c r="D11" s="15">
        <f t="shared" si="0"/>
        <v>0.1542056074766355</v>
      </c>
      <c r="E11" s="16">
        <v>1178600</v>
      </c>
      <c r="F11" s="30">
        <v>1829800</v>
      </c>
      <c r="G11" s="15">
        <f t="shared" si="1"/>
        <v>0.55251993891057183</v>
      </c>
      <c r="H11" s="16">
        <v>779300</v>
      </c>
      <c r="I11" s="30">
        <v>507500</v>
      </c>
      <c r="J11" s="15">
        <f t="shared" si="2"/>
        <v>-0.34877454125497243</v>
      </c>
      <c r="K11" s="16">
        <v>52600</v>
      </c>
      <c r="L11" s="30">
        <v>20800</v>
      </c>
      <c r="M11" s="15">
        <f t="shared" si="3"/>
        <v>-0.6045627376425855</v>
      </c>
      <c r="O11" s="59">
        <f t="shared" si="8"/>
        <v>0</v>
      </c>
      <c r="P11" s="54" t="s">
        <v>26</v>
      </c>
      <c r="Q11" s="51">
        <v>214</v>
      </c>
      <c r="R11" s="52">
        <v>0</v>
      </c>
      <c r="S11" s="53" t="str">
        <f t="shared" si="4"/>
        <v/>
      </c>
      <c r="T11" s="51">
        <v>779300</v>
      </c>
      <c r="U11" s="52">
        <v>0</v>
      </c>
      <c r="V11" s="53" t="str">
        <f t="shared" si="5"/>
        <v/>
      </c>
      <c r="W11" s="51">
        <v>1178600</v>
      </c>
      <c r="X11" s="52">
        <v>0</v>
      </c>
      <c r="Y11" s="53" t="str">
        <f t="shared" si="6"/>
        <v/>
      </c>
      <c r="Z11" s="51">
        <v>52600</v>
      </c>
      <c r="AA11" s="52">
        <v>0</v>
      </c>
      <c r="AB11" s="53" t="str">
        <f t="shared" si="7"/>
        <v/>
      </c>
    </row>
    <row r="12" spans="1:28" x14ac:dyDescent="0.35">
      <c r="A12" s="13" t="s">
        <v>30</v>
      </c>
      <c r="B12" s="41">
        <v>9666.31</v>
      </c>
      <c r="C12" s="38">
        <v>3929.41</v>
      </c>
      <c r="D12" s="15">
        <f t="shared" si="0"/>
        <v>-0.59349431168667255</v>
      </c>
      <c r="E12" s="16">
        <v>35911500</v>
      </c>
      <c r="F12" s="17">
        <v>13288100</v>
      </c>
      <c r="G12" s="15">
        <f t="shared" si="1"/>
        <v>-0.6299764699330298</v>
      </c>
      <c r="H12" s="16">
        <v>7672600</v>
      </c>
      <c r="I12" s="20">
        <v>7072100</v>
      </c>
      <c r="J12" s="15">
        <f t="shared" si="2"/>
        <v>-7.8265516252639264E-2</v>
      </c>
      <c r="K12" s="16">
        <v>160640</v>
      </c>
      <c r="L12" s="17">
        <v>244870</v>
      </c>
      <c r="M12" s="15">
        <f t="shared" si="3"/>
        <v>0.52434013944223112</v>
      </c>
      <c r="O12" s="59">
        <f t="shared" si="8"/>
        <v>0.1110558217148014</v>
      </c>
      <c r="P12" s="54" t="s">
        <v>30</v>
      </c>
      <c r="Q12" s="51">
        <v>10739.810000000001</v>
      </c>
      <c r="R12" s="52">
        <v>8183.0899999999992</v>
      </c>
      <c r="S12" s="53">
        <f t="shared" si="4"/>
        <v>-0.23806007741291529</v>
      </c>
      <c r="T12" s="51">
        <v>8097600</v>
      </c>
      <c r="U12" s="52">
        <v>7192800</v>
      </c>
      <c r="V12" s="53">
        <f t="shared" si="5"/>
        <v>-0.11173681090693539</v>
      </c>
      <c r="W12" s="51">
        <v>44581500</v>
      </c>
      <c r="X12" s="52">
        <v>29368600</v>
      </c>
      <c r="Y12" s="53">
        <f t="shared" si="6"/>
        <v>-0.34123795744871754</v>
      </c>
      <c r="Z12" s="51">
        <v>192980</v>
      </c>
      <c r="AA12" s="52">
        <v>120970</v>
      </c>
      <c r="AB12" s="53">
        <f t="shared" si="7"/>
        <v>-0.37314747642242718</v>
      </c>
    </row>
    <row r="13" spans="1:28" x14ac:dyDescent="0.35">
      <c r="A13" s="13" t="s">
        <v>32</v>
      </c>
      <c r="B13" s="41">
        <v>58705.229999999996</v>
      </c>
      <c r="C13" s="38">
        <v>10698.379990000001</v>
      </c>
      <c r="D13" s="15">
        <f t="shared" si="0"/>
        <v>-0.8177610412223919</v>
      </c>
      <c r="E13" s="16">
        <v>77349700</v>
      </c>
      <c r="F13" s="17">
        <v>7776200</v>
      </c>
      <c r="G13" s="15">
        <f t="shared" si="1"/>
        <v>-0.89946696625843414</v>
      </c>
      <c r="H13" s="16">
        <v>59006600</v>
      </c>
      <c r="I13" s="18">
        <v>36880200</v>
      </c>
      <c r="J13" s="15">
        <f t="shared" si="2"/>
        <v>-0.37498178169899637</v>
      </c>
      <c r="K13" s="16">
        <v>4028540</v>
      </c>
      <c r="L13" s="17">
        <v>3193560</v>
      </c>
      <c r="M13" s="15">
        <f t="shared" si="3"/>
        <v>-0.20726615597710338</v>
      </c>
      <c r="O13" s="59">
        <f t="shared" si="8"/>
        <v>1.2394053501167487E-16</v>
      </c>
      <c r="P13" s="54" t="s">
        <v>32</v>
      </c>
      <c r="Q13" s="51">
        <v>58705.23</v>
      </c>
      <c r="R13" s="52">
        <v>10603.640018999999</v>
      </c>
      <c r="S13" s="53">
        <f t="shared" si="4"/>
        <v>-0.81937486627682066</v>
      </c>
      <c r="T13" s="51">
        <v>59006600</v>
      </c>
      <c r="U13" s="52">
        <v>42831000</v>
      </c>
      <c r="V13" s="53">
        <f t="shared" si="5"/>
        <v>-0.27413204624567422</v>
      </c>
      <c r="W13" s="51">
        <v>77349700</v>
      </c>
      <c r="X13" s="52">
        <v>6448900</v>
      </c>
      <c r="Y13" s="53">
        <f t="shared" si="6"/>
        <v>-0.91662669667755658</v>
      </c>
      <c r="Z13" s="51">
        <v>4028540</v>
      </c>
      <c r="AA13" s="52">
        <v>3222070</v>
      </c>
      <c r="AB13" s="53">
        <f t="shared" si="7"/>
        <v>-0.20018915041181173</v>
      </c>
    </row>
    <row r="14" spans="1:28" x14ac:dyDescent="0.35">
      <c r="A14" s="13" t="s">
        <v>22</v>
      </c>
      <c r="B14" s="41">
        <v>41492.85</v>
      </c>
      <c r="C14" s="44">
        <v>30452.52</v>
      </c>
      <c r="D14" s="15">
        <f t="shared" si="0"/>
        <v>-0.26607789052812708</v>
      </c>
      <c r="E14" s="16">
        <v>68758900</v>
      </c>
      <c r="F14" s="18">
        <v>55609200</v>
      </c>
      <c r="G14" s="15">
        <f t="shared" si="1"/>
        <v>-0.19124360628224127</v>
      </c>
      <c r="H14" s="16">
        <v>46766500</v>
      </c>
      <c r="I14" s="18">
        <v>33278700</v>
      </c>
      <c r="J14" s="15">
        <f t="shared" si="2"/>
        <v>-0.28840730009729187</v>
      </c>
      <c r="K14" s="16">
        <v>1856310</v>
      </c>
      <c r="L14" s="18">
        <v>1258450</v>
      </c>
      <c r="M14" s="15">
        <f t="shared" si="3"/>
        <v>-0.32206905096670274</v>
      </c>
      <c r="O14" s="59">
        <f t="shared" si="8"/>
        <v>-1.4754108237925036E-2</v>
      </c>
      <c r="P14" s="54" t="s">
        <v>22</v>
      </c>
      <c r="Q14" s="51">
        <v>40880.660000000011</v>
      </c>
      <c r="R14" s="52">
        <v>32393.519999999997</v>
      </c>
      <c r="S14" s="53">
        <f t="shared" si="4"/>
        <v>-0.20760770496366771</v>
      </c>
      <c r="T14" s="51">
        <v>46227000</v>
      </c>
      <c r="U14" s="52">
        <v>35203000</v>
      </c>
      <c r="V14" s="53">
        <f t="shared" si="5"/>
        <v>-0.23847534990373592</v>
      </c>
      <c r="W14" s="51">
        <v>68114900</v>
      </c>
      <c r="X14" s="52">
        <v>57927200</v>
      </c>
      <c r="Y14" s="53">
        <f t="shared" si="6"/>
        <v>-0.14956639443058714</v>
      </c>
      <c r="Z14" s="51">
        <v>1839610</v>
      </c>
      <c r="AA14" s="52">
        <v>1343810</v>
      </c>
      <c r="AB14" s="53">
        <f t="shared" si="7"/>
        <v>-0.26951364691429164</v>
      </c>
    </row>
    <row r="15" spans="1:28" x14ac:dyDescent="0.35">
      <c r="A15" s="13" t="s">
        <v>34</v>
      </c>
      <c r="B15" s="41">
        <v>1202.4000000000001</v>
      </c>
      <c r="C15" s="38">
        <v>4048.76</v>
      </c>
      <c r="D15" s="15">
        <f t="shared" si="0"/>
        <v>2.3672322022621421</v>
      </c>
      <c r="E15" s="16">
        <v>7526600</v>
      </c>
      <c r="F15" s="17">
        <v>3359000</v>
      </c>
      <c r="G15" s="15">
        <f t="shared" si="1"/>
        <v>-0.55371615337602631</v>
      </c>
      <c r="H15" s="16">
        <v>3675400</v>
      </c>
      <c r="I15" s="17">
        <v>3873700</v>
      </c>
      <c r="J15" s="15">
        <f t="shared" si="2"/>
        <v>5.395331120422267E-2</v>
      </c>
      <c r="K15" s="16">
        <v>1093700</v>
      </c>
      <c r="L15" s="17">
        <v>1074700</v>
      </c>
      <c r="M15" s="15">
        <f t="shared" si="3"/>
        <v>-1.7372222730181953E-2</v>
      </c>
      <c r="O15" s="59">
        <f t="shared" si="8"/>
        <v>0</v>
      </c>
      <c r="P15" s="54" t="s">
        <v>34</v>
      </c>
      <c r="Q15" s="51">
        <v>1202.4000000000001</v>
      </c>
      <c r="R15" s="52">
        <v>3584.18</v>
      </c>
      <c r="S15" s="53">
        <f t="shared" si="4"/>
        <v>1.9808549567531599</v>
      </c>
      <c r="T15" s="51">
        <v>3675400</v>
      </c>
      <c r="U15" s="52">
        <v>3374900</v>
      </c>
      <c r="V15" s="53">
        <f t="shared" si="5"/>
        <v>-8.1759808456222452E-2</v>
      </c>
      <c r="W15" s="51">
        <v>7526600</v>
      </c>
      <c r="X15" s="52">
        <v>3488200</v>
      </c>
      <c r="Y15" s="53">
        <f t="shared" si="6"/>
        <v>-0.53655036802806044</v>
      </c>
      <c r="Z15" s="51">
        <v>1093700</v>
      </c>
      <c r="AA15" s="52">
        <v>850000</v>
      </c>
      <c r="AB15" s="53">
        <f t="shared" si="7"/>
        <v>-0.2228216147023864</v>
      </c>
    </row>
    <row r="16" spans="1:28" x14ac:dyDescent="0.35">
      <c r="A16" s="13" t="s">
        <v>36</v>
      </c>
      <c r="B16" s="41">
        <v>3335.34</v>
      </c>
      <c r="C16" s="38">
        <v>653.87</v>
      </c>
      <c r="D16" s="15">
        <f t="shared" si="0"/>
        <v>-0.8039570178752391</v>
      </c>
      <c r="E16" s="16">
        <v>6428400</v>
      </c>
      <c r="F16" s="17">
        <v>2863800</v>
      </c>
      <c r="G16" s="15">
        <f t="shared" si="1"/>
        <v>-0.55450812021653906</v>
      </c>
      <c r="H16" s="16">
        <v>5288900</v>
      </c>
      <c r="I16" s="17">
        <v>1565600</v>
      </c>
      <c r="J16" s="15">
        <f t="shared" si="2"/>
        <v>-0.70398381516005215</v>
      </c>
      <c r="K16" s="16">
        <v>592600</v>
      </c>
      <c r="L16" s="17">
        <v>142350</v>
      </c>
      <c r="M16" s="15">
        <f t="shared" si="3"/>
        <v>-0.75978737765777926</v>
      </c>
      <c r="O16" s="59">
        <f t="shared" si="8"/>
        <v>0</v>
      </c>
      <c r="P16" s="54" t="s">
        <v>36</v>
      </c>
      <c r="Q16" s="51">
        <v>3335.34</v>
      </c>
      <c r="R16" s="52">
        <v>10315.76</v>
      </c>
      <c r="S16" s="53">
        <f t="shared" si="4"/>
        <v>2.0928660946110442</v>
      </c>
      <c r="T16" s="51">
        <v>5288900</v>
      </c>
      <c r="U16" s="52">
        <v>3575300</v>
      </c>
      <c r="V16" s="53">
        <f t="shared" si="5"/>
        <v>-0.3239993193291611</v>
      </c>
      <c r="W16" s="51">
        <v>6428400</v>
      </c>
      <c r="X16" s="52">
        <v>5823900</v>
      </c>
      <c r="Y16" s="53">
        <f t="shared" si="6"/>
        <v>-9.4035840955758815E-2</v>
      </c>
      <c r="Z16" s="51">
        <v>592600</v>
      </c>
      <c r="AA16" s="52">
        <v>337870</v>
      </c>
      <c r="AB16" s="53">
        <f t="shared" si="7"/>
        <v>-0.42985150185622678</v>
      </c>
    </row>
    <row r="17" spans="1:28" x14ac:dyDescent="0.35">
      <c r="A17" s="13" t="s">
        <v>38</v>
      </c>
      <c r="B17" s="41">
        <v>4159.7299999999996</v>
      </c>
      <c r="C17" s="38">
        <v>2418.9009999999998</v>
      </c>
      <c r="D17" s="15">
        <f t="shared" si="0"/>
        <v>-0.41849567159406981</v>
      </c>
      <c r="E17" s="16">
        <v>7176700</v>
      </c>
      <c r="F17" s="17">
        <v>10081630.867000001</v>
      </c>
      <c r="G17" s="15">
        <f t="shared" si="1"/>
        <v>0.40477250923126235</v>
      </c>
      <c r="H17" s="16">
        <v>4646600</v>
      </c>
      <c r="I17" s="17">
        <v>6487132.7790000001</v>
      </c>
      <c r="J17" s="15">
        <f t="shared" si="2"/>
        <v>0.39610312465028197</v>
      </c>
      <c r="K17" s="16">
        <v>735340</v>
      </c>
      <c r="L17" s="17">
        <v>868831.103</v>
      </c>
      <c r="M17" s="15">
        <f t="shared" si="3"/>
        <v>0.18153657219789485</v>
      </c>
      <c r="O17" s="59">
        <f t="shared" si="8"/>
        <v>0</v>
      </c>
      <c r="P17" s="54" t="s">
        <v>38</v>
      </c>
      <c r="Q17" s="51">
        <v>4159.7299999999996</v>
      </c>
      <c r="R17" s="52">
        <v>2356.7419999999997</v>
      </c>
      <c r="S17" s="53">
        <f t="shared" si="4"/>
        <v>-0.43343870876234758</v>
      </c>
      <c r="T17" s="51">
        <v>4646600</v>
      </c>
      <c r="U17" s="52">
        <v>6808087.4790000012</v>
      </c>
      <c r="V17" s="53">
        <f t="shared" si="5"/>
        <v>0.46517614578401439</v>
      </c>
      <c r="W17" s="51">
        <v>7176700</v>
      </c>
      <c r="X17" s="52">
        <v>8899334.6550000012</v>
      </c>
      <c r="Y17" s="53">
        <f t="shared" si="6"/>
        <v>0.24003158206418007</v>
      </c>
      <c r="Z17" s="51">
        <v>735340</v>
      </c>
      <c r="AA17" s="52">
        <v>873803.62199999997</v>
      </c>
      <c r="AB17" s="53">
        <f t="shared" si="7"/>
        <v>0.1882987760763728</v>
      </c>
    </row>
    <row r="18" spans="1:28" x14ac:dyDescent="0.35">
      <c r="A18" s="13" t="s">
        <v>40</v>
      </c>
      <c r="B18" s="41">
        <v>108563.92</v>
      </c>
      <c r="C18" s="44">
        <v>81617.954599999997</v>
      </c>
      <c r="D18" s="15">
        <f t="shared" si="0"/>
        <v>-0.24820368866562667</v>
      </c>
      <c r="E18" s="16">
        <v>38254800</v>
      </c>
      <c r="F18" s="18">
        <v>29434282.199999999</v>
      </c>
      <c r="G18" s="15">
        <f t="shared" si="1"/>
        <v>-0.2305728379183789</v>
      </c>
      <c r="H18" s="16">
        <v>33021100</v>
      </c>
      <c r="I18" s="18">
        <v>24821661.899999999</v>
      </c>
      <c r="J18" s="15">
        <f t="shared" si="2"/>
        <v>-0.24830905390795588</v>
      </c>
      <c r="K18" s="16">
        <v>4474530</v>
      </c>
      <c r="L18" s="18">
        <v>2642982.7785999998</v>
      </c>
      <c r="M18" s="15">
        <f t="shared" si="3"/>
        <v>-0.40932728608367808</v>
      </c>
      <c r="O18" s="59">
        <f t="shared" si="8"/>
        <v>2.8047992371682969E-3</v>
      </c>
      <c r="P18" s="54" t="s">
        <v>40</v>
      </c>
      <c r="Q18" s="51">
        <v>108868.42</v>
      </c>
      <c r="R18" s="52">
        <v>84455.29280000001</v>
      </c>
      <c r="S18" s="53">
        <f t="shared" si="4"/>
        <v>-0.22424434193129641</v>
      </c>
      <c r="T18" s="51">
        <v>33402700</v>
      </c>
      <c r="U18" s="52">
        <v>24776324.599999994</v>
      </c>
      <c r="V18" s="53">
        <f t="shared" si="5"/>
        <v>-0.25825383576776745</v>
      </c>
      <c r="W18" s="51">
        <v>38417800</v>
      </c>
      <c r="X18" s="52">
        <v>26202361.100000001</v>
      </c>
      <c r="Y18" s="53">
        <f t="shared" si="6"/>
        <v>-0.31796299892237451</v>
      </c>
      <c r="Z18" s="51">
        <v>4474530</v>
      </c>
      <c r="AA18" s="52">
        <v>2802583.7756000008</v>
      </c>
      <c r="AB18" s="53">
        <f t="shared" si="7"/>
        <v>-0.3736585126035582</v>
      </c>
    </row>
    <row r="19" spans="1:28" x14ac:dyDescent="0.35">
      <c r="A19" s="13" t="s">
        <v>46</v>
      </c>
      <c r="B19" s="41">
        <v>432</v>
      </c>
      <c r="C19" s="43">
        <v>583.6</v>
      </c>
      <c r="D19" s="15">
        <f t="shared" ref="D19:D23" si="9">(C19-B19)/B19</f>
        <v>0.35092592592592597</v>
      </c>
      <c r="E19" s="29">
        <v>2060000</v>
      </c>
      <c r="F19" s="18">
        <v>1090000</v>
      </c>
      <c r="G19" s="15">
        <f t="shared" si="1"/>
        <v>-0.470873786407767</v>
      </c>
      <c r="H19" s="16">
        <v>1090000</v>
      </c>
      <c r="I19" s="18">
        <v>565000</v>
      </c>
      <c r="J19" s="15">
        <f t="shared" si="2"/>
        <v>-0.48165137614678899</v>
      </c>
      <c r="K19" s="16">
        <v>43600</v>
      </c>
      <c r="L19" s="18">
        <v>58000</v>
      </c>
      <c r="M19" s="15">
        <f t="shared" si="3"/>
        <v>0.33027522935779818</v>
      </c>
      <c r="N19" s="3"/>
      <c r="O19" s="59">
        <f t="shared" si="8"/>
        <v>-1</v>
      </c>
      <c r="P19" s="54" t="s">
        <v>46</v>
      </c>
      <c r="Q19" s="51">
        <v>0</v>
      </c>
      <c r="R19" s="52">
        <v>750.29</v>
      </c>
      <c r="S19" s="53" t="str">
        <f t="shared" si="4"/>
        <v/>
      </c>
      <c r="T19" s="51">
        <v>0</v>
      </c>
      <c r="U19" s="52">
        <v>373000</v>
      </c>
      <c r="V19" s="53" t="str">
        <f t="shared" si="5"/>
        <v/>
      </c>
      <c r="W19" s="51">
        <v>0</v>
      </c>
      <c r="X19" s="52">
        <v>1110000</v>
      </c>
      <c r="Y19" s="53" t="str">
        <f t="shared" si="6"/>
        <v/>
      </c>
      <c r="Z19" s="51">
        <v>0</v>
      </c>
      <c r="AA19" s="52">
        <v>40100</v>
      </c>
      <c r="AB19" s="53" t="str">
        <f t="shared" si="7"/>
        <v/>
      </c>
    </row>
    <row r="20" spans="1:28" x14ac:dyDescent="0.35">
      <c r="A20" s="13" t="s">
        <v>42</v>
      </c>
      <c r="B20" s="41">
        <v>970</v>
      </c>
      <c r="C20" s="43">
        <v>267.8</v>
      </c>
      <c r="D20" s="15">
        <f t="shared" si="9"/>
        <v>-0.7239175257731959</v>
      </c>
      <c r="E20" s="16">
        <v>394000</v>
      </c>
      <c r="F20" s="18">
        <v>53500</v>
      </c>
      <c r="G20" s="15">
        <f t="shared" si="1"/>
        <v>-0.8642131979695431</v>
      </c>
      <c r="H20" s="16">
        <v>993500</v>
      </c>
      <c r="I20" s="18">
        <v>161000</v>
      </c>
      <c r="J20" s="15">
        <f t="shared" si="2"/>
        <v>-0.83794665324609963</v>
      </c>
      <c r="K20" s="16">
        <v>31870</v>
      </c>
      <c r="L20" s="18">
        <v>38320</v>
      </c>
      <c r="M20" s="15">
        <f t="shared" si="3"/>
        <v>0.2023846877941638</v>
      </c>
      <c r="N20" s="3"/>
      <c r="O20" s="59">
        <f t="shared" si="8"/>
        <v>0</v>
      </c>
      <c r="P20" s="54" t="s">
        <v>42</v>
      </c>
      <c r="Q20" s="51">
        <v>970</v>
      </c>
      <c r="R20" s="52">
        <v>542.5</v>
      </c>
      <c r="S20" s="53">
        <f t="shared" si="4"/>
        <v>-0.44072164948453607</v>
      </c>
      <c r="T20" s="51">
        <v>993500</v>
      </c>
      <c r="U20" s="52">
        <v>1336600</v>
      </c>
      <c r="V20" s="53">
        <f t="shared" si="5"/>
        <v>0.34534474081529942</v>
      </c>
      <c r="W20" s="51">
        <v>394000</v>
      </c>
      <c r="X20" s="52">
        <v>163500</v>
      </c>
      <c r="Y20" s="53">
        <f t="shared" si="6"/>
        <v>-0.5850253807106599</v>
      </c>
      <c r="Z20" s="51">
        <v>31870</v>
      </c>
      <c r="AA20" s="52">
        <v>53610</v>
      </c>
      <c r="AB20" s="53">
        <f t="shared" si="7"/>
        <v>0.68214621901474737</v>
      </c>
    </row>
    <row r="21" spans="1:28" x14ac:dyDescent="0.35">
      <c r="A21" s="13" t="s">
        <v>44</v>
      </c>
      <c r="B21" s="41">
        <v>176.29</v>
      </c>
      <c r="C21" s="43">
        <v>98</v>
      </c>
      <c r="D21" s="15">
        <f t="shared" si="9"/>
        <v>-0.44409779340858807</v>
      </c>
      <c r="E21" s="16">
        <v>723000</v>
      </c>
      <c r="F21" s="17">
        <v>212000</v>
      </c>
      <c r="G21" s="15">
        <f t="shared" si="1"/>
        <v>-0.706777316735823</v>
      </c>
      <c r="H21" s="16">
        <v>387000</v>
      </c>
      <c r="I21" s="30">
        <v>173600</v>
      </c>
      <c r="J21" s="15">
        <f t="shared" si="2"/>
        <v>-0.55142118863049094</v>
      </c>
      <c r="K21" s="16">
        <v>31010</v>
      </c>
      <c r="L21" s="17">
        <v>11900</v>
      </c>
      <c r="M21" s="15">
        <f t="shared" si="3"/>
        <v>-0.61625282167042894</v>
      </c>
      <c r="O21" s="59">
        <f t="shared" si="8"/>
        <v>0</v>
      </c>
      <c r="P21" s="54" t="s">
        <v>44</v>
      </c>
      <c r="Q21" s="51">
        <v>176.29</v>
      </c>
      <c r="R21" s="52">
        <v>50.2</v>
      </c>
      <c r="S21" s="53">
        <f t="shared" si="4"/>
        <v>-0.71524193090929711</v>
      </c>
      <c r="T21" s="51">
        <v>387000</v>
      </c>
      <c r="U21" s="52">
        <v>129000</v>
      </c>
      <c r="V21" s="53">
        <f t="shared" si="5"/>
        <v>-0.66666666666666663</v>
      </c>
      <c r="W21" s="51">
        <v>723000</v>
      </c>
      <c r="X21" s="52">
        <v>170000</v>
      </c>
      <c r="Y21" s="53">
        <f t="shared" si="6"/>
        <v>-0.76486860304287685</v>
      </c>
      <c r="Z21" s="51">
        <v>31010</v>
      </c>
      <c r="AA21" s="52">
        <v>53500</v>
      </c>
      <c r="AB21" s="53">
        <f t="shared" si="7"/>
        <v>0.72524991938084493</v>
      </c>
    </row>
    <row r="22" spans="1:28" x14ac:dyDescent="0.35">
      <c r="A22" s="13" t="s">
        <v>48</v>
      </c>
      <c r="B22" s="41">
        <v>604.39</v>
      </c>
      <c r="C22" s="43">
        <v>31.9</v>
      </c>
      <c r="D22" s="15">
        <f t="shared" si="9"/>
        <v>-0.94721951058091636</v>
      </c>
      <c r="E22" s="29">
        <v>1036000</v>
      </c>
      <c r="F22" s="30">
        <v>1043700</v>
      </c>
      <c r="G22" s="15">
        <f t="shared" si="1"/>
        <v>7.4324324324324328E-3</v>
      </c>
      <c r="H22" s="29">
        <v>495000</v>
      </c>
      <c r="I22" s="30">
        <v>1300200</v>
      </c>
      <c r="J22" s="15">
        <f t="shared" si="2"/>
        <v>1.6266666666666667</v>
      </c>
      <c r="K22" s="29">
        <v>80500</v>
      </c>
      <c r="L22" s="30">
        <v>165300</v>
      </c>
      <c r="M22" s="15">
        <f t="shared" si="3"/>
        <v>1.0534161490683229</v>
      </c>
      <c r="O22" s="59">
        <f t="shared" si="8"/>
        <v>0</v>
      </c>
      <c r="P22" s="54" t="s">
        <v>48</v>
      </c>
      <c r="Q22" s="51">
        <v>604.39</v>
      </c>
      <c r="R22" s="52">
        <v>67.900000000000006</v>
      </c>
      <c r="S22" s="53">
        <f t="shared" si="4"/>
        <v>-0.88765532189480301</v>
      </c>
      <c r="T22" s="51">
        <v>0</v>
      </c>
      <c r="U22" s="52">
        <v>0</v>
      </c>
      <c r="V22" s="53" t="str">
        <f t="shared" si="5"/>
        <v/>
      </c>
      <c r="W22" s="51">
        <v>0</v>
      </c>
      <c r="X22" s="52">
        <v>0</v>
      </c>
      <c r="Y22" s="53" t="str">
        <f t="shared" si="6"/>
        <v/>
      </c>
      <c r="Z22" s="51">
        <v>0</v>
      </c>
      <c r="AA22" s="52">
        <v>0</v>
      </c>
      <c r="AB22" s="53" t="str">
        <f t="shared" si="7"/>
        <v/>
      </c>
    </row>
    <row r="23" spans="1:28" x14ac:dyDescent="0.35">
      <c r="A23" s="13" t="s">
        <v>50</v>
      </c>
      <c r="B23" s="41">
        <v>10871.859999999999</v>
      </c>
      <c r="C23" s="44">
        <v>5063.67</v>
      </c>
      <c r="D23" s="15">
        <f t="shared" si="9"/>
        <v>-0.53424069110529382</v>
      </c>
      <c r="E23" s="16">
        <v>21031100</v>
      </c>
      <c r="F23" s="30">
        <v>11574000</v>
      </c>
      <c r="G23" s="15">
        <f t="shared" si="1"/>
        <v>-0.44967215219365608</v>
      </c>
      <c r="H23" s="16">
        <v>12266900</v>
      </c>
      <c r="I23" s="18">
        <v>7049100</v>
      </c>
      <c r="J23" s="15">
        <f t="shared" si="2"/>
        <v>-0.42535603942316313</v>
      </c>
      <c r="K23" s="16">
        <v>1456960</v>
      </c>
      <c r="L23" s="30">
        <v>754070</v>
      </c>
      <c r="M23" s="15">
        <f t="shared" si="3"/>
        <v>-0.48243603118822753</v>
      </c>
      <c r="O23" s="59">
        <f t="shared" si="8"/>
        <v>-0.30755270947197616</v>
      </c>
      <c r="P23" s="54" t="s">
        <v>50</v>
      </c>
      <c r="Q23" s="51">
        <v>7528.1900000000005</v>
      </c>
      <c r="R23" s="52">
        <v>6988.69</v>
      </c>
      <c r="S23" s="53">
        <f t="shared" si="4"/>
        <v>-7.1663972349263347E-2</v>
      </c>
      <c r="T23" s="51">
        <v>8875200</v>
      </c>
      <c r="U23" s="52">
        <v>9979600</v>
      </c>
      <c r="V23" s="53">
        <f t="shared" si="5"/>
        <v>0.12443663241391743</v>
      </c>
      <c r="W23" s="51">
        <v>15555700</v>
      </c>
      <c r="X23" s="52">
        <v>15175800</v>
      </c>
      <c r="Y23" s="53">
        <f t="shared" si="6"/>
        <v>-2.4421916082207808E-2</v>
      </c>
      <c r="Z23" s="51">
        <v>1050290</v>
      </c>
      <c r="AA23" s="52">
        <v>1011450</v>
      </c>
      <c r="AB23" s="53">
        <f t="shared" si="7"/>
        <v>-3.6980262594140667E-2</v>
      </c>
    </row>
    <row r="24" spans="1:28" x14ac:dyDescent="0.35">
      <c r="A24" s="13" t="s">
        <v>52</v>
      </c>
      <c r="B24" s="41">
        <v>64687.020000000004</v>
      </c>
      <c r="C24" s="38">
        <v>30389.230000000003</v>
      </c>
      <c r="D24" s="15">
        <f t="shared" ref="D24:D30" si="10">(C24-B24)/B24</f>
        <v>-0.53021131596416093</v>
      </c>
      <c r="E24" s="16">
        <v>18507600</v>
      </c>
      <c r="F24" s="17">
        <v>16081500</v>
      </c>
      <c r="G24" s="15">
        <f t="shared" si="1"/>
        <v>-0.1310866887116644</v>
      </c>
      <c r="H24" s="16">
        <v>22140900</v>
      </c>
      <c r="I24" s="17">
        <v>12600800</v>
      </c>
      <c r="J24" s="15">
        <f t="shared" si="2"/>
        <v>-0.43088131015451042</v>
      </c>
      <c r="K24" s="16">
        <v>663240</v>
      </c>
      <c r="L24" s="17">
        <v>449840</v>
      </c>
      <c r="M24" s="15">
        <f t="shared" si="3"/>
        <v>-0.32175381460708041</v>
      </c>
      <c r="O24" s="59">
        <f t="shared" si="8"/>
        <v>-1.1247940644326211E-16</v>
      </c>
      <c r="P24" s="54" t="s">
        <v>52</v>
      </c>
      <c r="Q24" s="51">
        <v>64687.02</v>
      </c>
      <c r="R24" s="52">
        <v>37672.81</v>
      </c>
      <c r="S24" s="53">
        <f t="shared" si="4"/>
        <v>-0.41761407466289219</v>
      </c>
      <c r="T24" s="51">
        <v>22140900</v>
      </c>
      <c r="U24" s="52">
        <v>10958300</v>
      </c>
      <c r="V24" s="53">
        <f t="shared" si="5"/>
        <v>-0.50506528641563808</v>
      </c>
      <c r="W24" s="51">
        <v>18507600</v>
      </c>
      <c r="X24" s="52">
        <v>12584000</v>
      </c>
      <c r="Y24" s="53">
        <f t="shared" si="6"/>
        <v>-0.32006310920918973</v>
      </c>
      <c r="Z24" s="51">
        <v>663240</v>
      </c>
      <c r="AA24" s="52">
        <v>306040</v>
      </c>
      <c r="AB24" s="53">
        <f t="shared" si="7"/>
        <v>-0.53856824075749354</v>
      </c>
    </row>
    <row r="25" spans="1:28" x14ac:dyDescent="0.35">
      <c r="A25" s="13" t="s">
        <v>54</v>
      </c>
      <c r="B25" s="41">
        <v>19921.03</v>
      </c>
      <c r="C25" s="44">
        <v>16753.57</v>
      </c>
      <c r="D25" s="15">
        <f t="shared" si="10"/>
        <v>-0.15900081471690969</v>
      </c>
      <c r="E25" s="16">
        <v>24580900</v>
      </c>
      <c r="F25" s="18">
        <v>15239100</v>
      </c>
      <c r="G25" s="15">
        <f t="shared" si="1"/>
        <v>-0.38004304154851937</v>
      </c>
      <c r="H25" s="16">
        <v>10275800</v>
      </c>
      <c r="I25" s="18">
        <v>13179900</v>
      </c>
      <c r="J25" s="15">
        <f t="shared" si="2"/>
        <v>0.28261546546254307</v>
      </c>
      <c r="K25" s="16">
        <v>1151420</v>
      </c>
      <c r="L25" s="18">
        <v>1022350</v>
      </c>
      <c r="M25" s="15">
        <f t="shared" si="3"/>
        <v>-0.11209636796303694</v>
      </c>
      <c r="O25" s="59">
        <f t="shared" si="8"/>
        <v>-3.1087749980801159E-3</v>
      </c>
      <c r="P25" s="54" t="s">
        <v>54</v>
      </c>
      <c r="Q25" s="51">
        <v>19859.099999999995</v>
      </c>
      <c r="R25" s="52">
        <v>6665.4500000000007</v>
      </c>
      <c r="S25" s="53">
        <f t="shared" si="4"/>
        <v>-0.66436293689039272</v>
      </c>
      <c r="T25" s="51">
        <v>10275800</v>
      </c>
      <c r="U25" s="52">
        <v>11945400</v>
      </c>
      <c r="V25" s="53">
        <f t="shared" si="5"/>
        <v>0.16247883376476771</v>
      </c>
      <c r="W25" s="51">
        <v>24524500</v>
      </c>
      <c r="X25" s="52">
        <v>16810000</v>
      </c>
      <c r="Y25" s="53">
        <f t="shared" si="6"/>
        <v>-0.31456298803237581</v>
      </c>
      <c r="Z25" s="51">
        <v>1159240</v>
      </c>
      <c r="AA25" s="52">
        <v>1130930</v>
      </c>
      <c r="AB25" s="53">
        <f t="shared" si="7"/>
        <v>-2.4421172492322556E-2</v>
      </c>
    </row>
    <row r="26" spans="1:28" x14ac:dyDescent="0.35">
      <c r="A26" s="13" t="s">
        <v>56</v>
      </c>
      <c r="B26" s="41">
        <v>17557.080000000002</v>
      </c>
      <c r="C26" s="38">
        <v>4824.3900000000003</v>
      </c>
      <c r="D26" s="15">
        <f t="shared" si="10"/>
        <v>-0.7252168356013643</v>
      </c>
      <c r="E26" s="16">
        <v>17082900</v>
      </c>
      <c r="F26" s="17">
        <v>14507000</v>
      </c>
      <c r="G26" s="15">
        <f t="shared" si="1"/>
        <v>-0.15078821511570051</v>
      </c>
      <c r="H26" s="16">
        <v>9453600</v>
      </c>
      <c r="I26" s="17">
        <v>7083800</v>
      </c>
      <c r="J26" s="15">
        <f t="shared" si="2"/>
        <v>-0.2506769907760007</v>
      </c>
      <c r="K26" s="16">
        <v>916770</v>
      </c>
      <c r="L26" s="17">
        <v>607620</v>
      </c>
      <c r="M26" s="15">
        <f t="shared" si="3"/>
        <v>-0.33721653195457968</v>
      </c>
      <c r="O26" s="59">
        <f t="shared" si="8"/>
        <v>0</v>
      </c>
      <c r="P26" s="54" t="s">
        <v>56</v>
      </c>
      <c r="Q26" s="51">
        <v>17557.080000000002</v>
      </c>
      <c r="R26" s="52">
        <v>3677.7699999999995</v>
      </c>
      <c r="S26" s="53">
        <f t="shared" si="4"/>
        <v>-0.79052496200962807</v>
      </c>
      <c r="T26" s="51">
        <v>8761900</v>
      </c>
      <c r="U26" s="52">
        <v>6995600</v>
      </c>
      <c r="V26" s="53">
        <f t="shared" si="5"/>
        <v>-0.20158869651559594</v>
      </c>
      <c r="W26" s="51">
        <v>17082900</v>
      </c>
      <c r="X26" s="52">
        <v>13241700</v>
      </c>
      <c r="Y26" s="53">
        <f t="shared" si="6"/>
        <v>-0.22485643538275119</v>
      </c>
      <c r="Z26" s="51">
        <v>880400</v>
      </c>
      <c r="AA26" s="52">
        <v>635210</v>
      </c>
      <c r="AB26" s="53">
        <f t="shared" si="7"/>
        <v>-0.27849840981372104</v>
      </c>
    </row>
    <row r="27" spans="1:28" x14ac:dyDescent="0.35">
      <c r="A27" s="13" t="s">
        <v>62</v>
      </c>
      <c r="B27" s="41">
        <v>645.41999999999996</v>
      </c>
      <c r="C27" s="44">
        <v>403.6</v>
      </c>
      <c r="D27" s="15">
        <f t="shared" si="10"/>
        <v>-0.37467075702643232</v>
      </c>
      <c r="E27" s="16">
        <v>5143000</v>
      </c>
      <c r="F27" s="18">
        <v>3275700</v>
      </c>
      <c r="G27" s="15">
        <f t="shared" si="1"/>
        <v>-0.36307602566595371</v>
      </c>
      <c r="H27" s="16">
        <v>3230400</v>
      </c>
      <c r="I27" s="18">
        <v>1846200</v>
      </c>
      <c r="J27" s="15">
        <f t="shared" si="2"/>
        <v>-0.42849182763744426</v>
      </c>
      <c r="K27" s="16">
        <v>228850</v>
      </c>
      <c r="L27" s="18">
        <v>109940</v>
      </c>
      <c r="M27" s="15">
        <f t="shared" si="3"/>
        <v>-0.51959798994974871</v>
      </c>
      <c r="O27" s="59">
        <f t="shared" si="8"/>
        <v>-6.5073905363942721E-4</v>
      </c>
      <c r="P27" s="54" t="s">
        <v>62</v>
      </c>
      <c r="Q27" s="51">
        <v>645</v>
      </c>
      <c r="R27" s="52">
        <v>404</v>
      </c>
      <c r="S27" s="53">
        <f t="shared" si="4"/>
        <v>-0.37364341085271319</v>
      </c>
      <c r="T27" s="51">
        <v>3230400</v>
      </c>
      <c r="U27" s="52">
        <v>1846200</v>
      </c>
      <c r="V27" s="53">
        <f t="shared" si="5"/>
        <v>-0.42849182763744426</v>
      </c>
      <c r="W27" s="51">
        <v>5143000</v>
      </c>
      <c r="X27" s="52">
        <v>3275700</v>
      </c>
      <c r="Y27" s="53">
        <f t="shared" si="6"/>
        <v>-0.36307602566595371</v>
      </c>
      <c r="Z27" s="51">
        <v>228850</v>
      </c>
      <c r="AA27" s="52">
        <v>109940</v>
      </c>
      <c r="AB27" s="53">
        <f t="shared" si="7"/>
        <v>-0.51959798994974871</v>
      </c>
    </row>
    <row r="28" spans="1:28" x14ac:dyDescent="0.35">
      <c r="A28" s="13" t="s">
        <v>60</v>
      </c>
      <c r="B28" s="41">
        <v>239.20000000000002</v>
      </c>
      <c r="C28" s="38">
        <v>385.43</v>
      </c>
      <c r="D28" s="15">
        <f t="shared" si="10"/>
        <v>0.61132943143812701</v>
      </c>
      <c r="E28" s="16">
        <v>1135100</v>
      </c>
      <c r="F28" s="17">
        <v>1069138</v>
      </c>
      <c r="G28" s="15">
        <f t="shared" si="1"/>
        <v>-5.8111179631750505E-2</v>
      </c>
      <c r="H28" s="16">
        <v>1037400</v>
      </c>
      <c r="I28" s="17">
        <v>556208</v>
      </c>
      <c r="J28" s="15">
        <f t="shared" si="2"/>
        <v>-0.4638442259494891</v>
      </c>
      <c r="K28" s="16">
        <v>163900</v>
      </c>
      <c r="L28" s="17">
        <v>133587</v>
      </c>
      <c r="M28" s="15">
        <f t="shared" si="3"/>
        <v>-0.18494813910921293</v>
      </c>
      <c r="O28" s="59">
        <f t="shared" si="8"/>
        <v>-1.1881985547827762E-16</v>
      </c>
      <c r="P28" s="54" t="s">
        <v>60</v>
      </c>
      <c r="Q28" s="51">
        <v>239.2</v>
      </c>
      <c r="R28" s="52">
        <v>441.74</v>
      </c>
      <c r="S28" s="53">
        <f t="shared" si="4"/>
        <v>0.84673913043478277</v>
      </c>
      <c r="T28" s="51">
        <v>1037400</v>
      </c>
      <c r="U28" s="52">
        <v>492038</v>
      </c>
      <c r="V28" s="53">
        <f t="shared" si="5"/>
        <v>-0.52570079043763251</v>
      </c>
      <c r="W28" s="51">
        <v>1135100</v>
      </c>
      <c r="X28" s="52">
        <v>686749</v>
      </c>
      <c r="Y28" s="53">
        <f t="shared" si="6"/>
        <v>-0.39498810677473351</v>
      </c>
      <c r="Z28" s="51">
        <v>163900</v>
      </c>
      <c r="AA28" s="52">
        <v>105154</v>
      </c>
      <c r="AB28" s="53">
        <f t="shared" si="7"/>
        <v>-0.35842586943258087</v>
      </c>
    </row>
    <row r="29" spans="1:28" x14ac:dyDescent="0.35">
      <c r="A29" s="13" t="s">
        <v>28</v>
      </c>
      <c r="B29" s="41">
        <v>30096.53</v>
      </c>
      <c r="C29" s="38">
        <v>30894.01</v>
      </c>
      <c r="D29" s="15">
        <f t="shared" si="10"/>
        <v>2.6497406843911893E-2</v>
      </c>
      <c r="E29" s="16">
        <v>29315500</v>
      </c>
      <c r="F29" s="17">
        <v>78919700</v>
      </c>
      <c r="G29" s="15">
        <f t="shared" si="1"/>
        <v>1.6920809810509798</v>
      </c>
      <c r="H29" s="16">
        <v>39907900</v>
      </c>
      <c r="I29" s="17">
        <v>59803900</v>
      </c>
      <c r="J29" s="15">
        <f t="shared" si="2"/>
        <v>0.49854790655484255</v>
      </c>
      <c r="K29" s="16">
        <v>4153090</v>
      </c>
      <c r="L29" s="17">
        <v>5039040</v>
      </c>
      <c r="M29" s="15">
        <f t="shared" si="3"/>
        <v>0.21332309196285176</v>
      </c>
      <c r="O29" s="59">
        <f t="shared" si="8"/>
        <v>0</v>
      </c>
      <c r="P29" s="54" t="s">
        <v>28</v>
      </c>
      <c r="Q29" s="51">
        <v>30096.53</v>
      </c>
      <c r="R29" s="52">
        <v>13779.35</v>
      </c>
      <c r="S29" s="53">
        <f t="shared" si="4"/>
        <v>-0.54216150499741989</v>
      </c>
      <c r="T29" s="51">
        <v>39907900</v>
      </c>
      <c r="U29" s="52">
        <v>53462200</v>
      </c>
      <c r="V29" s="53">
        <f t="shared" si="5"/>
        <v>0.33963951999478798</v>
      </c>
      <c r="W29" s="51">
        <v>29315500</v>
      </c>
      <c r="X29" s="52">
        <v>31246300</v>
      </c>
      <c r="Y29" s="53">
        <f t="shared" si="6"/>
        <v>6.5862768842421246E-2</v>
      </c>
      <c r="Z29" s="51">
        <v>4142370</v>
      </c>
      <c r="AA29" s="52">
        <v>3441000</v>
      </c>
      <c r="AB29" s="53">
        <f t="shared" si="7"/>
        <v>-0.16931611613641467</v>
      </c>
    </row>
    <row r="30" spans="1:28" ht="15" thickBot="1" x14ac:dyDescent="0.4">
      <c r="A30" s="21" t="s">
        <v>58</v>
      </c>
      <c r="B30" s="45">
        <v>8611.4600000000009</v>
      </c>
      <c r="C30" s="46">
        <v>6870.2300000000005</v>
      </c>
      <c r="D30" s="22">
        <f t="shared" si="10"/>
        <v>-0.2021991625113512</v>
      </c>
      <c r="E30" s="23">
        <v>61129900</v>
      </c>
      <c r="F30" s="24">
        <v>57612800</v>
      </c>
      <c r="G30" s="22">
        <f t="shared" si="1"/>
        <v>-5.7534856101514972E-2</v>
      </c>
      <c r="H30" s="23">
        <v>9240100</v>
      </c>
      <c r="I30" s="24">
        <v>9235800</v>
      </c>
      <c r="J30" s="22">
        <f t="shared" si="2"/>
        <v>-4.6536292897263019E-4</v>
      </c>
      <c r="K30" s="23">
        <v>312700</v>
      </c>
      <c r="L30" s="24">
        <v>300730</v>
      </c>
      <c r="M30" s="22">
        <f t="shared" si="3"/>
        <v>-3.827950111928366E-2</v>
      </c>
      <c r="O30" s="59">
        <f t="shared" si="8"/>
        <v>1.128728461840372E-2</v>
      </c>
      <c r="P30" s="55" t="s">
        <v>58</v>
      </c>
      <c r="Q30" s="56">
        <v>8708.66</v>
      </c>
      <c r="R30" s="57">
        <v>6602.84</v>
      </c>
      <c r="S30" s="58">
        <f t="shared" si="4"/>
        <v>-0.2418075800410166</v>
      </c>
      <c r="T30" s="56">
        <v>9378100</v>
      </c>
      <c r="U30" s="57">
        <v>9136300</v>
      </c>
      <c r="V30" s="58">
        <f t="shared" si="5"/>
        <v>-2.578347426450987E-2</v>
      </c>
      <c r="W30" s="56">
        <v>61909900</v>
      </c>
      <c r="X30" s="57">
        <v>54805200</v>
      </c>
      <c r="Y30" s="58">
        <f t="shared" si="6"/>
        <v>-0.11475870579664965</v>
      </c>
      <c r="Z30" s="56">
        <v>318590</v>
      </c>
      <c r="AA30" s="57">
        <v>278070</v>
      </c>
      <c r="AB30" s="58">
        <f t="shared" si="7"/>
        <v>-0.12718541071596723</v>
      </c>
    </row>
    <row r="32" spans="1:28" x14ac:dyDescent="0.35">
      <c r="A32" s="119" t="s">
        <v>81</v>
      </c>
      <c r="B32" s="119"/>
      <c r="C32" s="119"/>
      <c r="D32" s="119"/>
    </row>
    <row r="34" spans="1:9" s="26" customFormat="1" x14ac:dyDescent="0.35">
      <c r="A34" s="27" t="s">
        <v>69</v>
      </c>
      <c r="B34" s="25"/>
      <c r="C34" s="25"/>
      <c r="D34" s="25"/>
      <c r="F34" s="3"/>
    </row>
    <row r="35" spans="1:9" s="26" customFormat="1" ht="31.5" customHeight="1" x14ac:dyDescent="0.35">
      <c r="A35" s="120" t="s">
        <v>82</v>
      </c>
      <c r="B35" s="120"/>
      <c r="C35" s="120"/>
      <c r="D35" s="120"/>
      <c r="F35" s="3"/>
    </row>
    <row r="36" spans="1:9" s="26" customFormat="1" x14ac:dyDescent="0.35">
      <c r="A36" s="26" t="s">
        <v>87</v>
      </c>
      <c r="F36" s="3"/>
      <c r="G36" s="3"/>
      <c r="H36" s="3"/>
    </row>
    <row r="37" spans="1:9" s="26" customFormat="1" x14ac:dyDescent="0.35">
      <c r="A37" s="26" t="s">
        <v>85</v>
      </c>
      <c r="F37" s="3"/>
      <c r="H37" s="3"/>
      <c r="I37" s="4"/>
    </row>
    <row r="38" spans="1:9" s="26" customFormat="1" x14ac:dyDescent="0.35">
      <c r="A38" s="26" t="s">
        <v>86</v>
      </c>
      <c r="I38" s="4"/>
    </row>
    <row r="39" spans="1:9" s="26" customFormat="1" ht="15" customHeight="1" x14ac:dyDescent="0.35">
      <c r="A39" s="39" t="s">
        <v>88</v>
      </c>
      <c r="B39" s="39"/>
      <c r="C39" s="39"/>
      <c r="D39" s="39"/>
      <c r="I39" s="4"/>
    </row>
    <row r="40" spans="1:9" s="26" customFormat="1" ht="13" x14ac:dyDescent="0.3"/>
    <row r="41" spans="1:9" s="26" customFormat="1" ht="13" x14ac:dyDescent="0.3">
      <c r="A41" s="28" t="s">
        <v>70</v>
      </c>
    </row>
    <row r="42" spans="1:9" s="26" customFormat="1" x14ac:dyDescent="0.35">
      <c r="A42" s="26" t="s">
        <v>89</v>
      </c>
      <c r="E42" s="3"/>
    </row>
    <row r="43" spans="1:9" s="26" customFormat="1" x14ac:dyDescent="0.35">
      <c r="A43" s="26" t="s">
        <v>90</v>
      </c>
      <c r="B43" s="31">
        <f>+F27+F20</f>
        <v>3329200</v>
      </c>
      <c r="E43" s="3"/>
    </row>
    <row r="44" spans="1:9" s="26" customFormat="1" x14ac:dyDescent="0.35">
      <c r="A44" s="26" t="s">
        <v>91</v>
      </c>
      <c r="B44" s="31">
        <f>+F11+F14+F20+F25</f>
        <v>72731600</v>
      </c>
      <c r="E44" s="3"/>
    </row>
    <row r="45" spans="1:9" s="26" customFormat="1" x14ac:dyDescent="0.35">
      <c r="A45" s="26" t="s">
        <v>92</v>
      </c>
      <c r="B45" s="31">
        <f>+F18+F22+F23</f>
        <v>42051982.200000003</v>
      </c>
      <c r="E45" s="3"/>
    </row>
    <row r="46" spans="1:9" s="26" customFormat="1" ht="13" x14ac:dyDescent="0.3"/>
    <row r="47" spans="1:9" s="26" customFormat="1" ht="13" x14ac:dyDescent="0.3">
      <c r="A47" s="28" t="s">
        <v>71</v>
      </c>
    </row>
    <row r="48" spans="1:9" s="26" customFormat="1" ht="13" x14ac:dyDescent="0.3">
      <c r="A48" s="26" t="s">
        <v>94</v>
      </c>
    </row>
    <row r="49" spans="1:8" s="26" customFormat="1" x14ac:dyDescent="0.35">
      <c r="A49" s="26" t="s">
        <v>95</v>
      </c>
      <c r="C49" s="40"/>
      <c r="H49" s="3"/>
    </row>
    <row r="50" spans="1:8" s="26" customFormat="1" x14ac:dyDescent="0.35">
      <c r="A50" s="26" t="s">
        <v>96</v>
      </c>
      <c r="C50" s="40"/>
      <c r="E50" s="3"/>
      <c r="H50" s="3"/>
    </row>
    <row r="51" spans="1:8" s="26" customFormat="1" x14ac:dyDescent="0.35">
      <c r="A51" s="26" t="s">
        <v>97</v>
      </c>
      <c r="C51" s="40"/>
      <c r="D51" s="40"/>
      <c r="E51" s="3"/>
      <c r="H51" s="3"/>
    </row>
    <row r="52" spans="1:8" s="26" customFormat="1" x14ac:dyDescent="0.35">
      <c r="C52" s="40"/>
      <c r="D52" s="40"/>
      <c r="E52" s="3"/>
    </row>
    <row r="53" spans="1:8" s="26" customFormat="1" x14ac:dyDescent="0.35">
      <c r="A53" s="28" t="s">
        <v>98</v>
      </c>
      <c r="E53" s="3"/>
    </row>
    <row r="54" spans="1:8" s="26" customFormat="1" ht="13" x14ac:dyDescent="0.3">
      <c r="A54" s="26" t="s">
        <v>99</v>
      </c>
    </row>
    <row r="55" spans="1:8" s="26" customFormat="1" ht="13" x14ac:dyDescent="0.3">
      <c r="A55" s="26" t="s">
        <v>100</v>
      </c>
    </row>
    <row r="56" spans="1:8" s="26" customFormat="1" ht="13" x14ac:dyDescent="0.3">
      <c r="A56" s="26" t="s">
        <v>101</v>
      </c>
    </row>
    <row r="57" spans="1:8" s="26" customFormat="1" ht="13" x14ac:dyDescent="0.3">
      <c r="A57" s="26" t="s">
        <v>102</v>
      </c>
    </row>
    <row r="58" spans="1:8" s="26" customFormat="1" ht="13" x14ac:dyDescent="0.3"/>
    <row r="59" spans="1:8" s="26" customFormat="1" ht="13" x14ac:dyDescent="0.3"/>
    <row r="60" spans="1:8" s="26" customFormat="1" ht="13" x14ac:dyDescent="0.3"/>
    <row r="61" spans="1:8" s="26" customFormat="1" ht="13" x14ac:dyDescent="0.3"/>
    <row r="62" spans="1:8" s="26" customFormat="1" ht="13" x14ac:dyDescent="0.3"/>
    <row r="63" spans="1:8" s="26" customFormat="1" ht="13" x14ac:dyDescent="0.3"/>
    <row r="64" spans="1:8" s="26" customFormat="1" ht="13" x14ac:dyDescent="0.3">
      <c r="A64" s="28"/>
    </row>
    <row r="65" spans="1:1" s="26" customFormat="1" ht="13" x14ac:dyDescent="0.3"/>
    <row r="66" spans="1:1" s="26" customFormat="1" ht="13" x14ac:dyDescent="0.3"/>
    <row r="67" spans="1:1" s="26" customFormat="1" ht="13" x14ac:dyDescent="0.3"/>
    <row r="68" spans="1:1" s="26" customFormat="1" ht="13" x14ac:dyDescent="0.3"/>
    <row r="69" spans="1:1" s="26" customFormat="1" ht="13" x14ac:dyDescent="0.3"/>
    <row r="70" spans="1:1" s="26" customFormat="1" ht="13" x14ac:dyDescent="0.3"/>
    <row r="71" spans="1:1" s="26" customFormat="1" ht="13" x14ac:dyDescent="0.3">
      <c r="A71" s="28"/>
    </row>
    <row r="72" spans="1:1" s="26" customFormat="1" ht="13" x14ac:dyDescent="0.3"/>
    <row r="73" spans="1:1" s="26" customFormat="1" ht="13" x14ac:dyDescent="0.3"/>
    <row r="74" spans="1:1" s="26" customFormat="1" ht="13" x14ac:dyDescent="0.3"/>
    <row r="75" spans="1:1" s="26" customFormat="1" ht="13" x14ac:dyDescent="0.3"/>
    <row r="76" spans="1:1" s="26" customFormat="1" ht="13" x14ac:dyDescent="0.3"/>
    <row r="77" spans="1:1" s="26" customFormat="1" ht="13" x14ac:dyDescent="0.3"/>
    <row r="78" spans="1:1" s="26" customFormat="1" ht="13" x14ac:dyDescent="0.3"/>
    <row r="79" spans="1:1" s="26" customFormat="1" ht="13" x14ac:dyDescent="0.3"/>
    <row r="80" spans="1:1" s="26" customFormat="1" ht="13" x14ac:dyDescent="0.3"/>
    <row r="81" s="26" customFormat="1" ht="13" x14ac:dyDescent="0.3"/>
    <row r="82" s="26" customFormat="1" ht="13" x14ac:dyDescent="0.3"/>
    <row r="83" s="26" customFormat="1" ht="13" x14ac:dyDescent="0.3"/>
    <row r="84" s="26" customFormat="1" ht="13" x14ac:dyDescent="0.3"/>
    <row r="85" s="26" customFormat="1" ht="13" x14ac:dyDescent="0.3"/>
    <row r="86" s="26" customFormat="1" ht="13" x14ac:dyDescent="0.3"/>
    <row r="87" s="26" customFormat="1" ht="13" x14ac:dyDescent="0.3"/>
    <row r="88" s="26" customFormat="1" ht="13" x14ac:dyDescent="0.3"/>
    <row r="89" s="26" customFormat="1" ht="13" x14ac:dyDescent="0.3"/>
    <row r="90" s="26" customFormat="1" ht="13" x14ac:dyDescent="0.3"/>
    <row r="91" s="26" customFormat="1" ht="13" x14ac:dyDescent="0.3"/>
    <row r="92" s="26" customFormat="1" ht="13" x14ac:dyDescent="0.3"/>
    <row r="93" s="26" customFormat="1" ht="13" x14ac:dyDescent="0.3"/>
  </sheetData>
  <mergeCells count="10">
    <mergeCell ref="Q2:S2"/>
    <mergeCell ref="T2:V2"/>
    <mergeCell ref="W2:Y2"/>
    <mergeCell ref="Z2:AB2"/>
    <mergeCell ref="K2:M2"/>
    <mergeCell ref="A32:D32"/>
    <mergeCell ref="A35:D35"/>
    <mergeCell ref="B2:D2"/>
    <mergeCell ref="E2:G2"/>
    <mergeCell ref="H2:J2"/>
  </mergeCells>
  <conditionalFormatting sqref="D4:D30">
    <cfRule type="cellIs" dxfId="23" priority="4" operator="greaterThan">
      <formula>0</formula>
    </cfRule>
  </conditionalFormatting>
  <conditionalFormatting sqref="G4:G30">
    <cfRule type="cellIs" dxfId="22" priority="3" operator="greaterThan">
      <formula>0</formula>
    </cfRule>
  </conditionalFormatting>
  <conditionalFormatting sqref="J4:J30">
    <cfRule type="cellIs" dxfId="21" priority="2" operator="greaterThan">
      <formula>0</formula>
    </cfRule>
  </conditionalFormatting>
  <conditionalFormatting sqref="M4:M30">
    <cfRule type="cellIs" dxfId="2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80"/>
  <sheetViews>
    <sheetView topLeftCell="A79" workbookViewId="0">
      <selection activeCell="I62" sqref="I62"/>
    </sheetView>
  </sheetViews>
  <sheetFormatPr defaultRowHeight="14.5" x14ac:dyDescent="0.35"/>
  <cols>
    <col min="1" max="1" width="13.54296875" customWidth="1"/>
    <col min="2" max="5" width="14" customWidth="1"/>
    <col min="14" max="17" width="14.1796875" customWidth="1"/>
  </cols>
  <sheetData>
    <row r="1" spans="1:20" x14ac:dyDescent="0.35">
      <c r="A1" s="60"/>
      <c r="B1" s="127" t="s">
        <v>69</v>
      </c>
      <c r="C1" s="128"/>
      <c r="D1" s="129"/>
      <c r="E1" s="127" t="s">
        <v>11</v>
      </c>
      <c r="F1" s="128"/>
      <c r="G1" s="129"/>
      <c r="H1" s="127" t="s">
        <v>119</v>
      </c>
      <c r="I1" s="128"/>
      <c r="J1" s="129"/>
      <c r="K1" s="127" t="s">
        <v>13</v>
      </c>
      <c r="L1" s="128"/>
      <c r="M1" s="129"/>
    </row>
    <row r="2" spans="1:20" ht="15" thickBot="1" x14ac:dyDescent="0.4">
      <c r="A2" s="61" t="s">
        <v>79</v>
      </c>
      <c r="B2" s="62">
        <v>2010</v>
      </c>
      <c r="C2" s="63">
        <v>2020</v>
      </c>
      <c r="D2" s="64" t="s">
        <v>120</v>
      </c>
      <c r="E2" s="62">
        <v>2010</v>
      </c>
      <c r="F2" s="63">
        <v>2020</v>
      </c>
      <c r="G2" s="64" t="s">
        <v>120</v>
      </c>
      <c r="H2" s="62">
        <v>2010</v>
      </c>
      <c r="I2" s="63">
        <v>2020</v>
      </c>
      <c r="J2" s="64" t="s">
        <v>120</v>
      </c>
      <c r="K2" s="62">
        <v>2010</v>
      </c>
      <c r="L2" s="63">
        <v>2020</v>
      </c>
      <c r="M2" s="64" t="s">
        <v>120</v>
      </c>
    </row>
    <row r="3" spans="1:20" x14ac:dyDescent="0.35">
      <c r="A3" s="65" t="s">
        <v>17</v>
      </c>
      <c r="B3" s="66">
        <f>VLOOKUP($A3,$A$25:$M$51,2,FALSE)</f>
        <v>24279.77</v>
      </c>
      <c r="C3" s="67">
        <f>VLOOKUP($A3,$A$25:$M$51,3,FALSE)</f>
        <v>9239</v>
      </c>
      <c r="D3" s="68">
        <f>IF(AND(B3&gt;0,C3&gt;0),(C3-B3)/B3,"")</f>
        <v>-0.61947744974519936</v>
      </c>
      <c r="E3" s="66">
        <f>VLOOKUP($A3,$A$25:$M$51,5,FALSE)</f>
        <v>5720300</v>
      </c>
      <c r="F3" s="67">
        <f>VLOOKUP($A3,$A$25:$M$51,6,FALSE)</f>
        <v>1860878</v>
      </c>
      <c r="G3" s="68">
        <f>IF(AND(E3&gt;0,F3&gt;0),(F3-E3)/E3,"")</f>
        <v>-0.67468874010104363</v>
      </c>
      <c r="H3" s="66">
        <f>VLOOKUP($A3,$A$25:$M$51,8,FALSE)</f>
        <v>8058400</v>
      </c>
      <c r="I3" s="67">
        <f>VLOOKUP($A3,$A$25:$M$51,9,FALSE)</f>
        <v>3744490</v>
      </c>
      <c r="J3" s="68">
        <f>IF(AND(H3&gt;0,I3&gt;0),(I3-H3)/H3,"")</f>
        <v>-0.53533083490519207</v>
      </c>
      <c r="K3" s="66">
        <f>VLOOKUP($A3,$A$25:$M$51,11,FALSE)</f>
        <v>1132560</v>
      </c>
      <c r="L3" s="67">
        <f>VLOOKUP($A3,$A$25:$M$51,12,FALSE)</f>
        <v>137277</v>
      </c>
      <c r="M3" s="68">
        <f>IF(AND(K3&gt;0,L3&gt;0),(L3-K3)/K3,"")</f>
        <v>-0.87879052765416399</v>
      </c>
    </row>
    <row r="4" spans="1:20" x14ac:dyDescent="0.35">
      <c r="A4" s="69" t="s">
        <v>68</v>
      </c>
      <c r="B4" s="66"/>
      <c r="C4" s="67"/>
      <c r="D4" s="68"/>
      <c r="E4" s="66">
        <f t="shared" ref="E4:E13" si="0">VLOOKUP($A4,$A$25:$M$51,5,FALSE)</f>
        <v>6250800</v>
      </c>
      <c r="F4" s="67">
        <f t="shared" ref="F4:F13" si="1">VLOOKUP($A4,$A$25:$M$51,6,FALSE)</f>
        <v>3638658.38</v>
      </c>
      <c r="G4" s="68">
        <f t="shared" ref="G4:G13" si="2">IF(AND(E4&gt;0,F4&gt;0),(F4-E4)/E4,"")</f>
        <v>-0.41788916938631859</v>
      </c>
      <c r="H4" s="66"/>
      <c r="I4" s="67"/>
      <c r="J4" s="68"/>
      <c r="K4" s="66"/>
      <c r="L4" s="67"/>
      <c r="M4" s="68"/>
    </row>
    <row r="5" spans="1:20" x14ac:dyDescent="0.35">
      <c r="A5" s="69" t="s">
        <v>30</v>
      </c>
      <c r="B5" s="66"/>
      <c r="C5" s="67"/>
      <c r="D5" s="68"/>
      <c r="E5" s="66"/>
      <c r="F5" s="67"/>
      <c r="G5" s="68"/>
      <c r="H5" s="66"/>
      <c r="I5" s="67"/>
      <c r="J5" s="68"/>
      <c r="K5" s="66">
        <f t="shared" ref="K5:K13" si="3">VLOOKUP($A5,$A$25:$M$51,11,FALSE)</f>
        <v>192980</v>
      </c>
      <c r="L5" s="67">
        <f t="shared" ref="L5:L13" si="4">VLOOKUP($A5,$A$25:$M$51,12,FALSE)</f>
        <v>120970</v>
      </c>
      <c r="M5" s="68">
        <f t="shared" ref="M5:M13" si="5">IF(AND(K5&gt;0,L5&gt;0),(L5-K5)/K5,"")</f>
        <v>-0.37314747642242718</v>
      </c>
      <c r="Q5" s="131" t="s">
        <v>123</v>
      </c>
      <c r="R5" s="131"/>
      <c r="S5" s="131"/>
      <c r="T5" s="131"/>
    </row>
    <row r="6" spans="1:20" x14ac:dyDescent="0.35">
      <c r="A6" s="69" t="s">
        <v>32</v>
      </c>
      <c r="B6" s="66">
        <f t="shared" ref="B6:B12" si="6">VLOOKUP($A6,$A$25:$M$51,2,FALSE)</f>
        <v>58705.23</v>
      </c>
      <c r="C6" s="67">
        <f t="shared" ref="C6:C12" si="7">VLOOKUP($A6,$A$25:$M$51,3,FALSE)</f>
        <v>10603.640018999999</v>
      </c>
      <c r="D6" s="68">
        <f t="shared" ref="D6:D12" si="8">IF(AND(B6&gt;0,C6&gt;0),(C6-B6)/B6,"")</f>
        <v>-0.81937486627682066</v>
      </c>
      <c r="E6" s="66"/>
      <c r="F6" s="67"/>
      <c r="G6" s="68"/>
      <c r="H6" s="66">
        <f t="shared" ref="H6:H13" si="9">VLOOKUP($A6,$A$25:$M$51,8,FALSE)</f>
        <v>77349700</v>
      </c>
      <c r="I6" s="67">
        <f t="shared" ref="I6:I13" si="10">VLOOKUP($A6,$A$25:$M$51,9,FALSE)</f>
        <v>6448900</v>
      </c>
      <c r="J6" s="68">
        <f t="shared" ref="J6:J13" si="11">IF(AND(H6&gt;0,I6&gt;0),(I6-H6)/H6,"")</f>
        <v>-0.91662669667755658</v>
      </c>
      <c r="K6" s="66"/>
      <c r="L6" s="67"/>
      <c r="M6" s="68"/>
      <c r="Q6" s="131"/>
      <c r="R6" s="131"/>
      <c r="S6" s="131"/>
      <c r="T6" s="131"/>
    </row>
    <row r="7" spans="1:20" x14ac:dyDescent="0.35">
      <c r="A7" s="69" t="s">
        <v>34</v>
      </c>
      <c r="B7" s="66"/>
      <c r="C7" s="67"/>
      <c r="D7" s="68"/>
      <c r="E7" s="66"/>
      <c r="F7" s="67"/>
      <c r="G7" s="68"/>
      <c r="H7" s="66">
        <f t="shared" si="9"/>
        <v>7526600</v>
      </c>
      <c r="I7" s="67">
        <f t="shared" si="10"/>
        <v>3488200</v>
      </c>
      <c r="J7" s="68">
        <f t="shared" si="11"/>
        <v>-0.53655036802806044</v>
      </c>
      <c r="K7" s="66"/>
      <c r="L7" s="67"/>
      <c r="M7" s="68"/>
      <c r="Q7" s="131"/>
      <c r="R7" s="131"/>
      <c r="S7" s="131"/>
      <c r="T7" s="131"/>
    </row>
    <row r="8" spans="1:20" x14ac:dyDescent="0.35">
      <c r="A8" s="69" t="s">
        <v>36</v>
      </c>
      <c r="B8" s="66"/>
      <c r="C8" s="67"/>
      <c r="D8" s="68"/>
      <c r="E8" s="66"/>
      <c r="F8" s="67"/>
      <c r="G8" s="68"/>
      <c r="H8" s="66"/>
      <c r="I8" s="67"/>
      <c r="J8" s="68"/>
      <c r="K8" s="66">
        <f t="shared" si="3"/>
        <v>592600</v>
      </c>
      <c r="L8" s="67">
        <f t="shared" si="4"/>
        <v>337870</v>
      </c>
      <c r="M8" s="68">
        <f t="shared" si="5"/>
        <v>-0.42985150185622678</v>
      </c>
      <c r="Q8" s="131"/>
      <c r="R8" s="131"/>
      <c r="S8" s="131"/>
      <c r="T8" s="131"/>
    </row>
    <row r="9" spans="1:20" x14ac:dyDescent="0.35">
      <c r="A9" s="69" t="s">
        <v>44</v>
      </c>
      <c r="B9" s="66">
        <f t="shared" si="6"/>
        <v>176.29</v>
      </c>
      <c r="C9" s="67">
        <f t="shared" si="7"/>
        <v>50.2</v>
      </c>
      <c r="D9" s="68">
        <f t="shared" si="8"/>
        <v>-0.71524193090929711</v>
      </c>
      <c r="E9" s="66">
        <f t="shared" si="0"/>
        <v>387000</v>
      </c>
      <c r="F9" s="67">
        <f t="shared" si="1"/>
        <v>129000</v>
      </c>
      <c r="G9" s="68">
        <f t="shared" si="2"/>
        <v>-0.66666666666666663</v>
      </c>
      <c r="H9" s="66">
        <f t="shared" si="9"/>
        <v>723000</v>
      </c>
      <c r="I9" s="67">
        <f t="shared" si="10"/>
        <v>170000</v>
      </c>
      <c r="J9" s="68">
        <f t="shared" si="11"/>
        <v>-0.76486860304287685</v>
      </c>
      <c r="K9" s="66"/>
      <c r="L9" s="67"/>
      <c r="M9" s="68"/>
    </row>
    <row r="10" spans="1:20" x14ac:dyDescent="0.35">
      <c r="A10" s="69" t="s">
        <v>52</v>
      </c>
      <c r="B10" s="66"/>
      <c r="C10" s="67"/>
      <c r="D10" s="68"/>
      <c r="E10" s="66">
        <f t="shared" si="0"/>
        <v>22140900</v>
      </c>
      <c r="F10" s="67">
        <f t="shared" si="1"/>
        <v>10958300</v>
      </c>
      <c r="G10" s="68">
        <f t="shared" si="2"/>
        <v>-0.50506528641563808</v>
      </c>
      <c r="H10" s="66"/>
      <c r="I10" s="67"/>
      <c r="J10" s="68"/>
      <c r="K10" s="66">
        <f t="shared" si="3"/>
        <v>663240</v>
      </c>
      <c r="L10" s="67">
        <f t="shared" si="4"/>
        <v>306040</v>
      </c>
      <c r="M10" s="68">
        <f t="shared" si="5"/>
        <v>-0.53856824075749354</v>
      </c>
    </row>
    <row r="11" spans="1:20" x14ac:dyDescent="0.35">
      <c r="A11" s="69" t="s">
        <v>54</v>
      </c>
      <c r="B11" s="66">
        <f t="shared" si="6"/>
        <v>19859.099999999995</v>
      </c>
      <c r="C11" s="67">
        <f t="shared" si="7"/>
        <v>6665.4500000000007</v>
      </c>
      <c r="D11" s="68">
        <f t="shared" si="8"/>
        <v>-0.66436293689039272</v>
      </c>
      <c r="E11" s="66"/>
      <c r="F11" s="67"/>
      <c r="G11" s="68"/>
      <c r="H11" s="66"/>
      <c r="I11" s="67"/>
      <c r="J11" s="68"/>
      <c r="K11" s="66"/>
      <c r="L11" s="67"/>
      <c r="M11" s="68"/>
    </row>
    <row r="12" spans="1:20" x14ac:dyDescent="0.35">
      <c r="A12" s="69" t="s">
        <v>56</v>
      </c>
      <c r="B12" s="66">
        <f t="shared" si="6"/>
        <v>17557.080000000002</v>
      </c>
      <c r="C12" s="67">
        <f t="shared" si="7"/>
        <v>3677.7699999999995</v>
      </c>
      <c r="D12" s="68">
        <f t="shared" si="8"/>
        <v>-0.79052496200962807</v>
      </c>
      <c r="E12" s="66"/>
      <c r="F12" s="67"/>
      <c r="G12" s="68"/>
      <c r="H12" s="66"/>
      <c r="I12" s="67"/>
      <c r="J12" s="68"/>
      <c r="K12" s="66"/>
      <c r="L12" s="67"/>
      <c r="M12" s="68"/>
    </row>
    <row r="13" spans="1:20" x14ac:dyDescent="0.35">
      <c r="A13" s="69" t="s">
        <v>60</v>
      </c>
      <c r="B13" s="66"/>
      <c r="C13" s="67"/>
      <c r="D13" s="68"/>
      <c r="E13" s="66">
        <f t="shared" si="0"/>
        <v>1037400</v>
      </c>
      <c r="F13" s="67">
        <f t="shared" si="1"/>
        <v>492038</v>
      </c>
      <c r="G13" s="68">
        <f t="shared" si="2"/>
        <v>-0.52570079043763251</v>
      </c>
      <c r="H13" s="66">
        <f t="shared" si="9"/>
        <v>1135100</v>
      </c>
      <c r="I13" s="67">
        <f t="shared" si="10"/>
        <v>686749</v>
      </c>
      <c r="J13" s="68">
        <f t="shared" si="11"/>
        <v>-0.39498810677473351</v>
      </c>
      <c r="K13" s="66">
        <f t="shared" si="3"/>
        <v>163900</v>
      </c>
      <c r="L13" s="67">
        <f t="shared" si="4"/>
        <v>105154</v>
      </c>
      <c r="M13" s="68">
        <f t="shared" si="5"/>
        <v>-0.35842586943258087</v>
      </c>
    </row>
    <row r="16" spans="1:20" x14ac:dyDescent="0.35">
      <c r="A16" s="130" t="s">
        <v>122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</row>
    <row r="17" spans="1:17" x14ac:dyDescent="0.35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</row>
    <row r="18" spans="1:17" x14ac:dyDescent="0.35">
      <c r="A18" s="70"/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</row>
    <row r="19" spans="1:17" x14ac:dyDescent="0.35">
      <c r="A19" s="132" t="s">
        <v>121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</row>
    <row r="20" spans="1:17" x14ac:dyDescent="0.35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</row>
    <row r="21" spans="1:17" x14ac:dyDescent="0.35">
      <c r="A21" s="133"/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</row>
    <row r="22" spans="1:17" ht="15" thickBot="1" x14ac:dyDescent="0.4"/>
    <row r="23" spans="1:17" x14ac:dyDescent="0.35">
      <c r="A23" s="60"/>
      <c r="B23" s="127" t="s">
        <v>69</v>
      </c>
      <c r="C23" s="128"/>
      <c r="D23" s="129"/>
      <c r="E23" s="127" t="s">
        <v>11</v>
      </c>
      <c r="F23" s="128"/>
      <c r="G23" s="129"/>
      <c r="H23" s="127" t="s">
        <v>119</v>
      </c>
      <c r="I23" s="128"/>
      <c r="J23" s="129"/>
      <c r="K23" s="127" t="s">
        <v>13</v>
      </c>
      <c r="L23" s="128"/>
      <c r="M23" s="129"/>
      <c r="N23" s="78"/>
      <c r="O23" s="78"/>
      <c r="P23" s="79"/>
      <c r="Q23" s="79"/>
    </row>
    <row r="24" spans="1:17" ht="15" thickBot="1" x14ac:dyDescent="0.4">
      <c r="A24" s="60"/>
      <c r="B24" s="62">
        <v>2010</v>
      </c>
      <c r="C24" s="63">
        <v>2020</v>
      </c>
      <c r="D24" s="64" t="s">
        <v>120</v>
      </c>
      <c r="E24" s="62">
        <v>2010</v>
      </c>
      <c r="F24" s="63">
        <v>2020</v>
      </c>
      <c r="G24" s="64" t="s">
        <v>120</v>
      </c>
      <c r="H24" s="62">
        <v>2010</v>
      </c>
      <c r="I24" s="63">
        <v>2020</v>
      </c>
      <c r="J24" s="64" t="s">
        <v>120</v>
      </c>
      <c r="K24" s="62">
        <v>2010</v>
      </c>
      <c r="L24" s="63">
        <v>2020</v>
      </c>
      <c r="M24" s="64" t="s">
        <v>120</v>
      </c>
    </row>
    <row r="25" spans="1:17" x14ac:dyDescent="0.35">
      <c r="A25" s="65" t="s">
        <v>6</v>
      </c>
      <c r="B25" s="75">
        <v>7693.44</v>
      </c>
      <c r="C25" s="76">
        <v>4871.67</v>
      </c>
      <c r="D25" s="77">
        <f>IF(AND(B25&gt;0,C25&gt;0),(C25-B25)/B25,"no data")</f>
        <v>-0.36677611055652604</v>
      </c>
      <c r="E25" s="75">
        <v>4945300</v>
      </c>
      <c r="F25" s="76">
        <v>4480500</v>
      </c>
      <c r="G25" s="77">
        <f t="shared" ref="G25:G51" si="12">IF(AND(E25&gt;0,F25&gt;0),(F25-E25)/E25,"no data")</f>
        <v>-9.3988231249873613E-2</v>
      </c>
      <c r="H25" s="75">
        <v>15676600</v>
      </c>
      <c r="I25" s="76">
        <v>10871000</v>
      </c>
      <c r="J25" s="77">
        <f t="shared" ref="J25:J51" si="13">IF(AND(H25&gt;0,I25&gt;0),(I25-H25)/H25,"no data")</f>
        <v>-0.30654606228391362</v>
      </c>
      <c r="K25" s="75">
        <v>392860</v>
      </c>
      <c r="L25" s="76">
        <v>317610</v>
      </c>
      <c r="M25" s="77">
        <f t="shared" ref="M25:M51" si="14">IF(AND(K25&gt;0,L25&gt;0),(L25-K25)/K25,"no data")</f>
        <v>-0.19154406149773456</v>
      </c>
    </row>
    <row r="26" spans="1:17" x14ac:dyDescent="0.35">
      <c r="A26" s="69" t="s">
        <v>15</v>
      </c>
      <c r="B26" s="66">
        <v>9378.19</v>
      </c>
      <c r="C26" s="67">
        <v>4256.3899999999994</v>
      </c>
      <c r="D26" s="68">
        <f t="shared" ref="D26:D51" si="15">IF(AND(B26&gt;0,C26&gt;0),(C26-B26)/B26,"no data")</f>
        <v>-0.54613950026604285</v>
      </c>
      <c r="E26" s="66">
        <v>4596300</v>
      </c>
      <c r="F26" s="67">
        <v>4292900</v>
      </c>
      <c r="G26" s="68">
        <f t="shared" si="12"/>
        <v>-6.6009616430607224E-2</v>
      </c>
      <c r="H26" s="66">
        <v>10539300</v>
      </c>
      <c r="I26" s="67">
        <v>9698200</v>
      </c>
      <c r="J26" s="68">
        <f t="shared" si="13"/>
        <v>-7.9806059225944803E-2</v>
      </c>
      <c r="K26" s="66">
        <v>592520</v>
      </c>
      <c r="L26" s="67">
        <v>609710</v>
      </c>
      <c r="M26" s="68">
        <f t="shared" si="14"/>
        <v>2.9011678930669006E-2</v>
      </c>
    </row>
    <row r="27" spans="1:17" x14ac:dyDescent="0.35">
      <c r="A27" s="69" t="s">
        <v>17</v>
      </c>
      <c r="B27" s="66">
        <v>24279.77</v>
      </c>
      <c r="C27" s="67">
        <v>9239</v>
      </c>
      <c r="D27" s="68">
        <f t="shared" si="15"/>
        <v>-0.61947744974519936</v>
      </c>
      <c r="E27" s="66">
        <v>5720300</v>
      </c>
      <c r="F27" s="67">
        <v>1860878</v>
      </c>
      <c r="G27" s="68">
        <f t="shared" si="12"/>
        <v>-0.67468874010104363</v>
      </c>
      <c r="H27" s="66">
        <v>8058400</v>
      </c>
      <c r="I27" s="67">
        <v>3744490</v>
      </c>
      <c r="J27" s="68">
        <f t="shared" si="13"/>
        <v>-0.53533083490519207</v>
      </c>
      <c r="K27" s="66">
        <v>1132560</v>
      </c>
      <c r="L27" s="67">
        <v>137277</v>
      </c>
      <c r="M27" s="68">
        <f t="shared" si="14"/>
        <v>-0.87879052765416399</v>
      </c>
    </row>
    <row r="28" spans="1:17" x14ac:dyDescent="0.35">
      <c r="A28" s="69" t="s">
        <v>64</v>
      </c>
      <c r="B28" s="66">
        <v>185.45</v>
      </c>
      <c r="C28" s="67">
        <v>1469.71</v>
      </c>
      <c r="D28" s="68">
        <f t="shared" si="15"/>
        <v>6.9251011054192508</v>
      </c>
      <c r="E28" s="66">
        <v>4408000</v>
      </c>
      <c r="F28" s="67">
        <v>4248000</v>
      </c>
      <c r="G28" s="68">
        <f t="shared" si="12"/>
        <v>-3.6297640653357534E-2</v>
      </c>
      <c r="H28" s="66">
        <v>0</v>
      </c>
      <c r="I28" s="67">
        <v>1340000</v>
      </c>
      <c r="J28" s="68" t="str">
        <f t="shared" si="13"/>
        <v>no data</v>
      </c>
      <c r="K28" s="66">
        <v>380300</v>
      </c>
      <c r="L28" s="67">
        <v>449680</v>
      </c>
      <c r="M28" s="68">
        <f t="shared" si="14"/>
        <v>0.18243491980015777</v>
      </c>
    </row>
    <row r="29" spans="1:17" x14ac:dyDescent="0.35">
      <c r="A29" s="69" t="s">
        <v>19</v>
      </c>
      <c r="B29" s="66">
        <v>1.9</v>
      </c>
      <c r="C29" s="67">
        <v>969.85</v>
      </c>
      <c r="D29" s="68">
        <f t="shared" si="15"/>
        <v>509.44736842105266</v>
      </c>
      <c r="E29" s="66">
        <v>0</v>
      </c>
      <c r="F29" s="67">
        <v>0</v>
      </c>
      <c r="G29" s="68" t="str">
        <f t="shared" si="12"/>
        <v>no data</v>
      </c>
      <c r="H29" s="66">
        <v>0</v>
      </c>
      <c r="I29" s="67">
        <v>0</v>
      </c>
      <c r="J29" s="68" t="str">
        <f t="shared" si="13"/>
        <v>no data</v>
      </c>
      <c r="K29" s="66">
        <v>0</v>
      </c>
      <c r="L29" s="67">
        <v>18880</v>
      </c>
      <c r="M29" s="68" t="str">
        <f t="shared" si="14"/>
        <v>no data</v>
      </c>
    </row>
    <row r="30" spans="1:17" x14ac:dyDescent="0.35">
      <c r="A30" s="69" t="s">
        <v>68</v>
      </c>
      <c r="B30" s="66">
        <v>6939.91</v>
      </c>
      <c r="C30" s="67">
        <v>3539.3378199999993</v>
      </c>
      <c r="D30" s="68">
        <f t="shared" si="15"/>
        <v>-0.49000234585174746</v>
      </c>
      <c r="E30" s="66">
        <v>6250800</v>
      </c>
      <c r="F30" s="67">
        <v>3638658.38</v>
      </c>
      <c r="G30" s="68">
        <f t="shared" si="12"/>
        <v>-0.41788916938631859</v>
      </c>
      <c r="H30" s="66">
        <v>6201800</v>
      </c>
      <c r="I30" s="67">
        <v>5091849.4499999993</v>
      </c>
      <c r="J30" s="68">
        <f t="shared" si="13"/>
        <v>-0.17897232255151743</v>
      </c>
      <c r="K30" s="66">
        <v>298340</v>
      </c>
      <c r="L30" s="67">
        <v>208388.99000000002</v>
      </c>
      <c r="M30" s="68">
        <f t="shared" si="14"/>
        <v>-0.30150502782060729</v>
      </c>
    </row>
    <row r="31" spans="1:17" x14ac:dyDescent="0.35">
      <c r="A31" s="69" t="s">
        <v>24</v>
      </c>
      <c r="B31" s="66">
        <v>764.1</v>
      </c>
      <c r="C31" s="67">
        <v>622.89400000000001</v>
      </c>
      <c r="D31" s="68">
        <f t="shared" si="15"/>
        <v>-0.18480041879335168</v>
      </c>
      <c r="E31" s="66">
        <v>1428300</v>
      </c>
      <c r="F31" s="67">
        <v>1759605.1448000001</v>
      </c>
      <c r="G31" s="68">
        <f t="shared" si="12"/>
        <v>0.23195767331793049</v>
      </c>
      <c r="H31" s="66">
        <v>3600100</v>
      </c>
      <c r="I31" s="67">
        <v>3545539</v>
      </c>
      <c r="J31" s="68">
        <f t="shared" si="13"/>
        <v>-1.5155412349656954E-2</v>
      </c>
      <c r="K31" s="66">
        <v>152500</v>
      </c>
      <c r="L31" s="67">
        <v>134490.6667</v>
      </c>
      <c r="M31" s="68">
        <f t="shared" si="14"/>
        <v>-0.118093988852459</v>
      </c>
    </row>
    <row r="32" spans="1:17" x14ac:dyDescent="0.35">
      <c r="A32" s="69" t="s">
        <v>26</v>
      </c>
      <c r="B32" s="66">
        <v>214</v>
      </c>
      <c r="C32" s="67">
        <v>0</v>
      </c>
      <c r="D32" s="68" t="str">
        <f t="shared" si="15"/>
        <v>no data</v>
      </c>
      <c r="E32" s="66">
        <v>779300</v>
      </c>
      <c r="F32" s="67">
        <v>0</v>
      </c>
      <c r="G32" s="68" t="str">
        <f t="shared" si="12"/>
        <v>no data</v>
      </c>
      <c r="H32" s="66">
        <v>1178600</v>
      </c>
      <c r="I32" s="67">
        <v>0</v>
      </c>
      <c r="J32" s="68" t="str">
        <f t="shared" si="13"/>
        <v>no data</v>
      </c>
      <c r="K32" s="66">
        <v>52600</v>
      </c>
      <c r="L32" s="67">
        <v>0</v>
      </c>
      <c r="M32" s="68" t="str">
        <f t="shared" si="14"/>
        <v>no data</v>
      </c>
    </row>
    <row r="33" spans="1:13" x14ac:dyDescent="0.35">
      <c r="A33" s="69" t="s">
        <v>30</v>
      </c>
      <c r="B33" s="66">
        <v>10739.810000000001</v>
      </c>
      <c r="C33" s="67">
        <v>8183.0899999999992</v>
      </c>
      <c r="D33" s="68">
        <f t="shared" si="15"/>
        <v>-0.23806007741291529</v>
      </c>
      <c r="E33" s="66">
        <v>8097600</v>
      </c>
      <c r="F33" s="67">
        <v>7192800</v>
      </c>
      <c r="G33" s="68">
        <f t="shared" si="12"/>
        <v>-0.11173681090693539</v>
      </c>
      <c r="H33" s="66">
        <v>44581500</v>
      </c>
      <c r="I33" s="67">
        <v>29368600</v>
      </c>
      <c r="J33" s="68">
        <f t="shared" si="13"/>
        <v>-0.34123795744871754</v>
      </c>
      <c r="K33" s="66">
        <v>192980</v>
      </c>
      <c r="L33" s="67">
        <v>120970</v>
      </c>
      <c r="M33" s="68">
        <f t="shared" si="14"/>
        <v>-0.37314747642242718</v>
      </c>
    </row>
    <row r="34" spans="1:13" x14ac:dyDescent="0.35">
      <c r="A34" s="69" t="s">
        <v>32</v>
      </c>
      <c r="B34" s="66">
        <v>58705.23</v>
      </c>
      <c r="C34" s="67">
        <v>10603.640018999999</v>
      </c>
      <c r="D34" s="68">
        <f t="shared" si="15"/>
        <v>-0.81937486627682066</v>
      </c>
      <c r="E34" s="66">
        <v>59006600</v>
      </c>
      <c r="F34" s="67">
        <v>42831000</v>
      </c>
      <c r="G34" s="68">
        <f t="shared" si="12"/>
        <v>-0.27413204624567422</v>
      </c>
      <c r="H34" s="66">
        <v>77349700</v>
      </c>
      <c r="I34" s="67">
        <v>6448900</v>
      </c>
      <c r="J34" s="68">
        <f t="shared" si="13"/>
        <v>-0.91662669667755658</v>
      </c>
      <c r="K34" s="66">
        <v>4028540</v>
      </c>
      <c r="L34" s="67">
        <v>3222070</v>
      </c>
      <c r="M34" s="68">
        <f t="shared" si="14"/>
        <v>-0.20018915041181173</v>
      </c>
    </row>
    <row r="35" spans="1:13" x14ac:dyDescent="0.35">
      <c r="A35" s="69" t="s">
        <v>22</v>
      </c>
      <c r="B35" s="66">
        <v>40880.660000000011</v>
      </c>
      <c r="C35" s="67"/>
      <c r="D35" s="68" t="str">
        <f t="shared" si="15"/>
        <v>no data</v>
      </c>
      <c r="E35" s="66">
        <v>46227000</v>
      </c>
      <c r="F35" s="67">
        <v>35203000</v>
      </c>
      <c r="G35" s="68">
        <f t="shared" si="12"/>
        <v>-0.23847534990373592</v>
      </c>
      <c r="H35" s="66">
        <v>68114900</v>
      </c>
      <c r="I35" s="67">
        <v>57927200</v>
      </c>
      <c r="J35" s="68">
        <f t="shared" si="13"/>
        <v>-0.14956639443058714</v>
      </c>
      <c r="K35" s="66">
        <v>1839610</v>
      </c>
      <c r="L35" s="67">
        <v>1343810</v>
      </c>
      <c r="M35" s="68">
        <f t="shared" si="14"/>
        <v>-0.26951364691429164</v>
      </c>
    </row>
    <row r="36" spans="1:13" x14ac:dyDescent="0.35">
      <c r="A36" s="69" t="s">
        <v>34</v>
      </c>
      <c r="B36" s="66">
        <v>1202.4000000000001</v>
      </c>
      <c r="C36" s="67">
        <v>3584.18</v>
      </c>
      <c r="D36" s="68">
        <f t="shared" si="15"/>
        <v>1.9808549567531599</v>
      </c>
      <c r="E36" s="66">
        <v>3675400</v>
      </c>
      <c r="F36" s="67">
        <v>3374900</v>
      </c>
      <c r="G36" s="68">
        <f t="shared" si="12"/>
        <v>-8.1759808456222452E-2</v>
      </c>
      <c r="H36" s="66">
        <v>7526600</v>
      </c>
      <c r="I36" s="67">
        <v>3488200</v>
      </c>
      <c r="J36" s="68">
        <f t="shared" si="13"/>
        <v>-0.53655036802806044</v>
      </c>
      <c r="K36" s="66">
        <v>1093700</v>
      </c>
      <c r="L36" s="67">
        <v>850000</v>
      </c>
      <c r="M36" s="68">
        <f t="shared" si="14"/>
        <v>-0.2228216147023864</v>
      </c>
    </row>
    <row r="37" spans="1:13" x14ac:dyDescent="0.35">
      <c r="A37" s="69" t="s">
        <v>36</v>
      </c>
      <c r="B37" s="66">
        <v>3335.34</v>
      </c>
      <c r="C37" s="67">
        <v>10315.76</v>
      </c>
      <c r="D37" s="68">
        <f t="shared" si="15"/>
        <v>2.0928660946110442</v>
      </c>
      <c r="E37" s="66">
        <v>5288900</v>
      </c>
      <c r="F37" s="67">
        <v>3575300</v>
      </c>
      <c r="G37" s="68">
        <f t="shared" si="12"/>
        <v>-0.3239993193291611</v>
      </c>
      <c r="H37" s="66">
        <v>6428400</v>
      </c>
      <c r="I37" s="67">
        <v>5823900</v>
      </c>
      <c r="J37" s="68">
        <f t="shared" si="13"/>
        <v>-9.4035840955758815E-2</v>
      </c>
      <c r="K37" s="66">
        <v>592600</v>
      </c>
      <c r="L37" s="67">
        <v>337870</v>
      </c>
      <c r="M37" s="68">
        <f t="shared" si="14"/>
        <v>-0.42985150185622678</v>
      </c>
    </row>
    <row r="38" spans="1:13" x14ac:dyDescent="0.35">
      <c r="A38" s="69" t="s">
        <v>38</v>
      </c>
      <c r="B38" s="66">
        <v>4159.7299999999996</v>
      </c>
      <c r="C38" s="67">
        <v>2356.7419999999997</v>
      </c>
      <c r="D38" s="68">
        <f t="shared" si="15"/>
        <v>-0.43343870876234758</v>
      </c>
      <c r="E38" s="66">
        <v>4646600</v>
      </c>
      <c r="F38" s="67">
        <v>6808087.4790000012</v>
      </c>
      <c r="G38" s="68">
        <f t="shared" si="12"/>
        <v>0.46517614578401439</v>
      </c>
      <c r="H38" s="66">
        <v>7176700</v>
      </c>
      <c r="I38" s="67">
        <v>8899334.6550000012</v>
      </c>
      <c r="J38" s="68">
        <f t="shared" si="13"/>
        <v>0.24003158206418007</v>
      </c>
      <c r="K38" s="66">
        <v>735340</v>
      </c>
      <c r="L38" s="67">
        <v>873803.62199999997</v>
      </c>
      <c r="M38" s="68">
        <f t="shared" si="14"/>
        <v>0.1882987760763728</v>
      </c>
    </row>
    <row r="39" spans="1:13" x14ac:dyDescent="0.35">
      <c r="A39" s="69" t="s">
        <v>40</v>
      </c>
      <c r="B39" s="66">
        <v>108868.42</v>
      </c>
      <c r="C39" s="67"/>
      <c r="D39" s="68" t="str">
        <f t="shared" si="15"/>
        <v>no data</v>
      </c>
      <c r="E39" s="66">
        <v>33402700</v>
      </c>
      <c r="F39" s="67">
        <v>24776324.599999994</v>
      </c>
      <c r="G39" s="68">
        <f t="shared" si="12"/>
        <v>-0.25825383576776745</v>
      </c>
      <c r="H39" s="66">
        <v>38417800</v>
      </c>
      <c r="I39" s="67"/>
      <c r="J39" s="68" t="str">
        <f t="shared" si="13"/>
        <v>no data</v>
      </c>
      <c r="K39" s="66">
        <v>4474530</v>
      </c>
      <c r="L39" s="67"/>
      <c r="M39" s="68" t="str">
        <f t="shared" si="14"/>
        <v>no data</v>
      </c>
    </row>
    <row r="40" spans="1:13" x14ac:dyDescent="0.35">
      <c r="A40" s="69" t="s">
        <v>46</v>
      </c>
      <c r="B40" s="66">
        <v>0</v>
      </c>
      <c r="C40" s="67">
        <v>750.29</v>
      </c>
      <c r="D40" s="68" t="str">
        <f t="shared" si="15"/>
        <v>no data</v>
      </c>
      <c r="E40" s="66">
        <v>0</v>
      </c>
      <c r="F40" s="67">
        <v>373000</v>
      </c>
      <c r="G40" s="68" t="str">
        <f t="shared" si="12"/>
        <v>no data</v>
      </c>
      <c r="H40" s="66">
        <v>0</v>
      </c>
      <c r="I40" s="67">
        <v>1110000</v>
      </c>
      <c r="J40" s="68" t="str">
        <f t="shared" si="13"/>
        <v>no data</v>
      </c>
      <c r="K40" s="66">
        <v>0</v>
      </c>
      <c r="L40" s="67">
        <v>40100</v>
      </c>
      <c r="M40" s="68" t="str">
        <f t="shared" si="14"/>
        <v>no data</v>
      </c>
    </row>
    <row r="41" spans="1:13" x14ac:dyDescent="0.35">
      <c r="A41" s="69" t="s">
        <v>42</v>
      </c>
      <c r="B41" s="66">
        <v>970</v>
      </c>
      <c r="C41" s="67"/>
      <c r="D41" s="68" t="str">
        <f t="shared" si="15"/>
        <v>no data</v>
      </c>
      <c r="E41" s="66">
        <v>993500</v>
      </c>
      <c r="F41" s="67"/>
      <c r="G41" s="68" t="str">
        <f t="shared" si="12"/>
        <v>no data</v>
      </c>
      <c r="H41" s="66">
        <v>394000</v>
      </c>
      <c r="I41" s="67"/>
      <c r="J41" s="68" t="str">
        <f t="shared" si="13"/>
        <v>no data</v>
      </c>
      <c r="K41" s="66">
        <v>31870</v>
      </c>
      <c r="L41" s="67"/>
      <c r="M41" s="68" t="str">
        <f t="shared" si="14"/>
        <v>no data</v>
      </c>
    </row>
    <row r="42" spans="1:13" x14ac:dyDescent="0.35">
      <c r="A42" s="69" t="s">
        <v>44</v>
      </c>
      <c r="B42" s="66">
        <v>176.29</v>
      </c>
      <c r="C42" s="67">
        <v>50.2</v>
      </c>
      <c r="D42" s="68">
        <f t="shared" si="15"/>
        <v>-0.71524193090929711</v>
      </c>
      <c r="E42" s="66">
        <v>387000</v>
      </c>
      <c r="F42" s="67">
        <v>129000</v>
      </c>
      <c r="G42" s="68">
        <f t="shared" si="12"/>
        <v>-0.66666666666666663</v>
      </c>
      <c r="H42" s="66">
        <v>723000</v>
      </c>
      <c r="I42" s="67">
        <v>170000</v>
      </c>
      <c r="J42" s="68">
        <f t="shared" si="13"/>
        <v>-0.76486860304287685</v>
      </c>
      <c r="K42" s="66">
        <v>31010</v>
      </c>
      <c r="L42" s="67">
        <v>53500</v>
      </c>
      <c r="M42" s="68">
        <f t="shared" si="14"/>
        <v>0.72524991938084493</v>
      </c>
    </row>
    <row r="43" spans="1:13" x14ac:dyDescent="0.35">
      <c r="A43" s="69" t="s">
        <v>48</v>
      </c>
      <c r="B43" s="66">
        <v>604.39</v>
      </c>
      <c r="C43" s="67"/>
      <c r="D43" s="68" t="str">
        <f t="shared" si="15"/>
        <v>no data</v>
      </c>
      <c r="E43" s="66">
        <v>0</v>
      </c>
      <c r="F43" s="67">
        <v>0</v>
      </c>
      <c r="G43" s="68" t="str">
        <f t="shared" si="12"/>
        <v>no data</v>
      </c>
      <c r="H43" s="66">
        <v>0</v>
      </c>
      <c r="I43" s="67">
        <v>0</v>
      </c>
      <c r="J43" s="68" t="str">
        <f t="shared" si="13"/>
        <v>no data</v>
      </c>
      <c r="K43" s="66">
        <v>0</v>
      </c>
      <c r="L43" s="67">
        <v>0</v>
      </c>
      <c r="M43" s="68" t="str">
        <f t="shared" si="14"/>
        <v>no data</v>
      </c>
    </row>
    <row r="44" spans="1:13" x14ac:dyDescent="0.35">
      <c r="A44" s="69" t="s">
        <v>50</v>
      </c>
      <c r="B44" s="66">
        <v>7528.1900000000005</v>
      </c>
      <c r="C44" s="67">
        <v>6988.69</v>
      </c>
      <c r="D44" s="68">
        <f t="shared" si="15"/>
        <v>-7.1663972349263347E-2</v>
      </c>
      <c r="E44" s="66">
        <v>8875200</v>
      </c>
      <c r="F44" s="67">
        <v>9979600</v>
      </c>
      <c r="G44" s="68">
        <f t="shared" si="12"/>
        <v>0.12443663241391743</v>
      </c>
      <c r="H44" s="66">
        <v>15555700</v>
      </c>
      <c r="I44" s="67">
        <v>15175800</v>
      </c>
      <c r="J44" s="68">
        <f t="shared" si="13"/>
        <v>-2.4421916082207808E-2</v>
      </c>
      <c r="K44" s="66">
        <v>1050290</v>
      </c>
      <c r="L44" s="67">
        <v>1011450</v>
      </c>
      <c r="M44" s="68">
        <f t="shared" si="14"/>
        <v>-3.6980262594140667E-2</v>
      </c>
    </row>
    <row r="45" spans="1:13" x14ac:dyDescent="0.35">
      <c r="A45" s="69" t="s">
        <v>52</v>
      </c>
      <c r="B45" s="66">
        <v>64687.02</v>
      </c>
      <c r="C45" s="67">
        <v>37672.81</v>
      </c>
      <c r="D45" s="68">
        <f t="shared" si="15"/>
        <v>-0.41761407466289219</v>
      </c>
      <c r="E45" s="66">
        <v>22140900</v>
      </c>
      <c r="F45" s="67">
        <v>10958300</v>
      </c>
      <c r="G45" s="68">
        <f t="shared" si="12"/>
        <v>-0.50506528641563808</v>
      </c>
      <c r="H45" s="66">
        <v>18507600</v>
      </c>
      <c r="I45" s="67">
        <v>12584000</v>
      </c>
      <c r="J45" s="68">
        <f t="shared" si="13"/>
        <v>-0.32006310920918973</v>
      </c>
      <c r="K45" s="66">
        <v>663240</v>
      </c>
      <c r="L45" s="67">
        <v>306040</v>
      </c>
      <c r="M45" s="68">
        <f t="shared" si="14"/>
        <v>-0.53856824075749354</v>
      </c>
    </row>
    <row r="46" spans="1:13" x14ac:dyDescent="0.35">
      <c r="A46" s="69" t="s">
        <v>54</v>
      </c>
      <c r="B46" s="66">
        <v>19859.099999999995</v>
      </c>
      <c r="C46" s="67">
        <v>6665.4500000000007</v>
      </c>
      <c r="D46" s="68">
        <f t="shared" si="15"/>
        <v>-0.66436293689039272</v>
      </c>
      <c r="E46" s="66">
        <v>10275800</v>
      </c>
      <c r="F46" s="67">
        <v>11945400</v>
      </c>
      <c r="G46" s="68">
        <f t="shared" si="12"/>
        <v>0.16247883376476771</v>
      </c>
      <c r="H46" s="66">
        <v>24524500</v>
      </c>
      <c r="I46" s="67">
        <v>16810000</v>
      </c>
      <c r="J46" s="68">
        <f t="shared" si="13"/>
        <v>-0.31456298803237581</v>
      </c>
      <c r="K46" s="66">
        <v>1159240</v>
      </c>
      <c r="L46" s="67">
        <v>1130930</v>
      </c>
      <c r="M46" s="68">
        <f t="shared" si="14"/>
        <v>-2.4421172492322556E-2</v>
      </c>
    </row>
    <row r="47" spans="1:13" x14ac:dyDescent="0.35">
      <c r="A47" s="69" t="s">
        <v>56</v>
      </c>
      <c r="B47" s="66">
        <v>17557.080000000002</v>
      </c>
      <c r="C47" s="67">
        <v>3677.7699999999995</v>
      </c>
      <c r="D47" s="68">
        <f t="shared" si="15"/>
        <v>-0.79052496200962807</v>
      </c>
      <c r="E47" s="66">
        <v>8761900</v>
      </c>
      <c r="F47" s="67">
        <v>6995600</v>
      </c>
      <c r="G47" s="68">
        <f t="shared" si="12"/>
        <v>-0.20158869651559594</v>
      </c>
      <c r="H47" s="66">
        <v>17082900</v>
      </c>
      <c r="I47" s="67">
        <v>13241700</v>
      </c>
      <c r="J47" s="68">
        <f t="shared" si="13"/>
        <v>-0.22485643538275119</v>
      </c>
      <c r="K47" s="66">
        <v>880400</v>
      </c>
      <c r="L47" s="67">
        <v>635210</v>
      </c>
      <c r="M47" s="68">
        <f t="shared" si="14"/>
        <v>-0.27849840981372104</v>
      </c>
    </row>
    <row r="48" spans="1:13" x14ac:dyDescent="0.35">
      <c r="A48" s="69" t="s">
        <v>62</v>
      </c>
      <c r="B48" s="66">
        <v>645</v>
      </c>
      <c r="C48" s="67"/>
      <c r="D48" s="68" t="str">
        <f t="shared" si="15"/>
        <v>no data</v>
      </c>
      <c r="E48" s="66">
        <v>3230400</v>
      </c>
      <c r="F48" s="67"/>
      <c r="G48" s="68" t="str">
        <f t="shared" si="12"/>
        <v>no data</v>
      </c>
      <c r="H48" s="66">
        <v>5143000</v>
      </c>
      <c r="I48" s="67">
        <v>3275700</v>
      </c>
      <c r="J48" s="68">
        <f t="shared" si="13"/>
        <v>-0.36307602566595371</v>
      </c>
      <c r="K48" s="66">
        <v>228850</v>
      </c>
      <c r="L48" s="67"/>
      <c r="M48" s="68" t="str">
        <f t="shared" si="14"/>
        <v>no data</v>
      </c>
    </row>
    <row r="49" spans="1:13" x14ac:dyDescent="0.35">
      <c r="A49" s="69" t="s">
        <v>60</v>
      </c>
      <c r="B49" s="66">
        <v>239.2</v>
      </c>
      <c r="C49" s="67">
        <v>441.74</v>
      </c>
      <c r="D49" s="68">
        <f t="shared" si="15"/>
        <v>0.84673913043478277</v>
      </c>
      <c r="E49" s="66">
        <v>1037400</v>
      </c>
      <c r="F49" s="67">
        <v>492038</v>
      </c>
      <c r="G49" s="68">
        <f t="shared" si="12"/>
        <v>-0.52570079043763251</v>
      </c>
      <c r="H49" s="66">
        <v>1135100</v>
      </c>
      <c r="I49" s="67">
        <v>686749</v>
      </c>
      <c r="J49" s="68">
        <f t="shared" si="13"/>
        <v>-0.39498810677473351</v>
      </c>
      <c r="K49" s="66">
        <v>163900</v>
      </c>
      <c r="L49" s="67">
        <v>105154</v>
      </c>
      <c r="M49" s="68">
        <f t="shared" si="14"/>
        <v>-0.35842586943258087</v>
      </c>
    </row>
    <row r="50" spans="1:13" x14ac:dyDescent="0.35">
      <c r="A50" s="69" t="s">
        <v>28</v>
      </c>
      <c r="B50" s="66">
        <v>30096.53</v>
      </c>
      <c r="C50" s="67">
        <v>13779.35</v>
      </c>
      <c r="D50" s="68">
        <f t="shared" si="15"/>
        <v>-0.54216150499741989</v>
      </c>
      <c r="E50" s="66">
        <v>39907900</v>
      </c>
      <c r="F50" s="67">
        <v>53462200</v>
      </c>
      <c r="G50" s="68">
        <f t="shared" si="12"/>
        <v>0.33963951999478798</v>
      </c>
      <c r="H50" s="66">
        <v>29315500</v>
      </c>
      <c r="I50" s="67">
        <v>31246300</v>
      </c>
      <c r="J50" s="68">
        <f t="shared" si="13"/>
        <v>6.5862768842421246E-2</v>
      </c>
      <c r="K50" s="66">
        <v>4142370</v>
      </c>
      <c r="L50" s="67">
        <v>3441000</v>
      </c>
      <c r="M50" s="68">
        <f t="shared" si="14"/>
        <v>-0.16931611613641467</v>
      </c>
    </row>
    <row r="51" spans="1:13" ht="15" thickBot="1" x14ac:dyDescent="0.4">
      <c r="A51" s="71" t="s">
        <v>58</v>
      </c>
      <c r="B51" s="72">
        <v>8708.66</v>
      </c>
      <c r="C51" s="73">
        <v>6602.84</v>
      </c>
      <c r="D51" s="74">
        <f t="shared" si="15"/>
        <v>-0.2418075800410166</v>
      </c>
      <c r="E51" s="72">
        <v>9378100</v>
      </c>
      <c r="F51" s="73">
        <v>9136300</v>
      </c>
      <c r="G51" s="74">
        <f t="shared" si="12"/>
        <v>-2.578347426450987E-2</v>
      </c>
      <c r="H51" s="72">
        <v>61909900</v>
      </c>
      <c r="I51" s="73">
        <v>54805200</v>
      </c>
      <c r="J51" s="74">
        <f t="shared" si="13"/>
        <v>-0.11475870579664965</v>
      </c>
      <c r="K51" s="72">
        <v>318590</v>
      </c>
      <c r="L51" s="73">
        <v>278070</v>
      </c>
      <c r="M51" s="74">
        <f t="shared" si="14"/>
        <v>-0.12718541071596723</v>
      </c>
    </row>
    <row r="59" spans="1:13" ht="15" thickBot="1" x14ac:dyDescent="0.4"/>
    <row r="60" spans="1:13" ht="15" thickBot="1" x14ac:dyDescent="0.4">
      <c r="B60" s="83" t="s">
        <v>69</v>
      </c>
      <c r="C60" s="84" t="s">
        <v>71</v>
      </c>
      <c r="D60" s="84" t="s">
        <v>70</v>
      </c>
      <c r="E60" s="84" t="s">
        <v>72</v>
      </c>
    </row>
    <row r="61" spans="1:13" x14ac:dyDescent="0.35">
      <c r="A61" s="80" t="s">
        <v>6</v>
      </c>
      <c r="B61" s="85">
        <f t="shared" ref="B61:B67" si="16">+D25</f>
        <v>-0.36677611055652604</v>
      </c>
      <c r="C61" s="85">
        <f t="shared" ref="C61:C67" si="17">+G25</f>
        <v>-9.3988231249873613E-2</v>
      </c>
      <c r="D61" s="85">
        <f t="shared" ref="D61:D67" si="18">+J25</f>
        <v>-0.30654606228391362</v>
      </c>
      <c r="E61" s="85">
        <f t="shared" ref="E61:E67" si="19">+M25</f>
        <v>-0.19154406149773456</v>
      </c>
    </row>
    <row r="62" spans="1:13" x14ac:dyDescent="0.35">
      <c r="A62" s="81" t="s">
        <v>15</v>
      </c>
      <c r="B62" s="86">
        <f t="shared" si="16"/>
        <v>-0.54613950026604285</v>
      </c>
      <c r="C62" s="86">
        <f t="shared" si="17"/>
        <v>-6.6009616430607224E-2</v>
      </c>
      <c r="D62" s="86">
        <f t="shared" si="18"/>
        <v>-7.9806059225944803E-2</v>
      </c>
      <c r="E62" s="86">
        <f t="shared" si="19"/>
        <v>2.9011678930669006E-2</v>
      </c>
    </row>
    <row r="63" spans="1:13" x14ac:dyDescent="0.35">
      <c r="A63" s="81" t="s">
        <v>17</v>
      </c>
      <c r="B63" s="86">
        <f t="shared" si="16"/>
        <v>-0.61947744974519936</v>
      </c>
      <c r="C63" s="86">
        <f t="shared" si="17"/>
        <v>-0.67468874010104363</v>
      </c>
      <c r="D63" s="86">
        <f t="shared" si="18"/>
        <v>-0.53533083490519207</v>
      </c>
      <c r="E63" s="86">
        <f t="shared" si="19"/>
        <v>-0.87879052765416399</v>
      </c>
    </row>
    <row r="64" spans="1:13" x14ac:dyDescent="0.35">
      <c r="A64" s="81" t="s">
        <v>64</v>
      </c>
      <c r="B64" s="86">
        <f t="shared" si="16"/>
        <v>6.9251011054192508</v>
      </c>
      <c r="C64" s="86">
        <f t="shared" si="17"/>
        <v>-3.6297640653357534E-2</v>
      </c>
      <c r="D64" s="86" t="str">
        <f t="shared" si="18"/>
        <v>no data</v>
      </c>
      <c r="E64" s="86">
        <f t="shared" si="19"/>
        <v>0.18243491980015777</v>
      </c>
    </row>
    <row r="65" spans="1:5" x14ac:dyDescent="0.35">
      <c r="A65" s="81" t="s">
        <v>19</v>
      </c>
      <c r="B65" s="86">
        <f t="shared" si="16"/>
        <v>509.44736842105266</v>
      </c>
      <c r="C65" s="86" t="str">
        <f t="shared" si="17"/>
        <v>no data</v>
      </c>
      <c r="D65" s="86" t="str">
        <f t="shared" si="18"/>
        <v>no data</v>
      </c>
      <c r="E65" s="86" t="str">
        <f t="shared" si="19"/>
        <v>no data</v>
      </c>
    </row>
    <row r="66" spans="1:5" x14ac:dyDescent="0.35">
      <c r="A66" s="81" t="s">
        <v>68</v>
      </c>
      <c r="B66" s="86">
        <f t="shared" si="16"/>
        <v>-0.49000234585174746</v>
      </c>
      <c r="C66" s="86">
        <f t="shared" si="17"/>
        <v>-0.41788916938631859</v>
      </c>
      <c r="D66" s="86">
        <f t="shared" si="18"/>
        <v>-0.17897232255151743</v>
      </c>
      <c r="E66" s="86">
        <f t="shared" si="19"/>
        <v>-0.30150502782060729</v>
      </c>
    </row>
    <row r="67" spans="1:5" x14ac:dyDescent="0.35">
      <c r="A67" s="81" t="s">
        <v>24</v>
      </c>
      <c r="B67" s="86">
        <f t="shared" si="16"/>
        <v>-0.18480041879335168</v>
      </c>
      <c r="C67" s="86">
        <f t="shared" si="17"/>
        <v>0.23195767331793049</v>
      </c>
      <c r="D67" s="86">
        <f t="shared" si="18"/>
        <v>-1.5155412349656954E-2</v>
      </c>
      <c r="E67" s="86">
        <f t="shared" si="19"/>
        <v>-0.118093988852459</v>
      </c>
    </row>
    <row r="68" spans="1:5" x14ac:dyDescent="0.35">
      <c r="A68" s="81" t="s">
        <v>30</v>
      </c>
      <c r="B68" s="86">
        <f>+D33</f>
        <v>-0.23806007741291529</v>
      </c>
      <c r="C68" s="86">
        <f>+G33</f>
        <v>-0.11173681090693539</v>
      </c>
      <c r="D68" s="86">
        <f>+J33</f>
        <v>-0.34123795744871754</v>
      </c>
      <c r="E68" s="86">
        <f>+M33</f>
        <v>-0.37314747642242718</v>
      </c>
    </row>
    <row r="69" spans="1:5" x14ac:dyDescent="0.35">
      <c r="A69" s="81" t="s">
        <v>32</v>
      </c>
      <c r="B69" s="86">
        <f>+D34</f>
        <v>-0.81937486627682066</v>
      </c>
      <c r="C69" s="86">
        <f>+G34</f>
        <v>-0.27413204624567422</v>
      </c>
      <c r="D69" s="86">
        <f>+J34</f>
        <v>-0.91662669667755658</v>
      </c>
      <c r="E69" s="86">
        <f>+M34</f>
        <v>-0.20018915041181173</v>
      </c>
    </row>
    <row r="70" spans="1:5" x14ac:dyDescent="0.35">
      <c r="A70" s="81" t="s">
        <v>34</v>
      </c>
      <c r="B70" s="86">
        <f>+D36</f>
        <v>1.9808549567531599</v>
      </c>
      <c r="C70" s="86">
        <f>+G36</f>
        <v>-8.1759808456222452E-2</v>
      </c>
      <c r="D70" s="86">
        <f>+J36</f>
        <v>-0.53655036802806044</v>
      </c>
      <c r="E70" s="86">
        <f>+M36</f>
        <v>-0.2228216147023864</v>
      </c>
    </row>
    <row r="71" spans="1:5" x14ac:dyDescent="0.35">
      <c r="A71" s="81" t="s">
        <v>36</v>
      </c>
      <c r="B71" s="87">
        <f>+D37</f>
        <v>2.0928660946110442</v>
      </c>
      <c r="C71" s="87">
        <f>+G37</f>
        <v>-0.3239993193291611</v>
      </c>
      <c r="D71" s="87">
        <f>+J37</f>
        <v>-9.4035840955758815E-2</v>
      </c>
      <c r="E71" s="87">
        <f>+M37</f>
        <v>-0.42985150185622678</v>
      </c>
    </row>
    <row r="72" spans="1:5" x14ac:dyDescent="0.35">
      <c r="A72" s="81" t="s">
        <v>38</v>
      </c>
      <c r="B72" s="86">
        <f>+D38</f>
        <v>-0.43343870876234758</v>
      </c>
      <c r="C72" s="86">
        <f>+G38</f>
        <v>0.46517614578401439</v>
      </c>
      <c r="D72" s="86">
        <f>+J38</f>
        <v>0.24003158206418007</v>
      </c>
      <c r="E72" s="86">
        <f>+M38</f>
        <v>0.1882987760763728</v>
      </c>
    </row>
    <row r="73" spans="1:5" x14ac:dyDescent="0.35">
      <c r="A73" s="81" t="s">
        <v>44</v>
      </c>
      <c r="B73" s="86">
        <f>+D42</f>
        <v>-0.71524193090929711</v>
      </c>
      <c r="C73" s="86">
        <f>+G42</f>
        <v>-0.66666666666666663</v>
      </c>
      <c r="D73" s="86">
        <f>+J42</f>
        <v>-0.76486860304287685</v>
      </c>
      <c r="E73" s="86">
        <f>+M42</f>
        <v>0.72524991938084493</v>
      </c>
    </row>
    <row r="74" spans="1:5" x14ac:dyDescent="0.35">
      <c r="A74" s="81" t="s">
        <v>50</v>
      </c>
      <c r="B74" s="87">
        <f>+D44</f>
        <v>-7.1663972349263347E-2</v>
      </c>
      <c r="C74" s="87">
        <f>+G44</f>
        <v>0.12443663241391743</v>
      </c>
      <c r="D74" s="87">
        <f>+J44</f>
        <v>-2.4421916082207808E-2</v>
      </c>
      <c r="E74" s="87">
        <f>+M44</f>
        <v>-3.6980262594140667E-2</v>
      </c>
    </row>
    <row r="75" spans="1:5" x14ac:dyDescent="0.35">
      <c r="A75" s="81" t="s">
        <v>52</v>
      </c>
      <c r="B75" s="86">
        <f>+D45</f>
        <v>-0.41761407466289219</v>
      </c>
      <c r="C75" s="86">
        <f>+G45</f>
        <v>-0.50506528641563808</v>
      </c>
      <c r="D75" s="86">
        <f>+J45</f>
        <v>-0.32006310920918973</v>
      </c>
      <c r="E75" s="86">
        <f>+M45</f>
        <v>-0.53856824075749354</v>
      </c>
    </row>
    <row r="76" spans="1:5" x14ac:dyDescent="0.35">
      <c r="A76" s="81" t="s">
        <v>54</v>
      </c>
      <c r="B76" s="87">
        <f>+D46</f>
        <v>-0.66436293689039272</v>
      </c>
      <c r="C76" s="87">
        <f>+G46</f>
        <v>0.16247883376476771</v>
      </c>
      <c r="D76" s="87">
        <f>+J46</f>
        <v>-0.31456298803237581</v>
      </c>
      <c r="E76" s="87">
        <f>+M46</f>
        <v>-2.4421172492322556E-2</v>
      </c>
    </row>
    <row r="77" spans="1:5" x14ac:dyDescent="0.35">
      <c r="A77" s="81" t="s">
        <v>56</v>
      </c>
      <c r="B77" s="86">
        <f>+D47</f>
        <v>-0.79052496200962807</v>
      </c>
      <c r="C77" s="86">
        <f>+G47</f>
        <v>-0.20158869651559594</v>
      </c>
      <c r="D77" s="86">
        <f>+J47</f>
        <v>-0.22485643538275119</v>
      </c>
      <c r="E77" s="86">
        <f>+M47</f>
        <v>-0.27849840981372104</v>
      </c>
    </row>
    <row r="78" spans="1:5" x14ac:dyDescent="0.35">
      <c r="A78" s="81" t="s">
        <v>60</v>
      </c>
      <c r="B78" s="87">
        <f>+D49</f>
        <v>0.84673913043478277</v>
      </c>
      <c r="C78" s="87">
        <f>+G49</f>
        <v>-0.52570079043763251</v>
      </c>
      <c r="D78" s="87">
        <f>+J49</f>
        <v>-0.39498810677473351</v>
      </c>
      <c r="E78" s="87">
        <f>+M49</f>
        <v>-0.35842586943258087</v>
      </c>
    </row>
    <row r="79" spans="1:5" x14ac:dyDescent="0.35">
      <c r="A79" s="81" t="s">
        <v>28</v>
      </c>
      <c r="B79" s="86">
        <f>+D50</f>
        <v>-0.54216150499741989</v>
      </c>
      <c r="C79" s="86">
        <f>+G50</f>
        <v>0.33963951999478798</v>
      </c>
      <c r="D79" s="86">
        <f>+J50</f>
        <v>6.5862768842421246E-2</v>
      </c>
      <c r="E79" s="86">
        <f>+M50</f>
        <v>-0.16931611613641467</v>
      </c>
    </row>
    <row r="80" spans="1:5" ht="15" thickBot="1" x14ac:dyDescent="0.4">
      <c r="A80" s="82" t="s">
        <v>58</v>
      </c>
      <c r="B80" s="88">
        <f>+D51</f>
        <v>-0.2418075800410166</v>
      </c>
      <c r="C80" s="88">
        <f>+G51</f>
        <v>-2.578347426450987E-2</v>
      </c>
      <c r="D80" s="88">
        <f>+J51</f>
        <v>-0.11475870579664965</v>
      </c>
      <c r="E80" s="88">
        <f>+M51</f>
        <v>-0.12718541071596723</v>
      </c>
    </row>
  </sheetData>
  <mergeCells count="11">
    <mergeCell ref="Q5:T8"/>
    <mergeCell ref="B23:D23"/>
    <mergeCell ref="E23:G23"/>
    <mergeCell ref="H23:J23"/>
    <mergeCell ref="K23:M23"/>
    <mergeCell ref="A19:M21"/>
    <mergeCell ref="B1:D1"/>
    <mergeCell ref="E1:G1"/>
    <mergeCell ref="H1:J1"/>
    <mergeCell ref="K1:M1"/>
    <mergeCell ref="A16:M17"/>
  </mergeCells>
  <conditionalFormatting sqref="M3:M13">
    <cfRule type="top10" dxfId="19" priority="25" bottom="1" rank="5"/>
  </conditionalFormatting>
  <conditionalFormatting sqref="J3:J13">
    <cfRule type="top10" dxfId="18" priority="24" bottom="1" rank="5"/>
  </conditionalFormatting>
  <conditionalFormatting sqref="G3:G13">
    <cfRule type="top10" dxfId="17" priority="23" bottom="1" rank="5"/>
  </conditionalFormatting>
  <conditionalFormatting sqref="D3:D13">
    <cfRule type="top10" dxfId="16" priority="22" bottom="1" rank="5"/>
  </conditionalFormatting>
  <conditionalFormatting sqref="D25:D51">
    <cfRule type="top10" dxfId="15" priority="21" bottom="1" rank="5"/>
  </conditionalFormatting>
  <conditionalFormatting sqref="G25:G51">
    <cfRule type="top10" dxfId="14" priority="20" bottom="1" rank="5"/>
  </conditionalFormatting>
  <conditionalFormatting sqref="J25:J51">
    <cfRule type="top10" dxfId="13" priority="19" bottom="1" rank="5"/>
  </conditionalFormatting>
  <conditionalFormatting sqref="M25:M51">
    <cfRule type="top10" dxfId="12" priority="18" bottom="1" rank="5"/>
  </conditionalFormatting>
  <conditionalFormatting sqref="B61:E80">
    <cfRule type="containsText" dxfId="11" priority="1" operator="containsText" text="data">
      <formula>NOT(ISERROR(SEARCH("data",B61)))</formula>
    </cfRule>
    <cfRule type="cellIs" dxfId="10" priority="7" operator="lessThan">
      <formula>-0.5</formula>
    </cfRule>
    <cfRule type="cellIs" dxfId="9" priority="8" operator="between">
      <formula>-0.5</formula>
      <formula>-0.2</formula>
    </cfRule>
    <cfRule type="cellIs" dxfId="8" priority="9" operator="between">
      <formula>-0.2</formula>
      <formula>0</formula>
    </cfRule>
    <cfRule type="cellIs" dxfId="7" priority="10" operator="between">
      <formula>0</formula>
      <formula>0.2</formula>
    </cfRule>
    <cfRule type="cellIs" dxfId="6" priority="11" operator="greaterThan">
      <formula>0.2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1"/>
  <sheetViews>
    <sheetView tabSelected="1" zoomScale="80" zoomScaleNormal="80" workbookViewId="0">
      <selection activeCell="G11" sqref="G11"/>
    </sheetView>
  </sheetViews>
  <sheetFormatPr defaultColWidth="9.1796875" defaultRowHeight="18.5" x14ac:dyDescent="0.45"/>
  <cols>
    <col min="1" max="1" width="9.1796875" style="89"/>
    <col min="2" max="2" width="15.54296875" style="89" customWidth="1"/>
    <col min="3" max="6" width="18.26953125" style="89" customWidth="1"/>
    <col min="7" max="9" width="9.1796875" style="89"/>
    <col min="10" max="10" width="3.81640625" style="89" customWidth="1"/>
    <col min="11" max="16384" width="9.1796875" style="89"/>
  </cols>
  <sheetData>
    <row r="2" spans="2:14" ht="19" thickBot="1" x14ac:dyDescent="0.5"/>
    <row r="3" spans="2:14" ht="19" thickBot="1" x14ac:dyDescent="0.5">
      <c r="B3" s="104"/>
      <c r="C3" s="105" t="s">
        <v>71</v>
      </c>
      <c r="D3" s="106" t="s">
        <v>72</v>
      </c>
      <c r="E3" s="106" t="s">
        <v>70</v>
      </c>
      <c r="F3" s="105" t="s">
        <v>69</v>
      </c>
    </row>
    <row r="4" spans="2:14" x14ac:dyDescent="0.45">
      <c r="B4" s="94" t="s">
        <v>6</v>
      </c>
      <c r="C4" s="90">
        <v>-9.3988231249873613E-2</v>
      </c>
      <c r="D4" s="90">
        <v>-0.19154406149773456</v>
      </c>
      <c r="E4" s="90">
        <v>-0.30654606228391362</v>
      </c>
      <c r="F4" s="90">
        <v>-0.36677611055652604</v>
      </c>
    </row>
    <row r="5" spans="2:14" x14ac:dyDescent="0.45">
      <c r="B5" s="95" t="s">
        <v>15</v>
      </c>
      <c r="C5" s="91">
        <v>-6.6009616430607224E-2</v>
      </c>
      <c r="D5" s="91">
        <v>2.9011678930669006E-2</v>
      </c>
      <c r="E5" s="91">
        <v>-7.9806059225944803E-2</v>
      </c>
      <c r="F5" s="91">
        <v>-0.54613950026604285</v>
      </c>
      <c r="J5" s="108"/>
      <c r="K5" s="107" t="s">
        <v>129</v>
      </c>
      <c r="L5" s="104"/>
      <c r="M5" s="104"/>
      <c r="N5" s="104"/>
    </row>
    <row r="6" spans="2:14" x14ac:dyDescent="0.45">
      <c r="B6" s="95" t="s">
        <v>17</v>
      </c>
      <c r="C6" s="91">
        <v>-0.67468874010104363</v>
      </c>
      <c r="D6" s="91">
        <v>-0.87879052765416399</v>
      </c>
      <c r="E6" s="91">
        <v>-0.53533083490519207</v>
      </c>
      <c r="F6" s="91">
        <v>-0.61947744974519936</v>
      </c>
      <c r="J6" s="109"/>
      <c r="K6" s="107" t="s">
        <v>125</v>
      </c>
      <c r="L6" s="104"/>
      <c r="M6" s="104"/>
      <c r="N6" s="104"/>
    </row>
    <row r="7" spans="2:14" x14ac:dyDescent="0.45">
      <c r="B7" s="95" t="s">
        <v>64</v>
      </c>
      <c r="C7" s="91">
        <v>-3.6297640653357534E-2</v>
      </c>
      <c r="D7" s="91">
        <v>0.18243491980015777</v>
      </c>
      <c r="E7" s="91" t="s">
        <v>124</v>
      </c>
      <c r="F7" s="91">
        <v>6.9251011054192508</v>
      </c>
      <c r="J7" s="110"/>
      <c r="K7" s="107" t="s">
        <v>126</v>
      </c>
      <c r="L7" s="104"/>
      <c r="M7" s="104"/>
      <c r="N7" s="104"/>
    </row>
    <row r="8" spans="2:14" x14ac:dyDescent="0.45">
      <c r="B8" s="95" t="s">
        <v>19</v>
      </c>
      <c r="C8" s="91" t="s">
        <v>124</v>
      </c>
      <c r="D8" s="91" t="s">
        <v>124</v>
      </c>
      <c r="E8" s="91" t="s">
        <v>124</v>
      </c>
      <c r="F8" s="91">
        <v>509.44736842105266</v>
      </c>
      <c r="J8" s="111"/>
      <c r="K8" s="107" t="s">
        <v>127</v>
      </c>
      <c r="L8" s="104"/>
      <c r="M8" s="104"/>
      <c r="N8" s="104"/>
    </row>
    <row r="9" spans="2:14" x14ac:dyDescent="0.45">
      <c r="B9" s="95" t="s">
        <v>68</v>
      </c>
      <c r="C9" s="91">
        <v>-0.41788916938631859</v>
      </c>
      <c r="D9" s="91">
        <v>-0.30150502782060729</v>
      </c>
      <c r="E9" s="91">
        <v>-0.17897232255151743</v>
      </c>
      <c r="F9" s="91">
        <v>-0.49000234585174746</v>
      </c>
      <c r="J9" s="112"/>
      <c r="K9" s="107" t="s">
        <v>130</v>
      </c>
      <c r="L9" s="104"/>
      <c r="M9" s="104"/>
      <c r="N9" s="104"/>
    </row>
    <row r="10" spans="2:14" x14ac:dyDescent="0.45">
      <c r="B10" s="95" t="s">
        <v>24</v>
      </c>
      <c r="C10" s="91">
        <v>0.23195767331793049</v>
      </c>
      <c r="D10" s="91">
        <v>-0.118093988852459</v>
      </c>
      <c r="E10" s="91">
        <v>-1.5155412349656954E-2</v>
      </c>
      <c r="F10" s="91">
        <v>-0.18480041879335168</v>
      </c>
      <c r="J10" s="103"/>
      <c r="K10" s="104" t="s">
        <v>128</v>
      </c>
    </row>
    <row r="11" spans="2:14" x14ac:dyDescent="0.45">
      <c r="B11" s="95" t="s">
        <v>30</v>
      </c>
      <c r="C11" s="91">
        <v>-0.11173681090693539</v>
      </c>
      <c r="D11" s="91">
        <v>-0.37314747642242718</v>
      </c>
      <c r="E11" s="91">
        <v>-0.34123795744871754</v>
      </c>
      <c r="F11" s="91">
        <v>-0.23806007741291529</v>
      </c>
    </row>
    <row r="12" spans="2:14" x14ac:dyDescent="0.45">
      <c r="B12" s="95" t="s">
        <v>32</v>
      </c>
      <c r="C12" s="91">
        <v>-0.27413204624567422</v>
      </c>
      <c r="D12" s="91">
        <v>-0.20018915041181173</v>
      </c>
      <c r="E12" s="91">
        <v>-0.91662669667755658</v>
      </c>
      <c r="F12" s="91">
        <v>-0.81937486627682066</v>
      </c>
    </row>
    <row r="13" spans="2:14" x14ac:dyDescent="0.45">
      <c r="B13" s="95" t="s">
        <v>34</v>
      </c>
      <c r="C13" s="91">
        <v>-8.1759808456222452E-2</v>
      </c>
      <c r="D13" s="91">
        <v>-0.2228216147023864</v>
      </c>
      <c r="E13" s="91">
        <v>-0.53655036802806044</v>
      </c>
      <c r="F13" s="91">
        <v>1.9808549567531599</v>
      </c>
    </row>
    <row r="14" spans="2:14" x14ac:dyDescent="0.45">
      <c r="B14" s="95" t="s">
        <v>36</v>
      </c>
      <c r="C14" s="92">
        <v>-0.3239993193291611</v>
      </c>
      <c r="D14" s="92">
        <v>-0.42985150185622678</v>
      </c>
      <c r="E14" s="92">
        <v>-9.4035840955758815E-2</v>
      </c>
      <c r="F14" s="92">
        <v>2.0928660946110442</v>
      </c>
    </row>
    <row r="15" spans="2:14" x14ac:dyDescent="0.45">
      <c r="B15" s="95" t="s">
        <v>38</v>
      </c>
      <c r="C15" s="91">
        <v>0.46517614578401439</v>
      </c>
      <c r="D15" s="91">
        <v>0.1882987760763728</v>
      </c>
      <c r="E15" s="91">
        <v>0.24003158206418007</v>
      </c>
      <c r="F15" s="91">
        <v>-0.43343870876234758</v>
      </c>
    </row>
    <row r="16" spans="2:14" x14ac:dyDescent="0.45">
      <c r="B16" s="95" t="s">
        <v>44</v>
      </c>
      <c r="C16" s="91">
        <v>-0.66666666666666663</v>
      </c>
      <c r="D16" s="91">
        <v>0.72524991938084493</v>
      </c>
      <c r="E16" s="91">
        <v>-0.76486860304287685</v>
      </c>
      <c r="F16" s="91">
        <v>-0.71524193090929711</v>
      </c>
    </row>
    <row r="17" spans="2:6" x14ac:dyDescent="0.45">
      <c r="B17" s="95" t="s">
        <v>50</v>
      </c>
      <c r="C17" s="92">
        <v>0.12443663241391743</v>
      </c>
      <c r="D17" s="92">
        <v>-3.6980262594140667E-2</v>
      </c>
      <c r="E17" s="92">
        <v>-2.4421916082207808E-2</v>
      </c>
      <c r="F17" s="92">
        <v>-7.1663972349263347E-2</v>
      </c>
    </row>
    <row r="18" spans="2:6" x14ac:dyDescent="0.45">
      <c r="B18" s="95" t="s">
        <v>52</v>
      </c>
      <c r="C18" s="91">
        <v>-0.50506528641563808</v>
      </c>
      <c r="D18" s="91">
        <v>-0.53856824075749354</v>
      </c>
      <c r="E18" s="91">
        <v>-0.32006310920918973</v>
      </c>
      <c r="F18" s="91">
        <v>-0.41761407466289219</v>
      </c>
    </row>
    <row r="19" spans="2:6" x14ac:dyDescent="0.45">
      <c r="B19" s="95" t="s">
        <v>54</v>
      </c>
      <c r="C19" s="92">
        <v>0.16247883376476771</v>
      </c>
      <c r="D19" s="92">
        <v>-2.4421172492322556E-2</v>
      </c>
      <c r="E19" s="92">
        <v>-0.31456298803237581</v>
      </c>
      <c r="F19" s="92">
        <v>-0.66436293689039272</v>
      </c>
    </row>
    <row r="20" spans="2:6" x14ac:dyDescent="0.45">
      <c r="B20" s="95" t="s">
        <v>56</v>
      </c>
      <c r="C20" s="91">
        <v>-0.20158869651559594</v>
      </c>
      <c r="D20" s="91">
        <v>-0.27849840981372104</v>
      </c>
      <c r="E20" s="91">
        <v>-0.22485643538275119</v>
      </c>
      <c r="F20" s="91">
        <v>-0.79052496200962807</v>
      </c>
    </row>
    <row r="21" spans="2:6" x14ac:dyDescent="0.45">
      <c r="B21" s="95" t="s">
        <v>60</v>
      </c>
      <c r="C21" s="92">
        <v>-0.52570079043763251</v>
      </c>
      <c r="D21" s="92">
        <v>-0.35842586943258087</v>
      </c>
      <c r="E21" s="92">
        <v>-0.39498810677473351</v>
      </c>
      <c r="F21" s="92">
        <v>0.84673913043478277</v>
      </c>
    </row>
    <row r="22" spans="2:6" x14ac:dyDescent="0.45">
      <c r="B22" s="95" t="s">
        <v>28</v>
      </c>
      <c r="C22" s="91">
        <v>0.33963951999478798</v>
      </c>
      <c r="D22" s="91">
        <v>-0.16931611613641467</v>
      </c>
      <c r="E22" s="91">
        <v>6.5862768842421246E-2</v>
      </c>
      <c r="F22" s="91">
        <v>-0.54216150499741989</v>
      </c>
    </row>
    <row r="23" spans="2:6" ht="19" thickBot="1" x14ac:dyDescent="0.5">
      <c r="B23" s="96" t="s">
        <v>58</v>
      </c>
      <c r="C23" s="93">
        <v>-2.578347426450987E-2</v>
      </c>
      <c r="D23" s="93">
        <v>-0.12718541071596723</v>
      </c>
      <c r="E23" s="93">
        <v>-0.11475870579664965</v>
      </c>
      <c r="F23" s="93">
        <v>-0.2418075800410166</v>
      </c>
    </row>
    <row r="26" spans="2:6" x14ac:dyDescent="0.45">
      <c r="B26" s="97"/>
      <c r="C26" s="98" t="s">
        <v>129</v>
      </c>
    </row>
    <row r="27" spans="2:6" x14ac:dyDescent="0.45">
      <c r="B27" s="99"/>
      <c r="C27" s="98" t="s">
        <v>125</v>
      </c>
    </row>
    <row r="28" spans="2:6" x14ac:dyDescent="0.45">
      <c r="B28" s="100"/>
      <c r="C28" s="98" t="s">
        <v>126</v>
      </c>
    </row>
    <row r="29" spans="2:6" x14ac:dyDescent="0.45">
      <c r="B29" s="101"/>
      <c r="C29" s="98" t="s">
        <v>127</v>
      </c>
    </row>
    <row r="30" spans="2:6" x14ac:dyDescent="0.45">
      <c r="B30" s="102"/>
      <c r="C30" s="98" t="s">
        <v>130</v>
      </c>
    </row>
    <row r="31" spans="2:6" x14ac:dyDescent="0.45">
      <c r="B31" s="103"/>
      <c r="C31" s="89" t="s">
        <v>128</v>
      </c>
    </row>
  </sheetData>
  <conditionalFormatting sqref="C4:F23">
    <cfRule type="containsText" dxfId="5" priority="1" operator="containsText" text="data">
      <formula>NOT(ISERROR(SEARCH("data",C4)))</formula>
    </cfRule>
    <cfRule type="cellIs" dxfId="4" priority="2" operator="lessThan">
      <formula>-0.5</formula>
    </cfRule>
    <cfRule type="cellIs" dxfId="3" priority="3" operator="between">
      <formula>-0.5</formula>
      <formula>-0.2</formula>
    </cfRule>
    <cfRule type="cellIs" dxfId="2" priority="4" operator="between">
      <formula>-0.2</formula>
      <formula>0</formula>
    </cfRule>
    <cfRule type="cellIs" dxfId="1" priority="5" operator="between">
      <formula>0</formula>
      <formula>0.2</formula>
    </cfRule>
    <cfRule type="cellIs" dxfId="0" priority="6" operator="greaterThan">
      <formula>0.2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9FE056-C58E-4A73-B21F-D86074D152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RawData</vt:lpstr>
      <vt:lpstr>DataSource</vt:lpstr>
      <vt:lpstr>IND0006 - Fig. 1</vt:lpstr>
      <vt:lpstr>IND0006 - Fig. 2 - Old</vt:lpstr>
      <vt:lpstr>DATA AND CHART</vt:lpstr>
      <vt:lpstr>IMAGE AND ILLUSTRATION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Antognazza</dc:creator>
  <cp:lastModifiedBy>Irune Axpe</cp:lastModifiedBy>
  <dcterms:created xsi:type="dcterms:W3CDTF">2021-03-19T10:36:01Z</dcterms:created>
  <dcterms:modified xsi:type="dcterms:W3CDTF">2022-03-25T13:22:26Z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  <property fmtid="{D5CDD505-2E9C-101B-9397-08002B2CF9AE}" pid="3" name="ESRI_WORKBOOK_ID">
    <vt:lpwstr>a843162b3b044412ae713e8e8d5d191d</vt:lpwstr>
  </property>
</Properties>
</file>