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2-3 Climatic var" sheetId="1" r:id="rId1"/>
  </sheets>
  <externalReferences>
    <externalReference r:id="rId2"/>
    <externalReference r:id="rId3"/>
    <externalReference r:id="rId4"/>
  </externalReferences>
  <definedNames>
    <definedName name="Colheads">#REF!</definedName>
    <definedName name="Datamat">#REF!</definedName>
    <definedName name="Leontief138">#REF!</definedName>
    <definedName name="Matrix138">#REF!</definedName>
    <definedName name="Rowtitles">#REF!</definedName>
  </definedNames>
  <calcPr calcId="145621"/>
</workbook>
</file>

<file path=xl/calcChain.xml><?xml version="1.0" encoding="utf-8"?>
<calcChain xmlns="http://schemas.openxmlformats.org/spreadsheetml/2006/main">
  <c r="E67" i="1" l="1"/>
  <c r="E66" i="1"/>
  <c r="E65" i="1"/>
  <c r="N64" i="1"/>
  <c r="P64" i="1" s="1"/>
  <c r="M64" i="1"/>
  <c r="O64" i="1" s="1"/>
  <c r="E64" i="1"/>
  <c r="E63" i="1"/>
  <c r="E62" i="1"/>
  <c r="N62" i="1"/>
  <c r="P62" i="1" s="1"/>
  <c r="M62" i="1"/>
  <c r="O62" i="1" s="1"/>
  <c r="E61" i="1"/>
  <c r="E60" i="1"/>
  <c r="N59" i="1"/>
  <c r="P59" i="1" s="1"/>
  <c r="M59" i="1"/>
  <c r="O59" i="1" s="1"/>
  <c r="E59" i="1"/>
  <c r="N58" i="1"/>
  <c r="P58" i="1" s="1"/>
  <c r="M58" i="1"/>
  <c r="O58" i="1" s="1"/>
  <c r="E58" i="1"/>
  <c r="N60" i="1"/>
  <c r="P60" i="1" s="1"/>
  <c r="M60" i="1"/>
  <c r="O60" i="1" s="1"/>
  <c r="E57" i="1"/>
  <c r="N56" i="1"/>
  <c r="P56" i="1" s="1"/>
  <c r="M56" i="1"/>
  <c r="O56" i="1" s="1"/>
  <c r="E56" i="1"/>
  <c r="E55" i="1"/>
  <c r="N67" i="1"/>
  <c r="P67" i="1" s="1"/>
  <c r="M67" i="1"/>
  <c r="O67" i="1" s="1"/>
  <c r="E54" i="1"/>
  <c r="N61" i="1"/>
  <c r="P61" i="1" s="1"/>
  <c r="M61" i="1"/>
  <c r="O61" i="1" s="1"/>
  <c r="E53" i="1"/>
  <c r="E52" i="1"/>
  <c r="N57" i="1"/>
  <c r="P57" i="1" s="1"/>
  <c r="M57" i="1"/>
  <c r="O57" i="1" s="1"/>
  <c r="E51" i="1"/>
  <c r="N54" i="1"/>
  <c r="P54" i="1" s="1"/>
  <c r="M54" i="1"/>
  <c r="O54" i="1" s="1"/>
  <c r="N50" i="1"/>
  <c r="P50" i="1" s="1"/>
  <c r="M50" i="1"/>
  <c r="O50" i="1" s="1"/>
  <c r="E50" i="1"/>
  <c r="N51" i="1"/>
  <c r="P51" i="1" s="1"/>
  <c r="M51" i="1"/>
  <c r="O51" i="1" s="1"/>
  <c r="E49" i="1"/>
  <c r="N48" i="1"/>
  <c r="P48" i="1" s="1"/>
  <c r="M48" i="1"/>
  <c r="O48" i="1" s="1"/>
  <c r="E48" i="1"/>
  <c r="N66" i="1"/>
  <c r="P66" i="1" s="1"/>
  <c r="M66" i="1"/>
  <c r="O66" i="1" s="1"/>
  <c r="E47" i="1"/>
  <c r="N49" i="1"/>
  <c r="P49" i="1" s="1"/>
  <c r="M49" i="1"/>
  <c r="O49" i="1" s="1"/>
  <c r="E46" i="1"/>
  <c r="N46" i="1"/>
  <c r="P46" i="1" s="1"/>
  <c r="M46" i="1"/>
  <c r="O46" i="1" s="1"/>
  <c r="N45" i="1"/>
  <c r="P45" i="1" s="1"/>
  <c r="M45" i="1"/>
  <c r="O45" i="1" s="1"/>
  <c r="E45" i="1"/>
  <c r="N63" i="1"/>
  <c r="P63" i="1" s="1"/>
  <c r="M63" i="1"/>
  <c r="O63" i="1" s="1"/>
  <c r="N44" i="1"/>
  <c r="P44" i="1" s="1"/>
  <c r="M44" i="1"/>
  <c r="O44" i="1" s="1"/>
  <c r="E44" i="1"/>
  <c r="N43" i="1"/>
  <c r="P43" i="1" s="1"/>
  <c r="M43" i="1"/>
  <c r="O43" i="1" s="1"/>
  <c r="E43" i="1"/>
  <c r="N53" i="1"/>
  <c r="P53" i="1" s="1"/>
  <c r="M53" i="1"/>
  <c r="O53" i="1" s="1"/>
  <c r="N42" i="1"/>
  <c r="P42" i="1" s="1"/>
  <c r="M42" i="1"/>
  <c r="O42" i="1" s="1"/>
  <c r="E42" i="1"/>
  <c r="N41" i="1"/>
  <c r="P41" i="1" s="1"/>
  <c r="M41" i="1"/>
  <c r="O41" i="1" s="1"/>
  <c r="E41" i="1"/>
  <c r="N65" i="1"/>
  <c r="P65" i="1" s="1"/>
  <c r="M65" i="1"/>
  <c r="O65" i="1" s="1"/>
  <c r="N40" i="1"/>
  <c r="P40" i="1" s="1"/>
  <c r="M40" i="1"/>
  <c r="O40" i="1" s="1"/>
  <c r="E40" i="1"/>
  <c r="N47" i="1"/>
  <c r="P47" i="1" s="1"/>
  <c r="M47" i="1"/>
  <c r="O47" i="1" s="1"/>
  <c r="N39" i="1"/>
  <c r="P39" i="1" s="1"/>
  <c r="M39" i="1"/>
  <c r="O39" i="1" s="1"/>
  <c r="E39" i="1"/>
  <c r="N55" i="1"/>
  <c r="P55" i="1" s="1"/>
  <c r="M55" i="1"/>
  <c r="O55" i="1" s="1"/>
  <c r="N38" i="1"/>
  <c r="P38" i="1" s="1"/>
  <c r="M38" i="1"/>
  <c r="O38" i="1" s="1"/>
  <c r="E38" i="1"/>
  <c r="N52" i="1"/>
  <c r="P52" i="1" s="1"/>
  <c r="M52" i="1"/>
  <c r="O52" i="1" s="1"/>
  <c r="AA34" i="1"/>
  <c r="X34" i="1"/>
  <c r="AA33" i="1"/>
  <c r="X33" i="1"/>
  <c r="AB33" i="1"/>
  <c r="Z32" i="1"/>
  <c r="X32" i="1"/>
  <c r="AB32" i="1"/>
  <c r="W32" i="1"/>
  <c r="V29" i="1"/>
  <c r="AB28" i="1"/>
  <c r="AA28" i="1"/>
  <c r="AB26" i="1"/>
  <c r="AA26" i="1"/>
  <c r="X26" i="1"/>
  <c r="Y26" i="1" l="1"/>
  <c r="X28" i="1"/>
  <c r="Z28" i="1"/>
  <c r="AA32" i="1"/>
  <c r="Z33" i="1"/>
  <c r="W33" i="1"/>
  <c r="Z34" i="1"/>
  <c r="Z26" i="1"/>
  <c r="T29" i="1"/>
  <c r="Y28" i="1"/>
  <c r="U29" i="1"/>
  <c r="AB34" i="1"/>
</calcChain>
</file>

<file path=xl/sharedStrings.xml><?xml version="1.0" encoding="utf-8"?>
<sst xmlns="http://schemas.openxmlformats.org/spreadsheetml/2006/main" count="120" uniqueCount="55">
  <si>
    <t xml:space="preserve">Figure  2: Influence of climatic corrections </t>
  </si>
  <si>
    <t>Figure 3 : Variation of the energy consumption per dweling (1990-2009)</t>
  </si>
  <si>
    <t>EU27 unit consumption per dwelling and climatic corrections</t>
  </si>
  <si>
    <t>1990-2009</t>
  </si>
  <si>
    <t>1990-2008</t>
  </si>
  <si>
    <t>2008-2009</t>
  </si>
  <si>
    <t>1990-2000</t>
  </si>
  <si>
    <t>2000-2008</t>
  </si>
  <si>
    <t>Actual value</t>
  </si>
  <si>
    <t>toe/dw</t>
  </si>
  <si>
    <t>degree days</t>
  </si>
  <si>
    <t>At normal climate</t>
  </si>
  <si>
    <t xml:space="preserve">EU consumption </t>
  </si>
  <si>
    <t>Mtoe</t>
  </si>
  <si>
    <t>EU consumption (climate corrected)</t>
  </si>
  <si>
    <t>Number of dwellings</t>
  </si>
  <si>
    <t>M</t>
  </si>
  <si>
    <t>%/year</t>
  </si>
  <si>
    <t>Unit consumption</t>
  </si>
  <si>
    <t xml:space="preserve">Observed </t>
  </si>
  <si>
    <t>normal climate</t>
  </si>
  <si>
    <t>checks</t>
  </si>
  <si>
    <t>Austria</t>
  </si>
  <si>
    <t>Czech Rep.</t>
  </si>
  <si>
    <t>Belgium</t>
  </si>
  <si>
    <t>Lithuania</t>
  </si>
  <si>
    <t>Bulgaria</t>
  </si>
  <si>
    <t>Estonia</t>
  </si>
  <si>
    <t>Cyprus</t>
  </si>
  <si>
    <t>Romania</t>
  </si>
  <si>
    <t>Netherlands</t>
  </si>
  <si>
    <t>Denmark</t>
  </si>
  <si>
    <t>Hungary</t>
  </si>
  <si>
    <t>Sweden</t>
  </si>
  <si>
    <t>Finland</t>
  </si>
  <si>
    <t>Poland</t>
  </si>
  <si>
    <t>France</t>
  </si>
  <si>
    <t>Germany</t>
  </si>
  <si>
    <t>Greece</t>
  </si>
  <si>
    <t>Norway</t>
  </si>
  <si>
    <t>Ireland</t>
  </si>
  <si>
    <t>EU-27</t>
  </si>
  <si>
    <t>Italy</t>
  </si>
  <si>
    <t>Latvia</t>
  </si>
  <si>
    <t>Luxembourg</t>
  </si>
  <si>
    <t>Malta</t>
  </si>
  <si>
    <t>Slovenia</t>
  </si>
  <si>
    <t>Portugal</t>
  </si>
  <si>
    <t>Slovakia</t>
  </si>
  <si>
    <t>UK</t>
  </si>
  <si>
    <t>Spain</t>
  </si>
  <si>
    <t>Croatia</t>
  </si>
  <si>
    <t>Czech Republic</t>
  </si>
  <si>
    <t>Slovak Republic</t>
  </si>
  <si>
    <t>United Kingdom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</si>
</sst>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#,##0.0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7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name val="Geneva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9" fontId="6" fillId="0" borderId="9" applyNumberFormat="0" applyFont="0" applyFill="0" applyBorder="0" applyProtection="0">
      <alignment horizontal="left" vertical="center" indent="2"/>
    </xf>
    <xf numFmtId="49" fontId="6" fillId="0" borderId="10" applyNumberFormat="0" applyFont="0" applyFill="0" applyBorder="0" applyProtection="0">
      <alignment horizontal="left" vertical="center" indent="5"/>
    </xf>
    <xf numFmtId="166" fontId="7" fillId="0" borderId="0" applyAlignment="0" applyProtection="0"/>
    <xf numFmtId="0" fontId="1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49" fontId="9" fillId="0" borderId="9" applyNumberFormat="0" applyFill="0" applyBorder="0" applyProtection="0">
      <alignment horizontal="left" vertical="center"/>
    </xf>
    <xf numFmtId="9" fontId="12" fillId="0" borderId="0" applyFont="0" applyFill="0" applyBorder="0" applyAlignment="0" applyProtection="0"/>
    <xf numFmtId="0" fontId="13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64" fontId="0" fillId="0" borderId="0" xfId="0" applyNumberFormat="1" applyBorder="1"/>
    <xf numFmtId="164" fontId="0" fillId="0" borderId="5" xfId="0" applyNumberFormat="1" applyBorder="1"/>
    <xf numFmtId="165" fontId="1" fillId="0" borderId="0" xfId="1" applyNumberFormat="1" applyFont="1"/>
    <xf numFmtId="1" fontId="0" fillId="0" borderId="0" xfId="0" applyNumberFormat="1" applyBorder="1"/>
    <xf numFmtId="1" fontId="0" fillId="0" borderId="5" xfId="0" applyNumberFormat="1" applyBorder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2" fontId="0" fillId="0" borderId="8" xfId="0" applyNumberFormat="1" applyBorder="1"/>
    <xf numFmtId="165" fontId="4" fillId="0" borderId="0" xfId="1" applyNumberFormat="1" applyFont="1"/>
    <xf numFmtId="9" fontId="1" fillId="0" borderId="0" xfId="1" applyNumberFormat="1" applyFont="1"/>
    <xf numFmtId="0" fontId="0" fillId="2" borderId="0" xfId="0" applyFill="1"/>
    <xf numFmtId="1" fontId="0" fillId="2" borderId="0" xfId="0" applyNumberFormat="1" applyFill="1"/>
    <xf numFmtId="9" fontId="1" fillId="2" borderId="0" xfId="1" applyFont="1" applyFill="1"/>
    <xf numFmtId="0" fontId="0" fillId="0" borderId="0" xfId="0" applyFill="1"/>
    <xf numFmtId="0" fontId="0" fillId="3" borderId="0" xfId="0" applyFill="1"/>
    <xf numFmtId="0" fontId="0" fillId="4" borderId="0" xfId="0" applyFill="1"/>
    <xf numFmtId="9" fontId="1" fillId="0" borderId="0" xfId="1" applyFont="1"/>
    <xf numFmtId="165" fontId="5" fillId="0" borderId="0" xfId="1" applyNumberFormat="1" applyFont="1"/>
    <xf numFmtId="165" fontId="0" fillId="4" borderId="0" xfId="0" applyNumberFormat="1" applyFill="1"/>
  </cellXfs>
  <cellStyles count="12">
    <cellStyle name="2x indented GHG Textfiels" xfId="2"/>
    <cellStyle name="5x indented GHG Textfiels" xfId="3"/>
    <cellStyle name="AZ1" xfId="4"/>
    <cellStyle name="Normal" xfId="0" builtinId="0"/>
    <cellStyle name="Normal 2" xfId="5"/>
    <cellStyle name="Normal 2 4" xfId="6"/>
    <cellStyle name="Normal 3" xfId="7"/>
    <cellStyle name="Normal 4" xfId="8"/>
    <cellStyle name="Normal GHG Textfiels Bold" xfId="9"/>
    <cellStyle name="Percent" xfId="1" builtinId="5"/>
    <cellStyle name="Pourcentage 2" xfId="10"/>
    <cellStyle name="Standard_ENR_REF" xfId="11"/>
  </cellStyles>
  <dxfs count="1"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486651833235339E-2"/>
          <c:y val="0.12492430870383626"/>
          <c:w val="0.88599977711424427"/>
          <c:h val="0.6846252551764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2-3 Climatic var'!$A$26</c:f>
              <c:strCache>
                <c:ptCount val="1"/>
                <c:pt idx="0">
                  <c:v>Actual value</c:v>
                </c:pt>
              </c:strCache>
            </c:strRef>
          </c:tx>
          <c:invertIfNegative val="0"/>
          <c:cat>
            <c:numRef>
              <c:f>'Fig 2-3 Climatic var'!$C$25:$V$25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2-3 Climatic var'!$C$26:$V$26</c:f>
              <c:numCache>
                <c:formatCode>0.0</c:formatCode>
                <c:ptCount val="20"/>
                <c:pt idx="0">
                  <c:v>1.6169467372277777</c:v>
                </c:pt>
                <c:pt idx="1">
                  <c:v>1.6865763813732499</c:v>
                </c:pt>
                <c:pt idx="2">
                  <c:v>1.6231427494464599</c:v>
                </c:pt>
                <c:pt idx="3">
                  <c:v>1.6615772549181997</c:v>
                </c:pt>
                <c:pt idx="4">
                  <c:v>1.5897705303468546</c:v>
                </c:pt>
                <c:pt idx="5">
                  <c:v>1.5884012549741229</c:v>
                </c:pt>
                <c:pt idx="6">
                  <c:v>1.7132723244673023</c:v>
                </c:pt>
                <c:pt idx="7">
                  <c:v>1.6330993894535135</c:v>
                </c:pt>
                <c:pt idx="8">
                  <c:v>1.6233177128526546</c:v>
                </c:pt>
                <c:pt idx="9">
                  <c:v>1.5833068214356538</c:v>
                </c:pt>
                <c:pt idx="10">
                  <c:v>1.572149585457463</c:v>
                </c:pt>
                <c:pt idx="11">
                  <c:v>1.6031660520346891</c:v>
                </c:pt>
                <c:pt idx="12">
                  <c:v>1.5373485639485311</c:v>
                </c:pt>
                <c:pt idx="13">
                  <c:v>1.5474766011260901</c:v>
                </c:pt>
                <c:pt idx="14">
                  <c:v>1.5453936072623333</c:v>
                </c:pt>
                <c:pt idx="15">
                  <c:v>1.5307307473792959</c:v>
                </c:pt>
                <c:pt idx="16">
                  <c:v>1.5001950145777714</c:v>
                </c:pt>
                <c:pt idx="17">
                  <c:v>1.411533011298969</c:v>
                </c:pt>
                <c:pt idx="18">
                  <c:v>1.4567067956735151</c:v>
                </c:pt>
                <c:pt idx="19">
                  <c:v>1.4270152647220677</c:v>
                </c:pt>
              </c:numCache>
            </c:numRef>
          </c:val>
        </c:ser>
        <c:ser>
          <c:idx val="2"/>
          <c:order val="2"/>
          <c:tx>
            <c:strRef>
              <c:f>'Fig 2-3 Climatic var'!$A$28</c:f>
              <c:strCache>
                <c:ptCount val="1"/>
                <c:pt idx="0">
                  <c:v>At normal climate</c:v>
                </c:pt>
              </c:strCache>
            </c:strRef>
          </c:tx>
          <c:invertIfNegative val="0"/>
          <c:cat>
            <c:numRef>
              <c:f>'Fig 2-3 Climatic var'!$C$25:$V$25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2-3 Climatic var'!$C$28:$V$28</c:f>
              <c:numCache>
                <c:formatCode>0.00</c:formatCode>
                <c:ptCount val="20"/>
                <c:pt idx="0">
                  <c:v>1.7247481642337086</c:v>
                </c:pt>
                <c:pt idx="1">
                  <c:v>1.6539117616660146</c:v>
                </c:pt>
                <c:pt idx="2">
                  <c:v>1.6659023005437281</c:v>
                </c:pt>
                <c:pt idx="3">
                  <c:v>1.642305964877629</c:v>
                </c:pt>
                <c:pt idx="4">
                  <c:v>1.661437534478259</c:v>
                </c:pt>
                <c:pt idx="5">
                  <c:v>1.6234402980015086</c:v>
                </c:pt>
                <c:pt idx="6">
                  <c:v>1.6264383335318675</c:v>
                </c:pt>
                <c:pt idx="7">
                  <c:v>1.6735825802614759</c:v>
                </c:pt>
                <c:pt idx="8">
                  <c:v>1.6586468252325934</c:v>
                </c:pt>
                <c:pt idx="9">
                  <c:v>1.6473464473088262</c:v>
                </c:pt>
                <c:pt idx="10">
                  <c:v>1.6740827735439696</c:v>
                </c:pt>
                <c:pt idx="11">
                  <c:v>1.6392175897552907</c:v>
                </c:pt>
                <c:pt idx="12">
                  <c:v>1.6196311453524679</c:v>
                </c:pt>
                <c:pt idx="13">
                  <c:v>1.572179239877765</c:v>
                </c:pt>
                <c:pt idx="14">
                  <c:v>1.5657866187388478</c:v>
                </c:pt>
                <c:pt idx="15">
                  <c:v>1.5497073531204248</c:v>
                </c:pt>
                <c:pt idx="16">
                  <c:v>1.5663664655618177</c:v>
                </c:pt>
                <c:pt idx="17">
                  <c:v>1.5141532533247328</c:v>
                </c:pt>
                <c:pt idx="18">
                  <c:v>1.5258965098601021</c:v>
                </c:pt>
                <c:pt idx="19">
                  <c:v>1.4803016662878326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89632"/>
        <c:axId val="151995520"/>
      </c:barChart>
      <c:lineChart>
        <c:grouping val="standard"/>
        <c:varyColors val="0"/>
        <c:ser>
          <c:idx val="1"/>
          <c:order val="1"/>
          <c:tx>
            <c:strRef>
              <c:f>'Fig 2-3 Climatic var'!$A$27</c:f>
              <c:strCache>
                <c:ptCount val="1"/>
                <c:pt idx="0">
                  <c:v>degree days</c:v>
                </c:pt>
              </c:strCache>
            </c:strRef>
          </c:tx>
          <c:cat>
            <c:numRef>
              <c:f>'Fig 2-3 Climatic var'!$C$25:$V$25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2-3 Climatic var'!$C$27:$V$27</c:f>
              <c:numCache>
                <c:formatCode>0</c:formatCode>
                <c:ptCount val="20"/>
                <c:pt idx="0">
                  <c:v>90.436869893156626</c:v>
                </c:pt>
                <c:pt idx="1">
                  <c:v>103.03266335175445</c:v>
                </c:pt>
                <c:pt idx="2">
                  <c:v>96.044459503793689</c:v>
                </c:pt>
                <c:pt idx="3">
                  <c:v>101.81487987327422</c:v>
                </c:pt>
                <c:pt idx="4">
                  <c:v>93.304222262397545</c:v>
                </c:pt>
                <c:pt idx="5">
                  <c:v>96.637501723907548</c:v>
                </c:pt>
                <c:pt idx="6">
                  <c:v>108.3480385835396</c:v>
                </c:pt>
                <c:pt idx="7">
                  <c:v>96.203776078387364</c:v>
                </c:pt>
                <c:pt idx="8">
                  <c:v>96.644935763329499</c:v>
                </c:pt>
                <c:pt idx="9">
                  <c:v>93.854042111882862</c:v>
                </c:pt>
                <c:pt idx="10">
                  <c:v>90.337843575854322</c:v>
                </c:pt>
                <c:pt idx="11">
                  <c:v>96.497015573270573</c:v>
                </c:pt>
                <c:pt idx="12">
                  <c:v>91.877972147572791</c:v>
                </c:pt>
                <c:pt idx="13">
                  <c:v>97.478600157026278</c:v>
                </c:pt>
                <c:pt idx="14">
                  <c:v>97.90210819285474</c:v>
                </c:pt>
                <c:pt idx="15">
                  <c:v>98.02010034119985</c:v>
                </c:pt>
                <c:pt idx="16">
                  <c:v>93.143572678237419</c:v>
                </c:pt>
                <c:pt idx="17">
                  <c:v>88.958290512298376</c:v>
                </c:pt>
                <c:pt idx="18">
                  <c:v>92.584363985678365</c:v>
                </c:pt>
                <c:pt idx="19">
                  <c:v>94.112944727774845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97440"/>
        <c:axId val="152003328"/>
      </c:lineChart>
      <c:catAx>
        <c:axId val="1519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995520"/>
        <c:crosses val="autoZero"/>
        <c:auto val="1"/>
        <c:lblAlgn val="ctr"/>
        <c:lblOffset val="100"/>
        <c:noMultiLvlLbl val="0"/>
      </c:catAx>
      <c:valAx>
        <c:axId val="151995520"/>
        <c:scaling>
          <c:orientation val="minMax"/>
          <c:min val="1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toe/dwelling</a:t>
                </a:r>
              </a:p>
            </c:rich>
          </c:tx>
          <c:layout>
            <c:manualLayout>
              <c:xMode val="edge"/>
              <c:yMode val="edge"/>
              <c:x val="1.9521806349548771E-2"/>
              <c:y val="4.0965826241416793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989632"/>
        <c:crosses val="autoZero"/>
        <c:crossBetween val="between"/>
        <c:majorUnit val="0.2"/>
      </c:valAx>
      <c:catAx>
        <c:axId val="1519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003328"/>
        <c:crosses val="autoZero"/>
        <c:auto val="1"/>
        <c:lblAlgn val="ctr"/>
        <c:lblOffset val="100"/>
        <c:noMultiLvlLbl val="0"/>
      </c:catAx>
      <c:valAx>
        <c:axId val="152003328"/>
        <c:scaling>
          <c:orientation val="minMax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Normal degree days =100</a:t>
                </a:r>
              </a:p>
            </c:rich>
          </c:tx>
          <c:layout>
            <c:manualLayout>
              <c:xMode val="edge"/>
              <c:yMode val="edge"/>
              <c:x val="0.80144446841405104"/>
              <c:y val="2.1660171266470481E-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19974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7.8767123287671229E-2"/>
          <c:y val="0.91919430525729739"/>
          <c:w val="0.75856164383561642"/>
          <c:h val="5.303030303030298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771227920834215E-2"/>
          <c:y val="3.7667581628632298E-2"/>
          <c:w val="0.93522877207916577"/>
          <c:h val="0.71803784068976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2-3 Climatic var'!$K$37</c:f>
              <c:strCache>
                <c:ptCount val="1"/>
                <c:pt idx="0">
                  <c:v>Actual value</c:v>
                </c:pt>
              </c:strCache>
            </c:strRef>
          </c:tx>
          <c:invertIfNegative val="0"/>
          <c:cat>
            <c:strRef>
              <c:f>'Fig 2-3 Climatic var'!$J$38:$J$67</c:f>
              <c:strCache>
                <c:ptCount val="30"/>
                <c:pt idx="0">
                  <c:v>Czech Rep.</c:v>
                </c:pt>
                <c:pt idx="1">
                  <c:v>Lithuania</c:v>
                </c:pt>
                <c:pt idx="2">
                  <c:v>Estonia</c:v>
                </c:pt>
                <c:pt idx="3">
                  <c:v>Romania</c:v>
                </c:pt>
                <c:pt idx="4">
                  <c:v>Netherlands</c:v>
                </c:pt>
                <c:pt idx="5">
                  <c:v>Hungary</c:v>
                </c:pt>
                <c:pt idx="6">
                  <c:v>Sweden</c:v>
                </c:pt>
                <c:pt idx="7">
                  <c:v>Poland</c:v>
                </c:pt>
                <c:pt idx="8">
                  <c:v>France</c:v>
                </c:pt>
                <c:pt idx="9">
                  <c:v>Bulgaria</c:v>
                </c:pt>
                <c:pt idx="10">
                  <c:v>Norway</c:v>
                </c:pt>
                <c:pt idx="11">
                  <c:v>Germany</c:v>
                </c:pt>
                <c:pt idx="12">
                  <c:v>EU-27</c:v>
                </c:pt>
                <c:pt idx="13">
                  <c:v>Ireland</c:v>
                </c:pt>
                <c:pt idx="14">
                  <c:v>Austria</c:v>
                </c:pt>
                <c:pt idx="15">
                  <c:v>Denmark</c:v>
                </c:pt>
                <c:pt idx="16">
                  <c:v>Italy</c:v>
                </c:pt>
                <c:pt idx="17">
                  <c:v>Belgium</c:v>
                </c:pt>
                <c:pt idx="18">
                  <c:v>Slovenia</c:v>
                </c:pt>
                <c:pt idx="19">
                  <c:v>Latvia</c:v>
                </c:pt>
                <c:pt idx="20">
                  <c:v>Slovakia</c:v>
                </c:pt>
                <c:pt idx="21">
                  <c:v>UK</c:v>
                </c:pt>
                <c:pt idx="22">
                  <c:v>Portugal</c:v>
                </c:pt>
                <c:pt idx="23">
                  <c:v>Luxembourg</c:v>
                </c:pt>
                <c:pt idx="24">
                  <c:v>Spain</c:v>
                </c:pt>
                <c:pt idx="25">
                  <c:v>Finland</c:v>
                </c:pt>
                <c:pt idx="26">
                  <c:v>Croatia</c:v>
                </c:pt>
                <c:pt idx="27">
                  <c:v>Cyprus</c:v>
                </c:pt>
                <c:pt idx="28">
                  <c:v>Greece</c:v>
                </c:pt>
                <c:pt idx="29">
                  <c:v>Malta</c:v>
                </c:pt>
              </c:strCache>
            </c:strRef>
          </c:cat>
          <c:val>
            <c:numRef>
              <c:f>'Fig 2-3 Climatic var'!$K$38:$K$67</c:f>
              <c:numCache>
                <c:formatCode>0.0%</c:formatCode>
                <c:ptCount val="30"/>
                <c:pt idx="0">
                  <c:v>-2.1886573008883192E-2</c:v>
                </c:pt>
                <c:pt idx="1">
                  <c:v>-2.0006506856642847E-2</c:v>
                </c:pt>
                <c:pt idx="2">
                  <c:v>-2.0289966990752917E-2</c:v>
                </c:pt>
                <c:pt idx="3">
                  <c:v>-1.4762177373076169E-2</c:v>
                </c:pt>
                <c:pt idx="4">
                  <c:v>-9.7279823077890404E-3</c:v>
                </c:pt>
                <c:pt idx="5">
                  <c:v>-1.2035812661025491E-2</c:v>
                </c:pt>
                <c:pt idx="6">
                  <c:v>-7.2352590895730096E-3</c:v>
                </c:pt>
                <c:pt idx="7">
                  <c:v>-8.0870762632924142E-3</c:v>
                </c:pt>
                <c:pt idx="8">
                  <c:v>-7.6549719304588315E-3</c:v>
                </c:pt>
                <c:pt idx="9">
                  <c:v>-9.4593590339087097E-3</c:v>
                </c:pt>
                <c:pt idx="10">
                  <c:v>-6.7893974234268795E-3</c:v>
                </c:pt>
                <c:pt idx="11">
                  <c:v>-7.0571004288239036E-3</c:v>
                </c:pt>
                <c:pt idx="12">
                  <c:v>-6.5549799438449075E-3</c:v>
                </c:pt>
                <c:pt idx="13">
                  <c:v>-7.2459737107606337E-3</c:v>
                </c:pt>
                <c:pt idx="14">
                  <c:v>-7.5833865654995058E-3</c:v>
                </c:pt>
                <c:pt idx="15">
                  <c:v>-1.1583666234495915E-3</c:v>
                </c:pt>
                <c:pt idx="16">
                  <c:v>-9.9499467008493658E-3</c:v>
                </c:pt>
                <c:pt idx="17">
                  <c:v>-4.9904188622579282E-3</c:v>
                </c:pt>
                <c:pt idx="18">
                  <c:v>-6.8667864577823812E-3</c:v>
                </c:pt>
                <c:pt idx="19">
                  <c:v>-1.143722915767087E-2</c:v>
                </c:pt>
                <c:pt idx="20">
                  <c:v>-6.6518927149017415E-3</c:v>
                </c:pt>
                <c:pt idx="21">
                  <c:v>-2.6499272165104726E-3</c:v>
                </c:pt>
                <c:pt idx="22">
                  <c:v>-1.8764802055688534E-3</c:v>
                </c:pt>
                <c:pt idx="23">
                  <c:v>1.3762934875671817E-4</c:v>
                </c:pt>
                <c:pt idx="24">
                  <c:v>5.7108904776312919E-3</c:v>
                </c:pt>
                <c:pt idx="25">
                  <c:v>4.2076285751737608E-3</c:v>
                </c:pt>
                <c:pt idx="26">
                  <c:v>4.187147119362411E-3</c:v>
                </c:pt>
                <c:pt idx="27">
                  <c:v>1.4977034492911878E-2</c:v>
                </c:pt>
                <c:pt idx="28">
                  <c:v>2.3975647461392136E-2</c:v>
                </c:pt>
                <c:pt idx="29">
                  <c:v>1.0563209043763289E-2</c:v>
                </c:pt>
              </c:numCache>
            </c:numRef>
          </c:val>
        </c:ser>
        <c:ser>
          <c:idx val="1"/>
          <c:order val="1"/>
          <c:tx>
            <c:strRef>
              <c:f>'Fig 2-3 Climatic var'!$L$37</c:f>
              <c:strCache>
                <c:ptCount val="1"/>
                <c:pt idx="0">
                  <c:v>At normal climate</c:v>
                </c:pt>
              </c:strCache>
            </c:strRef>
          </c:tx>
          <c:invertIfNegative val="0"/>
          <c:cat>
            <c:strRef>
              <c:f>'Fig 2-3 Climatic var'!$J$38:$J$67</c:f>
              <c:strCache>
                <c:ptCount val="30"/>
                <c:pt idx="0">
                  <c:v>Czech Rep.</c:v>
                </c:pt>
                <c:pt idx="1">
                  <c:v>Lithuania</c:v>
                </c:pt>
                <c:pt idx="2">
                  <c:v>Estonia</c:v>
                </c:pt>
                <c:pt idx="3">
                  <c:v>Romania</c:v>
                </c:pt>
                <c:pt idx="4">
                  <c:v>Netherlands</c:v>
                </c:pt>
                <c:pt idx="5">
                  <c:v>Hungary</c:v>
                </c:pt>
                <c:pt idx="6">
                  <c:v>Sweden</c:v>
                </c:pt>
                <c:pt idx="7">
                  <c:v>Poland</c:v>
                </c:pt>
                <c:pt idx="8">
                  <c:v>France</c:v>
                </c:pt>
                <c:pt idx="9">
                  <c:v>Bulgaria</c:v>
                </c:pt>
                <c:pt idx="10">
                  <c:v>Norway</c:v>
                </c:pt>
                <c:pt idx="11">
                  <c:v>Germany</c:v>
                </c:pt>
                <c:pt idx="12">
                  <c:v>EU-27</c:v>
                </c:pt>
                <c:pt idx="13">
                  <c:v>Ireland</c:v>
                </c:pt>
                <c:pt idx="14">
                  <c:v>Austria</c:v>
                </c:pt>
                <c:pt idx="15">
                  <c:v>Denmark</c:v>
                </c:pt>
                <c:pt idx="16">
                  <c:v>Italy</c:v>
                </c:pt>
                <c:pt idx="17">
                  <c:v>Belgium</c:v>
                </c:pt>
                <c:pt idx="18">
                  <c:v>Slovenia</c:v>
                </c:pt>
                <c:pt idx="19">
                  <c:v>Latvia</c:v>
                </c:pt>
                <c:pt idx="20">
                  <c:v>Slovakia</c:v>
                </c:pt>
                <c:pt idx="21">
                  <c:v>UK</c:v>
                </c:pt>
                <c:pt idx="22">
                  <c:v>Portugal</c:v>
                </c:pt>
                <c:pt idx="23">
                  <c:v>Luxembourg</c:v>
                </c:pt>
                <c:pt idx="24">
                  <c:v>Spain</c:v>
                </c:pt>
                <c:pt idx="25">
                  <c:v>Finland</c:v>
                </c:pt>
                <c:pt idx="26">
                  <c:v>Croatia</c:v>
                </c:pt>
                <c:pt idx="27">
                  <c:v>Cyprus</c:v>
                </c:pt>
                <c:pt idx="28">
                  <c:v>Greece</c:v>
                </c:pt>
                <c:pt idx="29">
                  <c:v>Malta</c:v>
                </c:pt>
              </c:strCache>
            </c:strRef>
          </c:cat>
          <c:val>
            <c:numRef>
              <c:f>'Fig 2-3 Climatic var'!$L$38:$L$67</c:f>
              <c:numCache>
                <c:formatCode>0.0%</c:formatCode>
                <c:ptCount val="30"/>
                <c:pt idx="0">
                  <c:v>-2.06254190310734E-2</c:v>
                </c:pt>
                <c:pt idx="1">
                  <c:v>-1.7044652424383799E-2</c:v>
                </c:pt>
                <c:pt idx="2">
                  <c:v>-1.4763037977466253E-2</c:v>
                </c:pt>
                <c:pt idx="3">
                  <c:v>-1.4664406266905017E-2</c:v>
                </c:pt>
                <c:pt idx="4">
                  <c:v>-1.4357051030436718E-2</c:v>
                </c:pt>
                <c:pt idx="5">
                  <c:v>-1.1294465644153928E-2</c:v>
                </c:pt>
                <c:pt idx="6">
                  <c:v>-1.0734179001557709E-2</c:v>
                </c:pt>
                <c:pt idx="7">
                  <c:v>-1.0712719617207878E-2</c:v>
                </c:pt>
                <c:pt idx="8">
                  <c:v>-9.9434600515336813E-3</c:v>
                </c:pt>
                <c:pt idx="9">
                  <c:v>-8.8172803043027326E-3</c:v>
                </c:pt>
                <c:pt idx="10">
                  <c:v>-8.1427802090082713E-3</c:v>
                </c:pt>
                <c:pt idx="11">
                  <c:v>-8.0405844301832952E-3</c:v>
                </c:pt>
                <c:pt idx="12">
                  <c:v>-8.0116893589294857E-3</c:v>
                </c:pt>
                <c:pt idx="13">
                  <c:v>-7.4309585589343863E-3</c:v>
                </c:pt>
                <c:pt idx="14">
                  <c:v>-7.1074236115049594E-3</c:v>
                </c:pt>
                <c:pt idx="15">
                  <c:v>-6.9126135563429836E-3</c:v>
                </c:pt>
                <c:pt idx="16">
                  <c:v>-6.9081802095560807E-3</c:v>
                </c:pt>
                <c:pt idx="17">
                  <c:v>-5.5664697245745298E-3</c:v>
                </c:pt>
                <c:pt idx="18">
                  <c:v>-5.5224117687509011E-3</c:v>
                </c:pt>
                <c:pt idx="19">
                  <c:v>-4.7435738452638043E-3</c:v>
                </c:pt>
                <c:pt idx="20">
                  <c:v>-4.6357869870129464E-3</c:v>
                </c:pt>
                <c:pt idx="21">
                  <c:v>-3.7579222401744605E-3</c:v>
                </c:pt>
                <c:pt idx="22">
                  <c:v>-6.6444082521155412E-4</c:v>
                </c:pt>
                <c:pt idx="23">
                  <c:v>9.2210185480801066E-4</c:v>
                </c:pt>
                <c:pt idx="24">
                  <c:v>2.9782559201108061E-3</c:v>
                </c:pt>
                <c:pt idx="25">
                  <c:v>4.3683511894176963E-3</c:v>
                </c:pt>
                <c:pt idx="26">
                  <c:v>4.8907735104082306E-3</c:v>
                </c:pt>
                <c:pt idx="27">
                  <c:v>1.7799642860181875E-2</c:v>
                </c:pt>
                <c:pt idx="28">
                  <c:v>1.8102282654949287E-2</c:v>
                </c:pt>
                <c:pt idx="29">
                  <c:v>2.3488259664625533E-2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025344"/>
        <c:axId val="152031232"/>
      </c:barChart>
      <c:catAx>
        <c:axId val="1520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2031232"/>
        <c:crosses val="autoZero"/>
        <c:auto val="1"/>
        <c:lblAlgn val="ctr"/>
        <c:lblOffset val="100"/>
        <c:noMultiLvlLbl val="0"/>
      </c:catAx>
      <c:valAx>
        <c:axId val="1520312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%/year</a:t>
                </a:r>
              </a:p>
            </c:rich>
          </c:tx>
          <c:layout>
            <c:manualLayout>
              <c:xMode val="edge"/>
              <c:yMode val="edge"/>
              <c:x val="3.3916278483207614E-2"/>
              <c:y val="7.7119673017971985E-2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52025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681728973067552"/>
          <c:y val="0.92366652641702229"/>
          <c:w val="0.3648653377787236"/>
          <c:h val="5.5979910908083075E-2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28575</xdr:rowOff>
    </xdr:from>
    <xdr:to>
      <xdr:col>8</xdr:col>
      <xdr:colOff>161925</xdr:colOff>
      <xdr:row>20</xdr:row>
      <xdr:rowOff>180975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295275</xdr:colOff>
      <xdr:row>1</xdr:row>
      <xdr:rowOff>66675</xdr:rowOff>
    </xdr:from>
    <xdr:to>
      <xdr:col>23</xdr:col>
      <xdr:colOff>723900</xdr:colOff>
      <xdr:row>20</xdr:row>
      <xdr:rowOff>190500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2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o@123.xl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D_EXPLOITATION\ODYSSEE\MAJ\ueur27_new09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Data sources &amp; definitions"/>
      <sheetName val="ODYSSEE data"/>
      <sheetName val="EEA data"/>
      <sheetName val="IEA data"/>
      <sheetName val="Fig 1 ODEX EU"/>
      <sheetName val="Fig 2-3 Climatic var"/>
      <sheetName val="Fig 4 end use EU"/>
      <sheetName val="Fig 5 end use countries"/>
      <sheetName val="Fig 6 Drivers "/>
      <sheetName val="Fig 7 ODEX"/>
      <sheetName val="Fig 8 Water heaters"/>
      <sheetName val="Fig 9 Thermal regulations"/>
      <sheetName val="Fig 10 CO2 per dw"/>
      <sheetName val="Fig 11 Drivers CO2"/>
      <sheetName val="EU-27 ODEX"/>
      <sheetName val="householdsODEX"/>
      <sheetName val="remarks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25">
          <cell r="C25">
            <v>1990</v>
          </cell>
          <cell r="D25">
            <v>1991</v>
          </cell>
          <cell r="E25">
            <v>1992</v>
          </cell>
          <cell r="F25">
            <v>1993</v>
          </cell>
          <cell r="G25">
            <v>1994</v>
          </cell>
          <cell r="H25">
            <v>1995</v>
          </cell>
          <cell r="I25">
            <v>1996</v>
          </cell>
          <cell r="J25">
            <v>1997</v>
          </cell>
          <cell r="K25">
            <v>1998</v>
          </cell>
          <cell r="L25">
            <v>1999</v>
          </cell>
          <cell r="M25">
            <v>2000</v>
          </cell>
          <cell r="N25">
            <v>2001</v>
          </cell>
          <cell r="O25">
            <v>2002</v>
          </cell>
          <cell r="P25">
            <v>2003</v>
          </cell>
          <cell r="Q25">
            <v>2004</v>
          </cell>
          <cell r="R25">
            <v>2005</v>
          </cell>
          <cell r="S25">
            <v>2006</v>
          </cell>
          <cell r="T25">
            <v>2007</v>
          </cell>
          <cell r="U25">
            <v>2008</v>
          </cell>
          <cell r="V25">
            <v>2009</v>
          </cell>
        </row>
        <row r="26">
          <cell r="A26" t="str">
            <v>Actual value</v>
          </cell>
          <cell r="C26">
            <v>1.6169467372277777</v>
          </cell>
          <cell r="D26">
            <v>1.6865763813732499</v>
          </cell>
          <cell r="E26">
            <v>1.6231427494464599</v>
          </cell>
          <cell r="F26">
            <v>1.6615772549181997</v>
          </cell>
          <cell r="G26">
            <v>1.5897705303468546</v>
          </cell>
          <cell r="H26">
            <v>1.5884012549741229</v>
          </cell>
          <cell r="I26">
            <v>1.7132723244673023</v>
          </cell>
          <cell r="J26">
            <v>1.6330993894535135</v>
          </cell>
          <cell r="K26">
            <v>1.6233177128526546</v>
          </cell>
          <cell r="L26">
            <v>1.5833068214356538</v>
          </cell>
          <cell r="M26">
            <v>1.572149585457463</v>
          </cell>
          <cell r="N26">
            <v>1.6031660520346891</v>
          </cell>
          <cell r="O26">
            <v>1.5373485639485311</v>
          </cell>
          <cell r="P26">
            <v>1.5474766011260901</v>
          </cell>
          <cell r="Q26">
            <v>1.5453936072623333</v>
          </cell>
          <cell r="R26">
            <v>1.5307307473792959</v>
          </cell>
          <cell r="S26">
            <v>1.5001950145777714</v>
          </cell>
          <cell r="T26">
            <v>1.411533011298969</v>
          </cell>
          <cell r="U26">
            <v>1.4567067956735151</v>
          </cell>
          <cell r="V26">
            <v>1.4270152647220677</v>
          </cell>
        </row>
        <row r="27">
          <cell r="A27" t="str">
            <v>degree days</v>
          </cell>
          <cell r="C27">
            <v>90.436869893156626</v>
          </cell>
          <cell r="D27">
            <v>103.03266335175445</v>
          </cell>
          <cell r="E27">
            <v>96.044459503793689</v>
          </cell>
          <cell r="F27">
            <v>101.81487987327422</v>
          </cell>
          <cell r="G27">
            <v>93.304222262397545</v>
          </cell>
          <cell r="H27">
            <v>96.637501723907548</v>
          </cell>
          <cell r="I27">
            <v>108.3480385835396</v>
          </cell>
          <cell r="J27">
            <v>96.203776078387364</v>
          </cell>
          <cell r="K27">
            <v>96.644935763329499</v>
          </cell>
          <cell r="L27">
            <v>93.854042111882862</v>
          </cell>
          <cell r="M27">
            <v>90.337843575854322</v>
          </cell>
          <cell r="N27">
            <v>96.497015573270573</v>
          </cell>
          <cell r="O27">
            <v>91.877972147572791</v>
          </cell>
          <cell r="P27">
            <v>97.478600157026278</v>
          </cell>
          <cell r="Q27">
            <v>97.90210819285474</v>
          </cell>
          <cell r="R27">
            <v>98.02010034119985</v>
          </cell>
          <cell r="S27">
            <v>93.143572678237419</v>
          </cell>
          <cell r="T27">
            <v>88.958290512298376</v>
          </cell>
          <cell r="U27">
            <v>92.584363985678365</v>
          </cell>
          <cell r="V27">
            <v>94.112944727774845</v>
          </cell>
        </row>
        <row r="28">
          <cell r="A28" t="str">
            <v>At normal climate</v>
          </cell>
          <cell r="C28">
            <v>1.7247481642337086</v>
          </cell>
          <cell r="D28">
            <v>1.6539117616660146</v>
          </cell>
          <cell r="E28">
            <v>1.6659023005437281</v>
          </cell>
          <cell r="F28">
            <v>1.642305964877629</v>
          </cell>
          <cell r="G28">
            <v>1.661437534478259</v>
          </cell>
          <cell r="H28">
            <v>1.6234402980015086</v>
          </cell>
          <cell r="I28">
            <v>1.6264383335318675</v>
          </cell>
          <cell r="J28">
            <v>1.6735825802614759</v>
          </cell>
          <cell r="K28">
            <v>1.6586468252325934</v>
          </cell>
          <cell r="L28">
            <v>1.6473464473088262</v>
          </cell>
          <cell r="M28">
            <v>1.6740827735439696</v>
          </cell>
          <cell r="N28">
            <v>1.6392175897552907</v>
          </cell>
          <cell r="O28">
            <v>1.6196311453524679</v>
          </cell>
          <cell r="P28">
            <v>1.572179239877765</v>
          </cell>
          <cell r="Q28">
            <v>1.5657866187388478</v>
          </cell>
          <cell r="R28">
            <v>1.5497073531204248</v>
          </cell>
          <cell r="S28">
            <v>1.5663664655618177</v>
          </cell>
          <cell r="T28">
            <v>1.5141532533247328</v>
          </cell>
          <cell r="U28">
            <v>1.5258965098601021</v>
          </cell>
          <cell r="V28">
            <v>1.4803016662878326</v>
          </cell>
        </row>
        <row r="37">
          <cell r="K37" t="str">
            <v>Actual value</v>
          </cell>
          <cell r="L37" t="str">
            <v>At normal climate</v>
          </cell>
        </row>
        <row r="38">
          <cell r="J38" t="str">
            <v>Czech Rep.</v>
          </cell>
          <cell r="K38">
            <v>-2.1886573008883192E-2</v>
          </cell>
          <cell r="L38">
            <v>-2.06254190310734E-2</v>
          </cell>
        </row>
        <row r="39">
          <cell r="J39" t="str">
            <v>Lithuania</v>
          </cell>
          <cell r="K39">
            <v>-2.0006506856642847E-2</v>
          </cell>
          <cell r="L39">
            <v>-1.7044652424383799E-2</v>
          </cell>
        </row>
        <row r="40">
          <cell r="J40" t="str">
            <v>Estonia</v>
          </cell>
          <cell r="K40">
            <v>-2.0289966990752917E-2</v>
          </cell>
          <cell r="L40">
            <v>-1.4763037977466253E-2</v>
          </cell>
        </row>
        <row r="41">
          <cell r="J41" t="str">
            <v>Romania</v>
          </cell>
          <cell r="K41">
            <v>-1.4762177373076169E-2</v>
          </cell>
          <cell r="L41">
            <v>-1.4664406266905017E-2</v>
          </cell>
        </row>
        <row r="42">
          <cell r="J42" t="str">
            <v>Netherlands</v>
          </cell>
          <cell r="K42">
            <v>-9.7279823077890404E-3</v>
          </cell>
          <cell r="L42">
            <v>-1.4357051030436718E-2</v>
          </cell>
        </row>
        <row r="43">
          <cell r="J43" t="str">
            <v>Hungary</v>
          </cell>
          <cell r="K43">
            <v>-1.2035812661025491E-2</v>
          </cell>
          <cell r="L43">
            <v>-1.1294465644153928E-2</v>
          </cell>
        </row>
        <row r="44">
          <cell r="J44" t="str">
            <v>Sweden</v>
          </cell>
          <cell r="K44">
            <v>-7.2352590895730096E-3</v>
          </cell>
          <cell r="L44">
            <v>-1.0734179001557709E-2</v>
          </cell>
        </row>
        <row r="45">
          <cell r="J45" t="str">
            <v>Poland</v>
          </cell>
          <cell r="K45">
            <v>-8.0870762632924142E-3</v>
          </cell>
          <cell r="L45">
            <v>-1.0712719617207878E-2</v>
          </cell>
        </row>
        <row r="46">
          <cell r="J46" t="str">
            <v>France</v>
          </cell>
          <cell r="K46">
            <v>-7.6549719304588315E-3</v>
          </cell>
          <cell r="L46">
            <v>-9.9434600515336813E-3</v>
          </cell>
        </row>
        <row r="47">
          <cell r="J47" t="str">
            <v>Bulgaria</v>
          </cell>
          <cell r="K47">
            <v>-9.4593590339087097E-3</v>
          </cell>
          <cell r="L47">
            <v>-8.8172803043027326E-3</v>
          </cell>
        </row>
        <row r="48">
          <cell r="J48" t="str">
            <v>Norway</v>
          </cell>
          <cell r="K48">
            <v>-6.7893974234268795E-3</v>
          </cell>
          <cell r="L48">
            <v>-8.1427802090082713E-3</v>
          </cell>
        </row>
        <row r="49">
          <cell r="J49" t="str">
            <v>Germany</v>
          </cell>
          <cell r="K49">
            <v>-7.0571004288239036E-3</v>
          </cell>
          <cell r="L49">
            <v>-8.0405844301832952E-3</v>
          </cell>
        </row>
        <row r="50">
          <cell r="J50" t="str">
            <v>EU-27</v>
          </cell>
          <cell r="K50">
            <v>-6.5549799438449075E-3</v>
          </cell>
          <cell r="L50">
            <v>-8.0116893589294857E-3</v>
          </cell>
        </row>
        <row r="51">
          <cell r="J51" t="str">
            <v>Ireland</v>
          </cell>
          <cell r="K51">
            <v>-7.2459737107606337E-3</v>
          </cell>
          <cell r="L51">
            <v>-7.4309585589343863E-3</v>
          </cell>
        </row>
        <row r="52">
          <cell r="J52" t="str">
            <v>Austria</v>
          </cell>
          <cell r="K52">
            <v>-7.5833865654995058E-3</v>
          </cell>
          <cell r="L52">
            <v>-7.1074236115049594E-3</v>
          </cell>
        </row>
        <row r="53">
          <cell r="J53" t="str">
            <v>Denmark</v>
          </cell>
          <cell r="K53">
            <v>-1.1583666234495915E-3</v>
          </cell>
          <cell r="L53">
            <v>-6.9126135563429836E-3</v>
          </cell>
        </row>
        <row r="54">
          <cell r="J54" t="str">
            <v>Italy</v>
          </cell>
          <cell r="K54">
            <v>-9.9499467008493658E-3</v>
          </cell>
          <cell r="L54">
            <v>-6.9081802095560807E-3</v>
          </cell>
        </row>
        <row r="55">
          <cell r="J55" t="str">
            <v>Belgium</v>
          </cell>
          <cell r="K55">
            <v>-4.9904188622579282E-3</v>
          </cell>
          <cell r="L55">
            <v>-5.5664697245745298E-3</v>
          </cell>
        </row>
        <row r="56">
          <cell r="J56" t="str">
            <v>Slovenia</v>
          </cell>
          <cell r="K56">
            <v>-6.8667864577823812E-3</v>
          </cell>
          <cell r="L56">
            <v>-5.5224117687509011E-3</v>
          </cell>
        </row>
        <row r="57">
          <cell r="J57" t="str">
            <v>Latvia</v>
          </cell>
          <cell r="K57">
            <v>-1.143722915767087E-2</v>
          </cell>
          <cell r="L57">
            <v>-4.7435738452638043E-3</v>
          </cell>
        </row>
        <row r="58">
          <cell r="J58" t="str">
            <v>Slovakia</v>
          </cell>
          <cell r="K58">
            <v>-6.6518927149017415E-3</v>
          </cell>
          <cell r="L58">
            <v>-4.6357869870129464E-3</v>
          </cell>
        </row>
        <row r="59">
          <cell r="J59" t="str">
            <v>UK</v>
          </cell>
          <cell r="K59">
            <v>-2.6499272165104726E-3</v>
          </cell>
          <cell r="L59">
            <v>-3.7579222401744605E-3</v>
          </cell>
        </row>
        <row r="60">
          <cell r="J60" t="str">
            <v>Portugal</v>
          </cell>
          <cell r="K60">
            <v>-1.8764802055688534E-3</v>
          </cell>
          <cell r="L60">
            <v>-6.6444082521155412E-4</v>
          </cell>
        </row>
        <row r="61">
          <cell r="J61" t="str">
            <v>Luxembourg</v>
          </cell>
          <cell r="K61">
            <v>1.3762934875671817E-4</v>
          </cell>
          <cell r="L61">
            <v>9.2210185480801066E-4</v>
          </cell>
        </row>
        <row r="62">
          <cell r="J62" t="str">
            <v>Spain</v>
          </cell>
          <cell r="K62">
            <v>5.7108904776312919E-3</v>
          </cell>
          <cell r="L62">
            <v>2.9782559201108061E-3</v>
          </cell>
        </row>
        <row r="63">
          <cell r="J63" t="str">
            <v>Finland</v>
          </cell>
          <cell r="K63">
            <v>4.2076285751737608E-3</v>
          </cell>
          <cell r="L63">
            <v>4.3683511894176963E-3</v>
          </cell>
        </row>
        <row r="64">
          <cell r="J64" t="str">
            <v>Croatia</v>
          </cell>
          <cell r="K64">
            <v>4.187147119362411E-3</v>
          </cell>
          <cell r="L64">
            <v>4.8907735104082306E-3</v>
          </cell>
        </row>
        <row r="65">
          <cell r="J65" t="str">
            <v>Cyprus</v>
          </cell>
          <cell r="K65">
            <v>1.4977034492911878E-2</v>
          </cell>
          <cell r="L65">
            <v>1.7799642860181875E-2</v>
          </cell>
        </row>
        <row r="66">
          <cell r="J66" t="str">
            <v>Greece</v>
          </cell>
          <cell r="K66">
            <v>2.3975647461392136E-2</v>
          </cell>
          <cell r="L66">
            <v>1.8102282654949287E-2</v>
          </cell>
        </row>
        <row r="67">
          <cell r="J67" t="str">
            <v>Malta</v>
          </cell>
          <cell r="K67">
            <v>1.0563209043763289E-2</v>
          </cell>
          <cell r="L67">
            <v>2.3488259664625533E-2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@123"/>
      <sheetName val="Base %"/>
      <sheetName val="Change %"/>
      <sheetName val="Result%"/>
      <sheetName val="HHFCe - CPNSA"/>
      <sheetName val="Menu"/>
      <sheetName val="old CPIO all downlist"/>
      <sheetName val="download"/>
      <sheetName val="download.old"/>
      <sheetName val="CPIO all downlist"/>
      <sheetName val="NEWLESS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Macro economy_Energy balance"/>
      <sheetName val="Macro economy Eurostat"/>
      <sheetName val="ipi"/>
      <sheetName val="VA"/>
      <sheetName val="Industry"/>
      <sheetName val="Transport"/>
      <sheetName val="Households"/>
      <sheetName val="Services"/>
      <sheetName val="EEA CO2 emissions"/>
      <sheetName val="IPI Eurostat"/>
      <sheetName val="extract nrdweb ventil mac-veh"/>
      <sheetName val="extract nrdweb toccboi tocccon"/>
      <sheetName val="GlobalOdex"/>
      <sheetName val="industryODEX"/>
      <sheetName val="transportODEX"/>
      <sheetName val="householdsODEX"/>
      <sheetName val="DIVISIA Ind constant structure"/>
      <sheetName val="p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B67"/>
  <sheetViews>
    <sheetView tabSelected="1" workbookViewId="0">
      <selection activeCell="D45" sqref="D45"/>
    </sheetView>
  </sheetViews>
  <sheetFormatPr defaultRowHeight="15"/>
  <cols>
    <col min="1" max="1" width="31.28515625" customWidth="1"/>
    <col min="2" max="2" width="9.5703125" customWidth="1"/>
    <col min="3" max="3" width="6.85546875" customWidth="1"/>
    <col min="4" max="4" width="15.42578125" bestFit="1" customWidth="1"/>
    <col min="5" max="12" width="5.140625" customWidth="1"/>
    <col min="13" max="13" width="8.5703125" customWidth="1"/>
    <col min="14" max="14" width="7" customWidth="1"/>
    <col min="15" max="22" width="5.140625" customWidth="1"/>
    <col min="23" max="256" width="11.42578125" customWidth="1"/>
  </cols>
  <sheetData>
    <row r="1" spans="1:10">
      <c r="A1" s="1" t="s">
        <v>0</v>
      </c>
      <c r="J1" s="1" t="s">
        <v>1</v>
      </c>
    </row>
    <row r="23" spans="1:28" ht="18.75">
      <c r="A23" s="2" t="s">
        <v>2</v>
      </c>
      <c r="B23" s="2"/>
      <c r="D23" s="2"/>
      <c r="E23" s="2"/>
      <c r="F23" s="2"/>
      <c r="G23" s="2"/>
    </row>
    <row r="24" spans="1:28" ht="15.75" thickBot="1"/>
    <row r="25" spans="1:28">
      <c r="A25" s="3"/>
      <c r="B25" s="4"/>
      <c r="C25" s="4">
        <v>1990</v>
      </c>
      <c r="D25" s="4">
        <v>1991</v>
      </c>
      <c r="E25" s="4">
        <v>1992</v>
      </c>
      <c r="F25" s="4">
        <v>1993</v>
      </c>
      <c r="G25" s="4">
        <v>1994</v>
      </c>
      <c r="H25" s="4">
        <v>1995</v>
      </c>
      <c r="I25" s="4">
        <v>1996</v>
      </c>
      <c r="J25" s="4">
        <v>1997</v>
      </c>
      <c r="K25" s="4">
        <v>1998</v>
      </c>
      <c r="L25" s="4">
        <v>1999</v>
      </c>
      <c r="M25" s="4">
        <v>2000</v>
      </c>
      <c r="N25" s="4">
        <v>2001</v>
      </c>
      <c r="O25" s="4">
        <v>2002</v>
      </c>
      <c r="P25" s="4">
        <v>2003</v>
      </c>
      <c r="Q25" s="4">
        <v>2004</v>
      </c>
      <c r="R25" s="4">
        <v>2005</v>
      </c>
      <c r="S25" s="4">
        <v>2006</v>
      </c>
      <c r="T25" s="4">
        <v>2007</v>
      </c>
      <c r="U25" s="5">
        <v>2008</v>
      </c>
      <c r="V25" s="5">
        <v>2009</v>
      </c>
      <c r="X25" t="s">
        <v>3</v>
      </c>
      <c r="Y25" t="s">
        <v>4</v>
      </c>
      <c r="Z25" t="s">
        <v>5</v>
      </c>
      <c r="AA25" t="s">
        <v>6</v>
      </c>
      <c r="AB25" t="s">
        <v>7</v>
      </c>
    </row>
    <row r="26" spans="1:28">
      <c r="A26" s="6" t="s">
        <v>8</v>
      </c>
      <c r="B26" s="7" t="s">
        <v>9</v>
      </c>
      <c r="C26" s="8">
        <v>1.6169467372277777</v>
      </c>
      <c r="D26" s="8">
        <v>1.6865763813732499</v>
      </c>
      <c r="E26" s="8">
        <v>1.6231427494464599</v>
      </c>
      <c r="F26" s="8">
        <v>1.6615772549181997</v>
      </c>
      <c r="G26" s="8">
        <v>1.5897705303468546</v>
      </c>
      <c r="H26" s="8">
        <v>1.5884012549741229</v>
      </c>
      <c r="I26" s="8">
        <v>1.7132723244673023</v>
      </c>
      <c r="J26" s="8">
        <v>1.6330993894535135</v>
      </c>
      <c r="K26" s="8">
        <v>1.6233177128526546</v>
      </c>
      <c r="L26" s="8">
        <v>1.5833068214356538</v>
      </c>
      <c r="M26" s="8">
        <v>1.572149585457463</v>
      </c>
      <c r="N26" s="8">
        <v>1.6031660520346891</v>
      </c>
      <c r="O26" s="8">
        <v>1.5373485639485311</v>
      </c>
      <c r="P26" s="8">
        <v>1.5474766011260901</v>
      </c>
      <c r="Q26" s="8">
        <v>1.5453936072623333</v>
      </c>
      <c r="R26" s="8">
        <v>1.5307307473792959</v>
      </c>
      <c r="S26" s="8">
        <v>1.5001950145777714</v>
      </c>
      <c r="T26" s="8">
        <v>1.411533011298969</v>
      </c>
      <c r="U26" s="8">
        <v>1.4567067956735151</v>
      </c>
      <c r="V26" s="9">
        <v>1.4270152647220677</v>
      </c>
      <c r="X26" s="10">
        <f>((V26/C26)^(1/19))-1</f>
        <v>-6.5549799438449075E-3</v>
      </c>
      <c r="Y26" s="10">
        <f>((U26/C26)^(1/18))-1</f>
        <v>-5.7810788923249312E-3</v>
      </c>
      <c r="Z26" s="10">
        <f>V26/U26-1</f>
        <v>-2.0382640514640671E-2</v>
      </c>
      <c r="AA26" s="10">
        <f>((M26/C26)^(1/10))-1</f>
        <v>-2.8056363428198283E-3</v>
      </c>
      <c r="AB26" s="10">
        <f>((U26/M26)^(1/8))-1</f>
        <v>-9.4879002626061526E-3</v>
      </c>
    </row>
    <row r="27" spans="1:28">
      <c r="A27" s="6" t="s">
        <v>10</v>
      </c>
      <c r="B27" s="7">
        <v>1</v>
      </c>
      <c r="C27" s="11">
        <v>90.436869893156626</v>
      </c>
      <c r="D27" s="11">
        <v>103.03266335175445</v>
      </c>
      <c r="E27" s="11">
        <v>96.044459503793689</v>
      </c>
      <c r="F27" s="11">
        <v>101.81487987327422</v>
      </c>
      <c r="G27" s="11">
        <v>93.304222262397545</v>
      </c>
      <c r="H27" s="11">
        <v>96.637501723907548</v>
      </c>
      <c r="I27" s="11">
        <v>108.3480385835396</v>
      </c>
      <c r="J27" s="11">
        <v>96.203776078387364</v>
      </c>
      <c r="K27" s="11">
        <v>96.644935763329499</v>
      </c>
      <c r="L27" s="11">
        <v>93.854042111882862</v>
      </c>
      <c r="M27" s="11">
        <v>90.337843575854322</v>
      </c>
      <c r="N27" s="11">
        <v>96.497015573270573</v>
      </c>
      <c r="O27" s="11">
        <v>91.877972147572791</v>
      </c>
      <c r="P27" s="11">
        <v>97.478600157026278</v>
      </c>
      <c r="Q27" s="11">
        <v>97.90210819285474</v>
      </c>
      <c r="R27" s="11">
        <v>98.02010034119985</v>
      </c>
      <c r="S27" s="11">
        <v>93.143572678237419</v>
      </c>
      <c r="T27" s="11">
        <v>88.958290512298376</v>
      </c>
      <c r="U27" s="11">
        <v>92.584363985678365</v>
      </c>
      <c r="V27" s="12">
        <v>94.112944727774845</v>
      </c>
      <c r="X27" s="10"/>
      <c r="Y27" s="10"/>
      <c r="Z27" s="10"/>
      <c r="AA27" s="10"/>
      <c r="AB27" s="10"/>
    </row>
    <row r="28" spans="1:28" ht="15.75" thickBot="1">
      <c r="A28" s="13" t="s">
        <v>11</v>
      </c>
      <c r="B28" s="14" t="s">
        <v>9</v>
      </c>
      <c r="C28" s="15">
        <v>1.7247481642337086</v>
      </c>
      <c r="D28" s="15">
        <v>1.6539117616660146</v>
      </c>
      <c r="E28" s="15">
        <v>1.6659023005437281</v>
      </c>
      <c r="F28" s="15">
        <v>1.642305964877629</v>
      </c>
      <c r="G28" s="15">
        <v>1.661437534478259</v>
      </c>
      <c r="H28" s="15">
        <v>1.6234402980015086</v>
      </c>
      <c r="I28" s="15">
        <v>1.6264383335318675</v>
      </c>
      <c r="J28" s="15">
        <v>1.6735825802614759</v>
      </c>
      <c r="K28" s="15">
        <v>1.6586468252325934</v>
      </c>
      <c r="L28" s="15">
        <v>1.6473464473088262</v>
      </c>
      <c r="M28" s="15">
        <v>1.6740827735439696</v>
      </c>
      <c r="N28" s="15">
        <v>1.6392175897552907</v>
      </c>
      <c r="O28" s="15">
        <v>1.6196311453524679</v>
      </c>
      <c r="P28" s="15">
        <v>1.572179239877765</v>
      </c>
      <c r="Q28" s="15">
        <v>1.5657866187388478</v>
      </c>
      <c r="R28" s="15">
        <v>1.5497073531204248</v>
      </c>
      <c r="S28" s="15">
        <v>1.5663664655618177</v>
      </c>
      <c r="T28" s="15">
        <v>1.5141532533247328</v>
      </c>
      <c r="U28" s="15">
        <v>1.5258965098601021</v>
      </c>
      <c r="V28" s="16">
        <v>1.4803016662878326</v>
      </c>
      <c r="X28" s="10">
        <f>((V28/C28)^(1/19))-1</f>
        <v>-8.0116893589294857E-3</v>
      </c>
      <c r="Y28" s="10">
        <f>((U28/C28)^(1/18))-1</f>
        <v>-6.7823914653472039E-3</v>
      </c>
      <c r="Z28" s="10">
        <f>V28/U28-1</f>
        <v>-2.9880691958886318E-2</v>
      </c>
      <c r="AA28" s="10">
        <f>((M28/C28)^(1/10))-1</f>
        <v>-2.9771226221465552E-3</v>
      </c>
      <c r="AB28" s="10">
        <f>((U28/M28)^(1/8))-1</f>
        <v>-1.1518560616944895E-2</v>
      </c>
    </row>
    <row r="29" spans="1:28">
      <c r="T29" s="17">
        <f>((T28/R28)^(1/2))-1</f>
        <v>-1.1537790575089746E-2</v>
      </c>
      <c r="U29" s="10">
        <f>U28/T28-1</f>
        <v>7.7556591511351858E-3</v>
      </c>
      <c r="V29" s="18">
        <f>V28/U28-1</f>
        <v>-2.9880691958886318E-2</v>
      </c>
      <c r="X29" s="10"/>
    </row>
    <row r="30" spans="1:28">
      <c r="X30" s="10"/>
    </row>
    <row r="31" spans="1:28" s="19" customFormat="1">
      <c r="C31" s="19">
        <v>1990</v>
      </c>
      <c r="D31" s="19">
        <v>1991</v>
      </c>
      <c r="E31" s="19">
        <v>1992</v>
      </c>
      <c r="F31" s="19">
        <v>1993</v>
      </c>
      <c r="G31" s="19">
        <v>1994</v>
      </c>
      <c r="H31" s="19">
        <v>1995</v>
      </c>
      <c r="I31" s="19">
        <v>1996</v>
      </c>
      <c r="J31" s="19">
        <v>1997</v>
      </c>
      <c r="K31" s="19">
        <v>1998</v>
      </c>
      <c r="L31" s="19">
        <v>1999</v>
      </c>
      <c r="M31" s="19">
        <v>2000</v>
      </c>
      <c r="N31" s="19">
        <v>2001</v>
      </c>
      <c r="O31" s="19">
        <v>2002</v>
      </c>
      <c r="P31" s="19">
        <v>2003</v>
      </c>
      <c r="Q31" s="19">
        <v>2004</v>
      </c>
      <c r="R31" s="19">
        <v>2005</v>
      </c>
      <c r="S31" s="19">
        <v>2006</v>
      </c>
      <c r="T31" s="19">
        <v>2007</v>
      </c>
      <c r="U31" s="19">
        <v>2008</v>
      </c>
      <c r="V31" s="19">
        <v>2009</v>
      </c>
      <c r="X31" t="s">
        <v>3</v>
      </c>
      <c r="Y31"/>
      <c r="Z31" t="s">
        <v>5</v>
      </c>
      <c r="AA31" t="s">
        <v>6</v>
      </c>
      <c r="AB31" t="s">
        <v>7</v>
      </c>
    </row>
    <row r="32" spans="1:28" s="19" customFormat="1">
      <c r="A32" s="19" t="s">
        <v>12</v>
      </c>
      <c r="B32" s="19" t="s">
        <v>13</v>
      </c>
      <c r="C32" s="20">
        <v>273.16500000000002</v>
      </c>
      <c r="D32" s="20">
        <v>288.67099999999999</v>
      </c>
      <c r="E32" s="20">
        <v>279.452</v>
      </c>
      <c r="F32" s="20">
        <v>288.53899999999999</v>
      </c>
      <c r="G32" s="20">
        <v>278.084</v>
      </c>
      <c r="H32" s="20">
        <v>281.37799999999999</v>
      </c>
      <c r="I32" s="20">
        <v>305.637</v>
      </c>
      <c r="J32" s="20">
        <v>294.11</v>
      </c>
      <c r="K32" s="20">
        <v>294.46699999999998</v>
      </c>
      <c r="L32" s="20">
        <v>290.25</v>
      </c>
      <c r="M32" s="20">
        <v>292.02800000000002</v>
      </c>
      <c r="N32" s="20">
        <v>301.17500000000001</v>
      </c>
      <c r="O32" s="20">
        <v>292.43599999999998</v>
      </c>
      <c r="P32" s="20">
        <v>297.22300000000001</v>
      </c>
      <c r="Q32" s="20">
        <v>300.529</v>
      </c>
      <c r="R32" s="20">
        <v>301.41300000000001</v>
      </c>
      <c r="S32" s="20">
        <v>298.67099999999999</v>
      </c>
      <c r="T32" s="20">
        <v>283.28399999999999</v>
      </c>
      <c r="U32" s="20">
        <v>295.79399999999998</v>
      </c>
      <c r="V32" s="20">
        <v>293.66000000000003</v>
      </c>
      <c r="W32" s="21">
        <f>V32/C32-1</f>
        <v>7.5027913532114354E-2</v>
      </c>
      <c r="X32" s="10">
        <f>((V32/C32)^(1/19))-1</f>
        <v>3.8149757924825778E-3</v>
      </c>
      <c r="Y32" s="10"/>
      <c r="Z32" s="10">
        <f>V32/U32-1</f>
        <v>-7.214480347809471E-3</v>
      </c>
      <c r="AA32" s="10">
        <f>((M32/C32)^(1/10))-1</f>
        <v>6.6997113120801366E-3</v>
      </c>
      <c r="AB32" s="10">
        <f>((U32/M32)^(1/8))-1</f>
        <v>1.6029806538173652E-3</v>
      </c>
    </row>
    <row r="33" spans="1:28" s="19" customFormat="1">
      <c r="A33" s="19" t="s">
        <v>14</v>
      </c>
      <c r="B33" s="19" t="s">
        <v>13</v>
      </c>
      <c r="C33" s="20">
        <v>291.37684095313023</v>
      </c>
      <c r="D33" s="20">
        <v>283.08018980032807</v>
      </c>
      <c r="E33" s="20">
        <v>286.81379370379398</v>
      </c>
      <c r="F33" s="20">
        <v>285.19246962318044</v>
      </c>
      <c r="G33" s="20">
        <v>290.62005271732471</v>
      </c>
      <c r="H33" s="20">
        <v>287.58500582934272</v>
      </c>
      <c r="I33" s="20">
        <v>290.14636251726046</v>
      </c>
      <c r="J33" s="20">
        <v>301.40074502471901</v>
      </c>
      <c r="K33" s="20">
        <v>300.87563932723424</v>
      </c>
      <c r="L33" s="20">
        <v>301.98967114777798</v>
      </c>
      <c r="M33" s="20">
        <v>310.96216843147579</v>
      </c>
      <c r="N33" s="20">
        <v>307.94773689723019</v>
      </c>
      <c r="O33" s="20">
        <v>308.08787592437704</v>
      </c>
      <c r="P33" s="20">
        <v>301.96762256317561</v>
      </c>
      <c r="Q33" s="20">
        <v>304.49478018520631</v>
      </c>
      <c r="R33" s="20">
        <v>305.14964387159108</v>
      </c>
      <c r="S33" s="20">
        <v>311.84494954976469</v>
      </c>
      <c r="T33" s="20">
        <v>303.87910646178511</v>
      </c>
      <c r="U33" s="20">
        <v>309.8434314840103</v>
      </c>
      <c r="V33" s="20">
        <v>304.62560427253044</v>
      </c>
      <c r="W33" s="21">
        <f>V33/C33-1</f>
        <v>4.5469513898434233E-2</v>
      </c>
      <c r="X33" s="10">
        <f>((V33/C33)^(1/19))-1</f>
        <v>2.3430606922818509E-3</v>
      </c>
      <c r="Y33" s="10"/>
      <c r="Z33" s="10">
        <f>V33/U33-1</f>
        <v>-1.6840205992067703E-2</v>
      </c>
      <c r="AA33" s="10">
        <f>((M33/C33)^(1/10))-1</f>
        <v>6.5265904098930072E-3</v>
      </c>
      <c r="AB33" s="10">
        <f>((U33/M33)^(1/8))-1</f>
        <v>-4.5041724424010887E-4</v>
      </c>
    </row>
    <row r="34" spans="1:28" s="19" customFormat="1">
      <c r="A34" s="19" t="s">
        <v>15</v>
      </c>
      <c r="B34" s="19" t="s">
        <v>16</v>
      </c>
      <c r="C34" s="20">
        <v>168.93877436453835</v>
      </c>
      <c r="D34" s="20">
        <v>171.15797611547086</v>
      </c>
      <c r="E34" s="20">
        <v>172.16723550365577</v>
      </c>
      <c r="F34" s="20">
        <v>173.65367703845038</v>
      </c>
      <c r="G34" s="20">
        <v>174.9208421540736</v>
      </c>
      <c r="H34" s="20">
        <v>177.14541531546701</v>
      </c>
      <c r="I34" s="20">
        <v>178.39370638</v>
      </c>
      <c r="J34" s="20">
        <v>180.09314185000002</v>
      </c>
      <c r="K34" s="20">
        <v>181.39825474</v>
      </c>
      <c r="L34" s="20">
        <v>183.31885903</v>
      </c>
      <c r="M34" s="20">
        <v>185.75077251000002</v>
      </c>
      <c r="N34" s="20">
        <v>187.8626357</v>
      </c>
      <c r="O34" s="20">
        <v>190.22101224000002</v>
      </c>
      <c r="P34" s="20">
        <v>192.06946314000001</v>
      </c>
      <c r="Q34" s="20">
        <v>194.46760914999999</v>
      </c>
      <c r="R34" s="20">
        <v>196.90791507</v>
      </c>
      <c r="S34" s="20">
        <v>199.08811660999999</v>
      </c>
      <c r="T34" s="20">
        <v>200.69243704000002</v>
      </c>
      <c r="U34" s="20">
        <v>203.0566486533333</v>
      </c>
      <c r="V34" s="20">
        <v>205.78616589444445</v>
      </c>
      <c r="X34" s="10">
        <f>((V34/C34)^(1/19))-1</f>
        <v>1.0438379101987083E-2</v>
      </c>
      <c r="Y34" s="10"/>
      <c r="Z34" s="10">
        <f>V34/U34-1</f>
        <v>1.3442146608905636E-2</v>
      </c>
      <c r="AA34" s="10">
        <f>((M34/C34)^(1/10))-1</f>
        <v>9.5320912364960098E-3</v>
      </c>
      <c r="AB34" s="10">
        <f>((U34/M34)^(1/8))-1</f>
        <v>1.1197118055765287E-2</v>
      </c>
    </row>
    <row r="36" spans="1:28" s="22" customFormat="1">
      <c r="A36" s="22" t="s">
        <v>17</v>
      </c>
    </row>
    <row r="37" spans="1:28" s="22" customFormat="1">
      <c r="A37" s="23" t="s">
        <v>18</v>
      </c>
      <c r="B37" s="23" t="s">
        <v>19</v>
      </c>
      <c r="C37" s="23" t="s">
        <v>20</v>
      </c>
      <c r="D37" s="23"/>
      <c r="E37" s="23"/>
      <c r="K37" s="23" t="s">
        <v>8</v>
      </c>
      <c r="L37" s="23" t="s">
        <v>11</v>
      </c>
      <c r="M37" s="24" t="s">
        <v>21</v>
      </c>
      <c r="N37" s="24"/>
      <c r="O37" s="24"/>
      <c r="P37" s="24"/>
    </row>
    <row r="38" spans="1:28">
      <c r="A38" t="s">
        <v>22</v>
      </c>
      <c r="B38" s="10">
        <v>-7.5833865654995058E-3</v>
      </c>
      <c r="C38" s="10">
        <v>-7.1074236115049594E-3</v>
      </c>
      <c r="D38" s="10" t="s">
        <v>22</v>
      </c>
      <c r="E38" t="str">
        <f>+IF(D38=A38,"","no")</f>
        <v/>
      </c>
      <c r="J38" s="25" t="s">
        <v>23</v>
      </c>
      <c r="K38" s="26">
        <v>-2.1886573008883192E-2</v>
      </c>
      <c r="L38" s="26">
        <v>-2.06254190310734E-2</v>
      </c>
      <c r="M38" s="24">
        <f>+VLOOKUP(J38,$A$38:$C$67,2,FALSE)</f>
        <v>-2.1886573008883192E-2</v>
      </c>
      <c r="N38" s="24">
        <f>+VLOOKUP(J38,$A$38:$C$67,3,FALSE)</f>
        <v>-2.06254190310734E-2</v>
      </c>
      <c r="O38" s="27">
        <f>+M38-K38</f>
        <v>0</v>
      </c>
      <c r="P38" s="27">
        <f>+N38-L38</f>
        <v>0</v>
      </c>
    </row>
    <row r="39" spans="1:28">
      <c r="A39" t="s">
        <v>24</v>
      </c>
      <c r="B39" s="10">
        <v>-4.9904188622579282E-3</v>
      </c>
      <c r="C39" s="10">
        <v>-5.5664697245745298E-3</v>
      </c>
      <c r="D39" s="10" t="s">
        <v>24</v>
      </c>
      <c r="E39" t="str">
        <f t="shared" ref="E39:E67" si="0">+IF(D39=A39,"","no")</f>
        <v/>
      </c>
      <c r="J39" s="25" t="s">
        <v>25</v>
      </c>
      <c r="K39" s="26">
        <v>-2.0006506856642847E-2</v>
      </c>
      <c r="L39" s="26">
        <v>-1.7044652424383799E-2</v>
      </c>
      <c r="M39" s="24">
        <f t="shared" ref="M39:M67" si="1">+VLOOKUP(J39,$A$38:$C$67,2,FALSE)</f>
        <v>-2.0006506856642847E-2</v>
      </c>
      <c r="N39" s="24">
        <f t="shared" ref="N39:N67" si="2">+VLOOKUP(J39,$A$38:$C$67,3,FALSE)</f>
        <v>-1.7044652424383799E-2</v>
      </c>
      <c r="O39" s="27">
        <f t="shared" ref="O39:P67" si="3">+M39-K39</f>
        <v>0</v>
      </c>
      <c r="P39" s="27">
        <f t="shared" si="3"/>
        <v>0</v>
      </c>
    </row>
    <row r="40" spans="1:28">
      <c r="A40" t="s">
        <v>26</v>
      </c>
      <c r="B40" s="10">
        <v>-9.4593590339087097E-3</v>
      </c>
      <c r="C40" s="10">
        <v>-8.8172803043027326E-3</v>
      </c>
      <c r="D40" s="10" t="s">
        <v>26</v>
      </c>
      <c r="E40" t="str">
        <f t="shared" si="0"/>
        <v/>
      </c>
      <c r="J40" s="25" t="s">
        <v>27</v>
      </c>
      <c r="K40" s="26">
        <v>-2.0289966990752917E-2</v>
      </c>
      <c r="L40" s="26">
        <v>-1.4763037977466253E-2</v>
      </c>
      <c r="M40" s="24">
        <f t="shared" si="1"/>
        <v>-2.0289966990752917E-2</v>
      </c>
      <c r="N40" s="24">
        <f t="shared" si="2"/>
        <v>-1.4763037977466253E-2</v>
      </c>
      <c r="O40" s="27">
        <f t="shared" si="3"/>
        <v>0</v>
      </c>
      <c r="P40" s="27">
        <f t="shared" si="3"/>
        <v>0</v>
      </c>
    </row>
    <row r="41" spans="1:28">
      <c r="A41" t="s">
        <v>28</v>
      </c>
      <c r="B41" s="10">
        <v>1.4977034492911878E-2</v>
      </c>
      <c r="C41" s="10">
        <v>1.7799642860181875E-2</v>
      </c>
      <c r="D41" s="10" t="s">
        <v>28</v>
      </c>
      <c r="E41" t="str">
        <f t="shared" si="0"/>
        <v/>
      </c>
      <c r="J41" s="25" t="s">
        <v>29</v>
      </c>
      <c r="K41" s="26">
        <v>-1.4762177373076169E-2</v>
      </c>
      <c r="L41" s="26">
        <v>-1.4664406266905017E-2</v>
      </c>
      <c r="M41" s="24">
        <f t="shared" si="1"/>
        <v>-1.4762177373076169E-2</v>
      </c>
      <c r="N41" s="24">
        <f t="shared" si="2"/>
        <v>-1.4664406266905017E-2</v>
      </c>
      <c r="O41" s="27">
        <f t="shared" si="3"/>
        <v>0</v>
      </c>
      <c r="P41" s="27">
        <f t="shared" si="3"/>
        <v>0</v>
      </c>
    </row>
    <row r="42" spans="1:28">
      <c r="A42" s="25" t="s">
        <v>23</v>
      </c>
      <c r="B42" s="10">
        <v>-2.1886573008883192E-2</v>
      </c>
      <c r="C42" s="10">
        <v>-2.06254190310734E-2</v>
      </c>
      <c r="D42" s="10" t="s">
        <v>52</v>
      </c>
      <c r="E42" t="str">
        <f t="shared" si="0"/>
        <v>no</v>
      </c>
      <c r="J42" s="25" t="s">
        <v>30</v>
      </c>
      <c r="K42" s="26">
        <v>-9.7279823077890404E-3</v>
      </c>
      <c r="L42" s="26">
        <v>-1.4357051030436718E-2</v>
      </c>
      <c r="M42" s="24">
        <f t="shared" si="1"/>
        <v>-9.7279823077890404E-3</v>
      </c>
      <c r="N42" s="24">
        <f t="shared" si="2"/>
        <v>-1.4357051030436718E-2</v>
      </c>
      <c r="O42" s="27">
        <f t="shared" si="3"/>
        <v>0</v>
      </c>
      <c r="P42" s="27">
        <f t="shared" si="3"/>
        <v>0</v>
      </c>
    </row>
    <row r="43" spans="1:28">
      <c r="A43" t="s">
        <v>31</v>
      </c>
      <c r="B43" s="10">
        <v>-1.1583666234495915E-3</v>
      </c>
      <c r="C43" s="10">
        <v>-6.9126135563429836E-3</v>
      </c>
      <c r="D43" s="10" t="s">
        <v>31</v>
      </c>
      <c r="E43" t="str">
        <f t="shared" si="0"/>
        <v/>
      </c>
      <c r="J43" s="25" t="s">
        <v>32</v>
      </c>
      <c r="K43" s="26">
        <v>-1.2035812661025491E-2</v>
      </c>
      <c r="L43" s="26">
        <v>-1.1294465644153928E-2</v>
      </c>
      <c r="M43" s="24">
        <f t="shared" si="1"/>
        <v>-1.2035812661025491E-2</v>
      </c>
      <c r="N43" s="24">
        <f t="shared" si="2"/>
        <v>-1.1294465644153928E-2</v>
      </c>
      <c r="O43" s="27">
        <f t="shared" si="3"/>
        <v>0</v>
      </c>
      <c r="P43" s="27">
        <f t="shared" si="3"/>
        <v>0</v>
      </c>
    </row>
    <row r="44" spans="1:28">
      <c r="A44" t="s">
        <v>27</v>
      </c>
      <c r="B44" s="10">
        <v>-2.0289966990752917E-2</v>
      </c>
      <c r="C44" s="10">
        <v>-1.4763037977466253E-2</v>
      </c>
      <c r="D44" s="10" t="s">
        <v>27</v>
      </c>
      <c r="E44" t="str">
        <f t="shared" si="0"/>
        <v/>
      </c>
      <c r="J44" s="25" t="s">
        <v>33</v>
      </c>
      <c r="K44" s="26">
        <v>-7.2352590895730096E-3</v>
      </c>
      <c r="L44" s="26">
        <v>-1.0734179001557709E-2</v>
      </c>
      <c r="M44" s="24">
        <f t="shared" si="1"/>
        <v>-7.2352590895730096E-3</v>
      </c>
      <c r="N44" s="24">
        <f t="shared" si="2"/>
        <v>-1.0734179001557709E-2</v>
      </c>
      <c r="O44" s="27">
        <f t="shared" si="3"/>
        <v>0</v>
      </c>
      <c r="P44" s="27">
        <f t="shared" si="3"/>
        <v>0</v>
      </c>
    </row>
    <row r="45" spans="1:28">
      <c r="A45" t="s">
        <v>34</v>
      </c>
      <c r="B45" s="10">
        <v>4.2076285751737608E-3</v>
      </c>
      <c r="C45" s="10">
        <v>4.3683511894176963E-3</v>
      </c>
      <c r="D45" s="10" t="s">
        <v>34</v>
      </c>
      <c r="E45" t="str">
        <f t="shared" si="0"/>
        <v/>
      </c>
      <c r="J45" s="25" t="s">
        <v>35</v>
      </c>
      <c r="K45" s="26">
        <v>-8.0870762632924142E-3</v>
      </c>
      <c r="L45" s="26">
        <v>-1.0712719617207878E-2</v>
      </c>
      <c r="M45" s="24">
        <f t="shared" si="1"/>
        <v>-8.0870762632924142E-3</v>
      </c>
      <c r="N45" s="24">
        <f t="shared" si="2"/>
        <v>-1.0712719617207878E-2</v>
      </c>
      <c r="O45" s="27">
        <f t="shared" si="3"/>
        <v>0</v>
      </c>
      <c r="P45" s="27">
        <f t="shared" si="3"/>
        <v>0</v>
      </c>
    </row>
    <row r="46" spans="1:28">
      <c r="A46" t="s">
        <v>36</v>
      </c>
      <c r="B46" s="10">
        <v>-7.6549719304588315E-3</v>
      </c>
      <c r="C46" s="10">
        <v>-9.9434600515336813E-3</v>
      </c>
      <c r="D46" s="10" t="s">
        <v>36</v>
      </c>
      <c r="E46" t="str">
        <f t="shared" si="0"/>
        <v/>
      </c>
      <c r="J46" s="25" t="s">
        <v>36</v>
      </c>
      <c r="K46" s="26">
        <v>-7.6549719304588315E-3</v>
      </c>
      <c r="L46" s="26">
        <v>-9.9434600515336813E-3</v>
      </c>
      <c r="M46" s="24">
        <f t="shared" si="1"/>
        <v>-7.6549719304588315E-3</v>
      </c>
      <c r="N46" s="24">
        <f t="shared" si="2"/>
        <v>-9.9434600515336813E-3</v>
      </c>
      <c r="O46" s="27">
        <f t="shared" si="3"/>
        <v>0</v>
      </c>
      <c r="P46" s="27">
        <f t="shared" si="3"/>
        <v>0</v>
      </c>
    </row>
    <row r="47" spans="1:28">
      <c r="A47" t="s">
        <v>37</v>
      </c>
      <c r="B47" s="10">
        <v>-7.0571004288239036E-3</v>
      </c>
      <c r="C47" s="10">
        <v>-8.0405844301832952E-3</v>
      </c>
      <c r="D47" s="10" t="s">
        <v>37</v>
      </c>
      <c r="E47" t="str">
        <f t="shared" si="0"/>
        <v/>
      </c>
      <c r="J47" s="25" t="s">
        <v>26</v>
      </c>
      <c r="K47" s="26">
        <v>-9.4593590339087097E-3</v>
      </c>
      <c r="L47" s="26">
        <v>-8.8172803043027326E-3</v>
      </c>
      <c r="M47" s="24">
        <f t="shared" si="1"/>
        <v>-9.4593590339087097E-3</v>
      </c>
      <c r="N47" s="24">
        <f t="shared" si="2"/>
        <v>-8.8172803043027326E-3</v>
      </c>
      <c r="O47" s="27">
        <f t="shared" si="3"/>
        <v>0</v>
      </c>
      <c r="P47" s="27">
        <f t="shared" si="3"/>
        <v>0</v>
      </c>
    </row>
    <row r="48" spans="1:28">
      <c r="A48" t="s">
        <v>38</v>
      </c>
      <c r="B48" s="10">
        <v>2.3975647461392136E-2</v>
      </c>
      <c r="C48" s="10">
        <v>1.8102282654949287E-2</v>
      </c>
      <c r="D48" s="10" t="s">
        <v>38</v>
      </c>
      <c r="E48" t="str">
        <f t="shared" si="0"/>
        <v/>
      </c>
      <c r="J48" s="25" t="s">
        <v>39</v>
      </c>
      <c r="K48" s="26">
        <v>-6.7893974234268795E-3</v>
      </c>
      <c r="L48" s="26">
        <v>-8.1427802090082713E-3</v>
      </c>
      <c r="M48" s="24">
        <f t="shared" si="1"/>
        <v>-6.7893974234268795E-3</v>
      </c>
      <c r="N48" s="24">
        <f t="shared" si="2"/>
        <v>-8.1427802090082713E-3</v>
      </c>
      <c r="O48" s="27">
        <f t="shared" si="3"/>
        <v>0</v>
      </c>
      <c r="P48" s="27">
        <f t="shared" si="3"/>
        <v>0</v>
      </c>
    </row>
    <row r="49" spans="1:16">
      <c r="A49" t="s">
        <v>32</v>
      </c>
      <c r="B49" s="10">
        <v>-1.2035812661025491E-2</v>
      </c>
      <c r="C49" s="10">
        <v>-1.1294465644153928E-2</v>
      </c>
      <c r="D49" s="10" t="s">
        <v>32</v>
      </c>
      <c r="E49" t="str">
        <f t="shared" si="0"/>
        <v/>
      </c>
      <c r="J49" s="25" t="s">
        <v>37</v>
      </c>
      <c r="K49" s="26">
        <v>-7.0571004288239036E-3</v>
      </c>
      <c r="L49" s="26">
        <v>-8.0405844301832952E-3</v>
      </c>
      <c r="M49" s="24">
        <f t="shared" si="1"/>
        <v>-7.0571004288239036E-3</v>
      </c>
      <c r="N49" s="24">
        <f t="shared" si="2"/>
        <v>-8.0405844301832952E-3</v>
      </c>
      <c r="O49" s="27">
        <f t="shared" si="3"/>
        <v>0</v>
      </c>
      <c r="P49" s="27">
        <f t="shared" si="3"/>
        <v>0</v>
      </c>
    </row>
    <row r="50" spans="1:16">
      <c r="A50" t="s">
        <v>40</v>
      </c>
      <c r="B50" s="10">
        <v>-7.2459737107606337E-3</v>
      </c>
      <c r="C50" s="10">
        <v>-7.4309585589343863E-3</v>
      </c>
      <c r="D50" s="10" t="s">
        <v>40</v>
      </c>
      <c r="E50" t="str">
        <f t="shared" si="0"/>
        <v/>
      </c>
      <c r="J50" t="s">
        <v>41</v>
      </c>
      <c r="K50" s="26">
        <v>-6.5549799438449075E-3</v>
      </c>
      <c r="L50" s="26">
        <v>-8.0116893589294857E-3</v>
      </c>
      <c r="M50" s="24">
        <f t="shared" si="1"/>
        <v>-6.5549799438449075E-3</v>
      </c>
      <c r="N50" s="24">
        <f t="shared" si="2"/>
        <v>-8.0116893589294857E-3</v>
      </c>
      <c r="O50" s="27">
        <f t="shared" si="3"/>
        <v>0</v>
      </c>
      <c r="P50" s="27">
        <f t="shared" si="3"/>
        <v>0</v>
      </c>
    </row>
    <row r="51" spans="1:16">
      <c r="A51" t="s">
        <v>42</v>
      </c>
      <c r="B51" s="10">
        <v>-9.9499467008493658E-3</v>
      </c>
      <c r="C51" s="10">
        <v>-6.9081802095560807E-3</v>
      </c>
      <c r="D51" s="10" t="s">
        <v>42</v>
      </c>
      <c r="E51" t="str">
        <f t="shared" si="0"/>
        <v/>
      </c>
      <c r="J51" s="25" t="s">
        <v>40</v>
      </c>
      <c r="K51" s="26">
        <v>-7.2459737107606337E-3</v>
      </c>
      <c r="L51" s="26">
        <v>-7.4309585589343863E-3</v>
      </c>
      <c r="M51" s="24">
        <f t="shared" si="1"/>
        <v>-7.2459737107606337E-3</v>
      </c>
      <c r="N51" s="24">
        <f t="shared" si="2"/>
        <v>-7.4309585589343863E-3</v>
      </c>
      <c r="O51" s="27">
        <f t="shared" si="3"/>
        <v>0</v>
      </c>
      <c r="P51" s="27">
        <f t="shared" si="3"/>
        <v>0</v>
      </c>
    </row>
    <row r="52" spans="1:16">
      <c r="A52" t="s">
        <v>43</v>
      </c>
      <c r="B52" s="10">
        <v>-1.143722915767087E-2</v>
      </c>
      <c r="C52" s="10">
        <v>-4.7435738452638043E-3</v>
      </c>
      <c r="D52" s="10" t="s">
        <v>43</v>
      </c>
      <c r="E52" t="str">
        <f t="shared" si="0"/>
        <v/>
      </c>
      <c r="J52" s="25" t="s">
        <v>22</v>
      </c>
      <c r="K52" s="26">
        <v>-7.5833865654995058E-3</v>
      </c>
      <c r="L52" s="26">
        <v>-7.1074236115049594E-3</v>
      </c>
      <c r="M52" s="24">
        <f t="shared" si="1"/>
        <v>-7.5833865654995058E-3</v>
      </c>
      <c r="N52" s="24">
        <f t="shared" si="2"/>
        <v>-7.1074236115049594E-3</v>
      </c>
      <c r="O52" s="27">
        <f t="shared" si="3"/>
        <v>0</v>
      </c>
      <c r="P52" s="27">
        <f t="shared" si="3"/>
        <v>0</v>
      </c>
    </row>
    <row r="53" spans="1:16">
      <c r="A53" t="s">
        <v>25</v>
      </c>
      <c r="B53" s="10">
        <v>-2.0006506856642847E-2</v>
      </c>
      <c r="C53" s="10">
        <v>-1.7044652424383799E-2</v>
      </c>
      <c r="D53" s="10" t="s">
        <v>25</v>
      </c>
      <c r="E53" t="str">
        <f t="shared" si="0"/>
        <v/>
      </c>
      <c r="J53" s="25" t="s">
        <v>31</v>
      </c>
      <c r="K53" s="26">
        <v>-1.1583666234495915E-3</v>
      </c>
      <c r="L53" s="26">
        <v>-6.9126135563429836E-3</v>
      </c>
      <c r="M53" s="24">
        <f t="shared" si="1"/>
        <v>-1.1583666234495915E-3</v>
      </c>
      <c r="N53" s="24">
        <f t="shared" si="2"/>
        <v>-6.9126135563429836E-3</v>
      </c>
      <c r="O53" s="27">
        <f t="shared" si="3"/>
        <v>0</v>
      </c>
      <c r="P53" s="27">
        <f t="shared" si="3"/>
        <v>0</v>
      </c>
    </row>
    <row r="54" spans="1:16">
      <c r="A54" t="s">
        <v>44</v>
      </c>
      <c r="B54" s="10">
        <v>1.3762934875671817E-4</v>
      </c>
      <c r="C54" s="10">
        <v>9.2210185480801066E-4</v>
      </c>
      <c r="D54" s="10" t="s">
        <v>44</v>
      </c>
      <c r="E54" t="str">
        <f t="shared" si="0"/>
        <v/>
      </c>
      <c r="J54" s="25" t="s">
        <v>42</v>
      </c>
      <c r="K54" s="26">
        <v>-9.9499467008493658E-3</v>
      </c>
      <c r="L54" s="26">
        <v>-6.9081802095560807E-3</v>
      </c>
      <c r="M54" s="24">
        <f t="shared" si="1"/>
        <v>-9.9499467008493658E-3</v>
      </c>
      <c r="N54" s="24">
        <f t="shared" si="2"/>
        <v>-6.9081802095560807E-3</v>
      </c>
      <c r="O54" s="27">
        <f t="shared" si="3"/>
        <v>0</v>
      </c>
      <c r="P54" s="27">
        <f t="shared" si="3"/>
        <v>0</v>
      </c>
    </row>
    <row r="55" spans="1:16">
      <c r="A55" t="s">
        <v>45</v>
      </c>
      <c r="B55" s="10">
        <v>1.0563209043763289E-2</v>
      </c>
      <c r="C55" s="10">
        <v>2.3488259664625533E-2</v>
      </c>
      <c r="D55" s="10" t="s">
        <v>45</v>
      </c>
      <c r="E55" t="str">
        <f t="shared" si="0"/>
        <v/>
      </c>
      <c r="J55" s="25" t="s">
        <v>24</v>
      </c>
      <c r="K55" s="26">
        <v>-4.9904188622579282E-3</v>
      </c>
      <c r="L55" s="26">
        <v>-5.5664697245745298E-3</v>
      </c>
      <c r="M55" s="24">
        <f t="shared" si="1"/>
        <v>-4.9904188622579282E-3</v>
      </c>
      <c r="N55" s="24">
        <f t="shared" si="2"/>
        <v>-5.5664697245745298E-3</v>
      </c>
      <c r="O55" s="27">
        <f t="shared" si="3"/>
        <v>0</v>
      </c>
      <c r="P55" s="27">
        <f t="shared" si="3"/>
        <v>0</v>
      </c>
    </row>
    <row r="56" spans="1:16">
      <c r="A56" t="s">
        <v>30</v>
      </c>
      <c r="B56" s="10">
        <v>-9.7279823077890404E-3</v>
      </c>
      <c r="C56" s="10">
        <v>-1.4357051030436718E-2</v>
      </c>
      <c r="D56" s="10" t="s">
        <v>30</v>
      </c>
      <c r="E56" t="str">
        <f t="shared" si="0"/>
        <v/>
      </c>
      <c r="J56" s="25" t="s">
        <v>46</v>
      </c>
      <c r="K56" s="26">
        <v>-6.8667864577823812E-3</v>
      </c>
      <c r="L56" s="26">
        <v>-5.5224117687509011E-3</v>
      </c>
      <c r="M56" s="24">
        <f t="shared" si="1"/>
        <v>-6.8667864577823812E-3</v>
      </c>
      <c r="N56" s="24">
        <f t="shared" si="2"/>
        <v>-5.5224117687509011E-3</v>
      </c>
      <c r="O56" s="27">
        <f t="shared" si="3"/>
        <v>0</v>
      </c>
      <c r="P56" s="27">
        <f t="shared" si="3"/>
        <v>0</v>
      </c>
    </row>
    <row r="57" spans="1:16">
      <c r="A57" t="s">
        <v>35</v>
      </c>
      <c r="B57" s="10">
        <v>-8.0870762632924142E-3</v>
      </c>
      <c r="C57" s="10">
        <v>-1.0712719617207878E-2</v>
      </c>
      <c r="D57" s="10" t="s">
        <v>35</v>
      </c>
      <c r="E57" t="str">
        <f t="shared" si="0"/>
        <v/>
      </c>
      <c r="J57" s="25" t="s">
        <v>43</v>
      </c>
      <c r="K57" s="26">
        <v>-1.143722915767087E-2</v>
      </c>
      <c r="L57" s="26">
        <v>-4.7435738452638043E-3</v>
      </c>
      <c r="M57" s="24">
        <f t="shared" si="1"/>
        <v>-1.143722915767087E-2</v>
      </c>
      <c r="N57" s="24">
        <f t="shared" si="2"/>
        <v>-4.7435738452638043E-3</v>
      </c>
      <c r="O57" s="27">
        <f t="shared" si="3"/>
        <v>0</v>
      </c>
      <c r="P57" s="27">
        <f t="shared" si="3"/>
        <v>0</v>
      </c>
    </row>
    <row r="58" spans="1:16">
      <c r="A58" t="s">
        <v>47</v>
      </c>
      <c r="B58" s="10">
        <v>-1.8764802055688534E-3</v>
      </c>
      <c r="C58" s="10">
        <v>-6.6444082521155412E-4</v>
      </c>
      <c r="D58" s="10" t="s">
        <v>47</v>
      </c>
      <c r="E58" t="str">
        <f t="shared" si="0"/>
        <v/>
      </c>
      <c r="J58" s="25" t="s">
        <v>48</v>
      </c>
      <c r="K58" s="26">
        <v>-6.6518927149017415E-3</v>
      </c>
      <c r="L58" s="26">
        <v>-4.6357869870129464E-3</v>
      </c>
      <c r="M58" s="24">
        <f t="shared" si="1"/>
        <v>-6.6518927149017415E-3</v>
      </c>
      <c r="N58" s="24">
        <f t="shared" si="2"/>
        <v>-4.6357869870129464E-3</v>
      </c>
      <c r="O58" s="27">
        <f t="shared" si="3"/>
        <v>0</v>
      </c>
      <c r="P58" s="27">
        <f t="shared" si="3"/>
        <v>0</v>
      </c>
    </row>
    <row r="59" spans="1:16">
      <c r="A59" t="s">
        <v>29</v>
      </c>
      <c r="B59" s="10">
        <v>-1.4762177373076169E-2</v>
      </c>
      <c r="C59" s="10">
        <v>-1.4664406266905017E-2</v>
      </c>
      <c r="D59" s="10" t="s">
        <v>29</v>
      </c>
      <c r="E59" t="str">
        <f t="shared" si="0"/>
        <v/>
      </c>
      <c r="J59" s="25" t="s">
        <v>49</v>
      </c>
      <c r="K59" s="26">
        <v>-2.6499272165104726E-3</v>
      </c>
      <c r="L59" s="26">
        <v>-3.7579222401744605E-3</v>
      </c>
      <c r="M59" s="24">
        <f t="shared" si="1"/>
        <v>-2.6499272165104726E-3</v>
      </c>
      <c r="N59" s="24">
        <f t="shared" si="2"/>
        <v>-3.7579222401744605E-3</v>
      </c>
      <c r="O59" s="27">
        <f t="shared" si="3"/>
        <v>0</v>
      </c>
      <c r="P59" s="27">
        <f t="shared" si="3"/>
        <v>0</v>
      </c>
    </row>
    <row r="60" spans="1:16">
      <c r="A60" s="25" t="s">
        <v>48</v>
      </c>
      <c r="B60" s="10">
        <v>-6.6518927149017415E-3</v>
      </c>
      <c r="C60" s="10">
        <v>-4.6357869870129464E-3</v>
      </c>
      <c r="D60" s="10" t="s">
        <v>53</v>
      </c>
      <c r="E60" t="str">
        <f t="shared" si="0"/>
        <v>no</v>
      </c>
      <c r="J60" s="25" t="s">
        <v>47</v>
      </c>
      <c r="K60" s="26">
        <v>-1.8764802055688534E-3</v>
      </c>
      <c r="L60" s="26">
        <v>-6.6444082521155412E-4</v>
      </c>
      <c r="M60" s="24">
        <f t="shared" si="1"/>
        <v>-1.8764802055688534E-3</v>
      </c>
      <c r="N60" s="24">
        <f t="shared" si="2"/>
        <v>-6.6444082521155412E-4</v>
      </c>
      <c r="O60" s="27">
        <f t="shared" si="3"/>
        <v>0</v>
      </c>
      <c r="P60" s="27">
        <f t="shared" si="3"/>
        <v>0</v>
      </c>
    </row>
    <row r="61" spans="1:16">
      <c r="A61" t="s">
        <v>46</v>
      </c>
      <c r="B61" s="10">
        <v>-6.8667864577823812E-3</v>
      </c>
      <c r="C61" s="10">
        <v>-5.5224117687509011E-3</v>
      </c>
      <c r="D61" s="10" t="s">
        <v>46</v>
      </c>
      <c r="E61" t="str">
        <f t="shared" si="0"/>
        <v/>
      </c>
      <c r="J61" s="25" t="s">
        <v>44</v>
      </c>
      <c r="K61" s="26">
        <v>1.3762934875671817E-4</v>
      </c>
      <c r="L61" s="26">
        <v>9.2210185480801066E-4</v>
      </c>
      <c r="M61" s="24">
        <f t="shared" si="1"/>
        <v>1.3762934875671817E-4</v>
      </c>
      <c r="N61" s="24">
        <f t="shared" si="2"/>
        <v>9.2210185480801066E-4</v>
      </c>
      <c r="O61" s="27">
        <f t="shared" si="3"/>
        <v>0</v>
      </c>
      <c r="P61" s="27">
        <f t="shared" si="3"/>
        <v>0</v>
      </c>
    </row>
    <row r="62" spans="1:16">
      <c r="A62" t="s">
        <v>50</v>
      </c>
      <c r="B62" s="10">
        <v>5.7108904776312919E-3</v>
      </c>
      <c r="C62" s="10">
        <v>2.9782559201108061E-3</v>
      </c>
      <c r="D62" s="10" t="s">
        <v>50</v>
      </c>
      <c r="E62" t="str">
        <f t="shared" si="0"/>
        <v/>
      </c>
      <c r="J62" s="25" t="s">
        <v>50</v>
      </c>
      <c r="K62" s="26">
        <v>5.7108904776312919E-3</v>
      </c>
      <c r="L62" s="26">
        <v>2.9782559201108061E-3</v>
      </c>
      <c r="M62" s="24">
        <f t="shared" si="1"/>
        <v>5.7108904776312919E-3</v>
      </c>
      <c r="N62" s="24">
        <f t="shared" si="2"/>
        <v>2.9782559201108061E-3</v>
      </c>
      <c r="O62" s="27">
        <f t="shared" si="3"/>
        <v>0</v>
      </c>
      <c r="P62" s="27">
        <f t="shared" si="3"/>
        <v>0</v>
      </c>
    </row>
    <row r="63" spans="1:16">
      <c r="A63" t="s">
        <v>33</v>
      </c>
      <c r="B63" s="10">
        <v>-7.2352590895730096E-3</v>
      </c>
      <c r="C63" s="10">
        <v>-1.0734179001557709E-2</v>
      </c>
      <c r="D63" s="10" t="s">
        <v>33</v>
      </c>
      <c r="E63" t="str">
        <f t="shared" si="0"/>
        <v/>
      </c>
      <c r="J63" s="25" t="s">
        <v>34</v>
      </c>
      <c r="K63" s="26">
        <v>4.2076285751737608E-3</v>
      </c>
      <c r="L63" s="26">
        <v>4.3683511894176963E-3</v>
      </c>
      <c r="M63" s="24">
        <f t="shared" si="1"/>
        <v>4.2076285751737608E-3</v>
      </c>
      <c r="N63" s="24">
        <f t="shared" si="2"/>
        <v>4.3683511894176963E-3</v>
      </c>
      <c r="O63" s="27">
        <f t="shared" si="3"/>
        <v>0</v>
      </c>
      <c r="P63" s="27">
        <f t="shared" si="3"/>
        <v>0</v>
      </c>
    </row>
    <row r="64" spans="1:16">
      <c r="A64" s="25" t="s">
        <v>49</v>
      </c>
      <c r="B64" s="10">
        <v>-2.6499272165104726E-3</v>
      </c>
      <c r="C64" s="10">
        <v>-3.7579222401744605E-3</v>
      </c>
      <c r="D64" s="10" t="s">
        <v>54</v>
      </c>
      <c r="E64" t="str">
        <f t="shared" si="0"/>
        <v>no</v>
      </c>
      <c r="J64" s="25" t="s">
        <v>51</v>
      </c>
      <c r="K64" s="26">
        <v>4.187147119362411E-3</v>
      </c>
      <c r="L64" s="26">
        <v>4.8907735104082306E-3</v>
      </c>
      <c r="M64" s="24">
        <f t="shared" si="1"/>
        <v>4.187147119362411E-3</v>
      </c>
      <c r="N64" s="24">
        <f t="shared" si="2"/>
        <v>4.8907735104082306E-3</v>
      </c>
      <c r="O64" s="27">
        <f t="shared" si="3"/>
        <v>0</v>
      </c>
      <c r="P64" s="27">
        <f t="shared" si="3"/>
        <v>0</v>
      </c>
    </row>
    <row r="65" spans="1:16">
      <c r="A65" t="s">
        <v>41</v>
      </c>
      <c r="B65" s="10">
        <v>-6.5549799438449075E-3</v>
      </c>
      <c r="C65" s="10">
        <v>-8.0116893589294857E-3</v>
      </c>
      <c r="D65" s="10" t="s">
        <v>41</v>
      </c>
      <c r="E65" t="str">
        <f t="shared" si="0"/>
        <v/>
      </c>
      <c r="J65" s="25" t="s">
        <v>28</v>
      </c>
      <c r="K65" s="26">
        <v>1.4977034492911878E-2</v>
      </c>
      <c r="L65" s="26">
        <v>1.7799642860181875E-2</v>
      </c>
      <c r="M65" s="24">
        <f t="shared" si="1"/>
        <v>1.4977034492911878E-2</v>
      </c>
      <c r="N65" s="24">
        <f t="shared" si="2"/>
        <v>1.7799642860181875E-2</v>
      </c>
      <c r="O65" s="27">
        <f t="shared" si="3"/>
        <v>0</v>
      </c>
      <c r="P65" s="27">
        <f t="shared" si="3"/>
        <v>0</v>
      </c>
    </row>
    <row r="66" spans="1:16">
      <c r="A66" t="s">
        <v>51</v>
      </c>
      <c r="B66" s="10">
        <v>4.187147119362411E-3</v>
      </c>
      <c r="C66" s="10">
        <v>4.8907735104082306E-3</v>
      </c>
      <c r="D66" s="10" t="s">
        <v>51</v>
      </c>
      <c r="E66" t="str">
        <f t="shared" si="0"/>
        <v/>
      </c>
      <c r="J66" s="25" t="s">
        <v>38</v>
      </c>
      <c r="K66" s="26">
        <v>2.3975647461392136E-2</v>
      </c>
      <c r="L66" s="26">
        <v>1.8102282654949287E-2</v>
      </c>
      <c r="M66" s="24">
        <f t="shared" si="1"/>
        <v>2.3975647461392136E-2</v>
      </c>
      <c r="N66" s="24">
        <f t="shared" si="2"/>
        <v>1.8102282654949287E-2</v>
      </c>
      <c r="O66" s="27">
        <f t="shared" si="3"/>
        <v>0</v>
      </c>
      <c r="P66" s="27">
        <f t="shared" si="3"/>
        <v>0</v>
      </c>
    </row>
    <row r="67" spans="1:16">
      <c r="A67" t="s">
        <v>39</v>
      </c>
      <c r="B67" s="10">
        <v>-6.7893974234268795E-3</v>
      </c>
      <c r="C67" s="10">
        <v>-8.1427802090082713E-3</v>
      </c>
      <c r="D67" s="10" t="s">
        <v>39</v>
      </c>
      <c r="E67" t="str">
        <f t="shared" si="0"/>
        <v/>
      </c>
      <c r="J67" s="25" t="s">
        <v>45</v>
      </c>
      <c r="K67" s="26">
        <v>1.0563209043763289E-2</v>
      </c>
      <c r="L67" s="26">
        <v>2.3488259664625533E-2</v>
      </c>
      <c r="M67" s="24">
        <f t="shared" si="1"/>
        <v>1.0563209043763289E-2</v>
      </c>
      <c r="N67" s="24">
        <f t="shared" si="2"/>
        <v>2.3488259664625533E-2</v>
      </c>
      <c r="O67" s="27">
        <f t="shared" si="3"/>
        <v>0</v>
      </c>
      <c r="P67" s="27">
        <f t="shared" si="3"/>
        <v>0</v>
      </c>
    </row>
  </sheetData>
  <conditionalFormatting sqref="B38:C67">
    <cfRule type="cellIs" dxfId="0" priority="1" stopIfTrue="1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2-3 Climatic var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2012-03-01T12:30:33Z</dcterms:created>
  <dcterms:modified xsi:type="dcterms:W3CDTF">2012-03-01T12:30:55Z</dcterms:modified>
</cp:coreProperties>
</file>