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535" windowHeight="4110" activeTab="0"/>
  </bookViews>
  <sheets>
    <sheet name="Refineries" sheetId="1" r:id="rId1"/>
    <sheet name="Offshore" sheetId="2" r:id="rId2"/>
    <sheet name="Total" sheetId="3" r:id="rId3"/>
    <sheet name="Indicator Graph" sheetId="4" r:id="rId4"/>
    <sheet name="Production" sheetId="5" r:id="rId5"/>
  </sheets>
  <definedNames>
    <definedName name="_xlnm.Print_Area" localSheetId="3">'Indicator Graph'!$A:$IV</definedName>
  </definedNames>
  <calcPr fullCalcOnLoad="1"/>
</workbook>
</file>

<file path=xl/sharedStrings.xml><?xml version="1.0" encoding="utf-8"?>
<sst xmlns="http://schemas.openxmlformats.org/spreadsheetml/2006/main" count="149" uniqueCount="79">
  <si>
    <t>EU15</t>
  </si>
  <si>
    <t>B</t>
  </si>
  <si>
    <t>DK</t>
  </si>
  <si>
    <t>D</t>
  </si>
  <si>
    <t>EL</t>
  </si>
  <si>
    <t>ES</t>
  </si>
  <si>
    <t>F</t>
  </si>
  <si>
    <t>IRL</t>
  </si>
  <si>
    <t>I</t>
  </si>
  <si>
    <t>L</t>
  </si>
  <si>
    <t>NL</t>
  </si>
  <si>
    <t>A</t>
  </si>
  <si>
    <t>P</t>
  </si>
  <si>
    <t>FIN</t>
  </si>
  <si>
    <t>S</t>
  </si>
  <si>
    <t>UK</t>
  </si>
  <si>
    <t>E</t>
  </si>
  <si>
    <t>Tonnes</t>
  </si>
  <si>
    <t>Mean value</t>
  </si>
  <si>
    <t>Kg Oil Discharged / 1 000 tonnes Crude Oil Produced</t>
  </si>
  <si>
    <t>Total Discharges of Oil from Offshore Installations</t>
  </si>
  <si>
    <t>Total</t>
  </si>
  <si>
    <t>-</t>
  </si>
  <si>
    <t>produit</t>
  </si>
  <si>
    <t>3100 Crude oil and feedstocks</t>
  </si>
  <si>
    <t>time</t>
  </si>
  <si>
    <t>be Belgium</t>
  </si>
  <si>
    <t>dk Denmark</t>
  </si>
  <si>
    <t>de Federal Republic of Germany (including ex-GDR from 1991)</t>
  </si>
  <si>
    <t>gr Greece</t>
  </si>
  <si>
    <t>es Spain</t>
  </si>
  <si>
    <t>fr France</t>
  </si>
  <si>
    <t>ie Ireland</t>
  </si>
  <si>
    <t>it Italy</t>
  </si>
  <si>
    <t>lu Luxembourg</t>
  </si>
  <si>
    <t xml:space="preserve">- </t>
  </si>
  <si>
    <t>nl Netherlands</t>
  </si>
  <si>
    <t>at Austria</t>
  </si>
  <si>
    <t>pt Portugal</t>
  </si>
  <si>
    <t>fi Finland</t>
  </si>
  <si>
    <t>se Sweden</t>
  </si>
  <si>
    <t>uk United Kingdom</t>
  </si>
  <si>
    <t>is Iceland</t>
  </si>
  <si>
    <t>no Norway</t>
  </si>
  <si>
    <t>Refineries</t>
  </si>
  <si>
    <t>Index (1987=100)</t>
  </si>
  <si>
    <t>Offshore installations</t>
  </si>
  <si>
    <t>Calculated Oil Emissions Coefficients from Offshore Platforms in EU (calculations by DHI)</t>
  </si>
  <si>
    <t>Total discharges of oil from refineries and offshore installations</t>
  </si>
  <si>
    <t>Kg Oil Discharged / 1 000 tonnes Crude Oil Treated</t>
  </si>
  <si>
    <t>Year</t>
  </si>
  <si>
    <t>percentage refineries on total</t>
  </si>
  <si>
    <t>*: EU15 except Austria</t>
  </si>
  <si>
    <r>
      <t xml:space="preserve">Overall Oil Emission Coefficients from Refineries in EU (Calculations by DHI) </t>
    </r>
  </si>
  <si>
    <t>SIRENE data</t>
  </si>
  <si>
    <t>Note: calculations from DHI concerning data for Spain are doubtful and need further checking.</t>
  </si>
  <si>
    <t xml:space="preserve">Estimates of Oil Discharges from Refineries in EU </t>
  </si>
  <si>
    <t>(calculations by DHI up to 1997. 1998 and 1999 by ETC after DHI coefficients and SIRENE data)</t>
  </si>
  <si>
    <r>
      <t xml:space="preserve">SIRENE table: </t>
    </r>
    <r>
      <rPr>
        <b/>
        <sz val="10"/>
        <rFont val="Arial"/>
        <family val="0"/>
      </rPr>
      <t>/theme1/eur2/05-en/05-en-a</t>
    </r>
  </si>
  <si>
    <t xml:space="preserve">Data from SIRENE database </t>
  </si>
  <si>
    <t>Data from New Chronos database</t>
  </si>
  <si>
    <t>Grand Total</t>
  </si>
  <si>
    <t>dk</t>
  </si>
  <si>
    <t>nl</t>
  </si>
  <si>
    <t>uk</t>
  </si>
  <si>
    <t>Country/year</t>
  </si>
  <si>
    <t>Indicator: enoilpra 1203 Energy - Crude oil production - 1000T annual</t>
  </si>
  <si>
    <t>(assumed to be essentially from platforms)</t>
  </si>
  <si>
    <t xml:space="preserve">SIRENE table: /theme8/sirene/s-quant/sir10/sir103/sir103a
</t>
  </si>
  <si>
    <t>Indicator:</t>
  </si>
  <si>
    <t>Physical unit ktm00 1000T</t>
  </si>
  <si>
    <t>Aggregates 100100 Primary production</t>
  </si>
  <si>
    <t>Products 3100 Crude oil and feedstoks</t>
  </si>
  <si>
    <t>N</t>
  </si>
  <si>
    <t>EU15+N</t>
  </si>
  <si>
    <t>source for DK, NL, UK, N: OSPAR 1999 for data up to 1997, OSPAR 2001 for 1998-1999 data</t>
  </si>
  <si>
    <t>EU-15*+N</t>
  </si>
  <si>
    <t>(For Norway, interpolations between figures for 1990,1993,1997 from OSPAR 1999)</t>
  </si>
  <si>
    <t>Total discharges in tonnes</t>
  </si>
</sst>
</file>

<file path=xl/styles.xml><?xml version="1.0" encoding="utf-8"?>
<styleSheet xmlns="http://schemas.openxmlformats.org/spreadsheetml/2006/main">
  <numFmts count="25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9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.25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175"/>
          <c:w val="0.9222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'Indicator Graph'!$A$10</c:f>
              <c:strCache>
                <c:ptCount val="1"/>
                <c:pt idx="0">
                  <c:v>Refineries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'Indicator Graph'!$B$9:$N$9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cat>
          <c:val>
            <c:numRef>
              <c:f>'Indicator Graph'!$B$10:$N$10</c:f>
              <c:numCache>
                <c:ptCount val="13"/>
                <c:pt idx="0">
                  <c:v>100</c:v>
                </c:pt>
                <c:pt idx="1">
                  <c:v>93.53427321341759</c:v>
                </c:pt>
                <c:pt idx="2">
                  <c:v>84.44336412250851</c:v>
                </c:pt>
                <c:pt idx="3">
                  <c:v>85.87749149246476</c:v>
                </c:pt>
                <c:pt idx="4">
                  <c:v>74.13952357802624</c:v>
                </c:pt>
                <c:pt idx="5">
                  <c:v>62.061254253767615</c:v>
                </c:pt>
                <c:pt idx="6">
                  <c:v>48.93777345649003</c:v>
                </c:pt>
                <c:pt idx="7">
                  <c:v>43.258993680116674</c:v>
                </c:pt>
                <c:pt idx="8">
                  <c:v>37.28852698104035</c:v>
                </c:pt>
                <c:pt idx="9">
                  <c:v>31.755590666018474</c:v>
                </c:pt>
                <c:pt idx="10">
                  <c:v>26.3441905687895</c:v>
                </c:pt>
                <c:pt idx="11">
                  <c:v>27.01469883325231</c:v>
                </c:pt>
                <c:pt idx="12">
                  <c:v>26.358114244044728</c:v>
                </c:pt>
              </c:numCache>
            </c:numRef>
          </c:val>
        </c:ser>
        <c:ser>
          <c:idx val="1"/>
          <c:order val="1"/>
          <c:tx>
            <c:strRef>
              <c:f>'Indicator Graph'!$A$11</c:f>
              <c:strCache>
                <c:ptCount val="1"/>
                <c:pt idx="0">
                  <c:v>Offshore installations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'Indicator Graph'!$B$9:$N$9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cat>
          <c:val>
            <c:numRef>
              <c:f>'Indicator Graph'!$B$11:$N$11</c:f>
              <c:numCache>
                <c:ptCount val="13"/>
                <c:pt idx="0">
                  <c:v>100</c:v>
                </c:pt>
                <c:pt idx="1">
                  <c:v>134.94868558256957</c:v>
                </c:pt>
                <c:pt idx="2">
                  <c:v>101.53668843641952</c:v>
                </c:pt>
                <c:pt idx="3">
                  <c:v>97.05285110586685</c:v>
                </c:pt>
                <c:pt idx="4">
                  <c:v>97.27786619834256</c:v>
                </c:pt>
                <c:pt idx="5">
                  <c:v>78.33818121947203</c:v>
                </c:pt>
                <c:pt idx="6">
                  <c:v>55.628121398386476</c:v>
                </c:pt>
                <c:pt idx="7">
                  <c:v>60.029636134130946</c:v>
                </c:pt>
                <c:pt idx="8">
                  <c:v>64.89764557378848</c:v>
                </c:pt>
                <c:pt idx="9">
                  <c:v>66.8294824652873</c:v>
                </c:pt>
                <c:pt idx="10">
                  <c:v>92.05861368750344</c:v>
                </c:pt>
                <c:pt idx="11">
                  <c:v>76.13193567861259</c:v>
                </c:pt>
                <c:pt idx="12">
                  <c:v>74.87239997804731</c:v>
                </c:pt>
              </c:numCache>
            </c:numRef>
          </c:val>
        </c:ser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3961"/>
        <c:crossesAt val="1"/>
        <c:crossBetween val="between"/>
        <c:dispUnits/>
        <c:majorUnit val="5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07575"/>
          <c:w val="0.57775"/>
          <c:h val="0.21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"/>
          <c:w val="0.991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'Indicator Graph'!$A$4</c:f>
              <c:strCache>
                <c:ptCount val="1"/>
                <c:pt idx="0">
                  <c:v>Refineries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'Indicator Graph'!$E$3:$N$3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'Indicator Graph'!$E$4:$N$4</c:f>
              <c:numCache>
                <c:ptCount val="10"/>
                <c:pt idx="0">
                  <c:v>3533</c:v>
                </c:pt>
                <c:pt idx="1">
                  <c:v>3050.1</c:v>
                </c:pt>
                <c:pt idx="2">
                  <c:v>2553.2</c:v>
                </c:pt>
                <c:pt idx="3">
                  <c:v>2013.3</c:v>
                </c:pt>
                <c:pt idx="4">
                  <c:v>1779.675</c:v>
                </c:pt>
                <c:pt idx="5">
                  <c:v>1534.05</c:v>
                </c:pt>
                <c:pt idx="6">
                  <c:v>1306.425</c:v>
                </c:pt>
                <c:pt idx="7">
                  <c:v>1083.8</c:v>
                </c:pt>
                <c:pt idx="8">
                  <c:v>1111.38471</c:v>
                </c:pt>
                <c:pt idx="9">
                  <c:v>1084.37282</c:v>
                </c:pt>
              </c:numCache>
            </c:numRef>
          </c:val>
        </c:ser>
        <c:ser>
          <c:idx val="1"/>
          <c:order val="1"/>
          <c:tx>
            <c:strRef>
              <c:f>'Indicator Graph'!$A$5</c:f>
              <c:strCache>
                <c:ptCount val="1"/>
                <c:pt idx="0">
                  <c:v>Offshore installations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'Indicator Graph'!$E$3:$N$3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'Indicator Graph'!$E$5:$N$5</c:f>
              <c:numCache>
                <c:ptCount val="10"/>
                <c:pt idx="0">
                  <c:v>17684</c:v>
                </c:pt>
                <c:pt idx="1">
                  <c:v>17725</c:v>
                </c:pt>
                <c:pt idx="2">
                  <c:v>14274</c:v>
                </c:pt>
                <c:pt idx="3">
                  <c:v>10136</c:v>
                </c:pt>
                <c:pt idx="4">
                  <c:v>10938</c:v>
                </c:pt>
                <c:pt idx="5">
                  <c:v>11825</c:v>
                </c:pt>
                <c:pt idx="6">
                  <c:v>12177</c:v>
                </c:pt>
                <c:pt idx="7">
                  <c:v>16774</c:v>
                </c:pt>
                <c:pt idx="8">
                  <c:v>13872</c:v>
                </c:pt>
                <c:pt idx="9">
                  <c:v>13642.5</c:v>
                </c:pt>
              </c:numCache>
            </c:numRef>
          </c:val>
        </c:ser>
        <c:overlap val="100"/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  <c:max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08125"/>
          <c:w val="0.47125"/>
          <c:h val="0.2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0.04275</cdr:y>
    </cdr:from>
    <cdr:to>
      <cdr:x>0.16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9525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Tonnes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142875</xdr:rowOff>
    </xdr:from>
    <xdr:to>
      <xdr:col>4</xdr:col>
      <xdr:colOff>466725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04775" y="2085975"/>
        <a:ext cx="28384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13</xdr:col>
      <xdr:colOff>0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3429000" y="2105025"/>
        <a:ext cx="34004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23">
      <selection activeCell="A23" sqref="A23"/>
    </sheetView>
  </sheetViews>
  <sheetFormatPr defaultColWidth="9.140625" defaultRowHeight="12.75"/>
  <cols>
    <col min="1" max="1" width="10.140625" style="0" customWidth="1"/>
  </cols>
  <sheetData>
    <row r="1" spans="13:14" ht="12.75">
      <c r="M1" t="s">
        <v>23</v>
      </c>
      <c r="N1" t="s">
        <v>24</v>
      </c>
    </row>
    <row r="2" ht="12.75">
      <c r="A2" t="s">
        <v>53</v>
      </c>
    </row>
    <row r="3" spans="1:20" ht="12.75">
      <c r="A3" t="s">
        <v>49</v>
      </c>
      <c r="O3" t="s">
        <v>54</v>
      </c>
      <c r="Q3" t="s">
        <v>59</v>
      </c>
      <c r="T3" s="8" t="s">
        <v>68</v>
      </c>
    </row>
    <row r="4" spans="20:32" ht="12.75" customHeight="1">
      <c r="T4" s="8" t="s">
        <v>69</v>
      </c>
      <c r="U4" s="10" t="s">
        <v>70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2:32" ht="12.75" customHeight="1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N5" t="s">
        <v>25</v>
      </c>
      <c r="O5">
        <v>1999</v>
      </c>
      <c r="P5">
        <v>1998</v>
      </c>
      <c r="Q5">
        <v>1997</v>
      </c>
      <c r="R5">
        <v>1996</v>
      </c>
      <c r="U5" s="10" t="s">
        <v>71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 customHeight="1">
      <c r="A6" t="s">
        <v>0</v>
      </c>
      <c r="B6">
        <v>5.34</v>
      </c>
      <c r="C6">
        <v>4.65</v>
      </c>
      <c r="D6">
        <v>3.97</v>
      </c>
      <c r="E6">
        <v>3.29</v>
      </c>
      <c r="F6">
        <v>2.92</v>
      </c>
      <c r="G6">
        <v>2.56</v>
      </c>
      <c r="H6">
        <v>2.19</v>
      </c>
      <c r="I6">
        <v>1.82</v>
      </c>
      <c r="J6">
        <v>1.82</v>
      </c>
      <c r="K6">
        <v>1.82</v>
      </c>
      <c r="U6" s="10" t="s">
        <v>72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18" ht="12.75">
      <c r="A7" t="s">
        <v>1</v>
      </c>
      <c r="B7">
        <v>0.88</v>
      </c>
      <c r="C7">
        <v>0.67</v>
      </c>
      <c r="D7">
        <v>0.46</v>
      </c>
      <c r="E7">
        <v>0.25</v>
      </c>
      <c r="F7">
        <v>0.26</v>
      </c>
      <c r="G7">
        <v>0.26</v>
      </c>
      <c r="H7">
        <v>0.27</v>
      </c>
      <c r="I7">
        <v>0.27</v>
      </c>
      <c r="J7">
        <v>0.27</v>
      </c>
      <c r="K7">
        <v>0.27</v>
      </c>
      <c r="M7" t="s">
        <v>26</v>
      </c>
      <c r="O7">
        <v>36119</v>
      </c>
      <c r="P7">
        <v>38232</v>
      </c>
      <c r="Q7">
        <v>36893</v>
      </c>
      <c r="R7">
        <v>35562</v>
      </c>
    </row>
    <row r="8" spans="1:18" ht="12.75">
      <c r="A8" t="s">
        <v>2</v>
      </c>
      <c r="B8">
        <v>1.84</v>
      </c>
      <c r="C8">
        <v>1.61</v>
      </c>
      <c r="D8">
        <v>1.37</v>
      </c>
      <c r="E8">
        <v>1.14</v>
      </c>
      <c r="F8">
        <v>0.91</v>
      </c>
      <c r="G8">
        <v>0.68</v>
      </c>
      <c r="H8">
        <v>0.46</v>
      </c>
      <c r="I8">
        <v>0.23</v>
      </c>
      <c r="J8">
        <v>0.23</v>
      </c>
      <c r="K8">
        <v>0.23</v>
      </c>
      <c r="M8" t="s">
        <v>27</v>
      </c>
      <c r="O8">
        <v>8142</v>
      </c>
      <c r="P8">
        <v>7829</v>
      </c>
      <c r="Q8">
        <v>8627</v>
      </c>
      <c r="R8">
        <v>10712</v>
      </c>
    </row>
    <row r="9" spans="1:18" ht="12.75">
      <c r="A9" t="s">
        <v>3</v>
      </c>
      <c r="B9">
        <v>4.24</v>
      </c>
      <c r="C9">
        <v>2.96</v>
      </c>
      <c r="D9">
        <v>1.68</v>
      </c>
      <c r="E9">
        <v>0.4</v>
      </c>
      <c r="F9">
        <v>0.44</v>
      </c>
      <c r="G9">
        <v>0.48</v>
      </c>
      <c r="H9">
        <v>0.53</v>
      </c>
      <c r="I9">
        <v>0.57</v>
      </c>
      <c r="J9">
        <v>0.57</v>
      </c>
      <c r="K9">
        <v>0.57</v>
      </c>
      <c r="M9" t="s">
        <v>28</v>
      </c>
      <c r="O9">
        <v>117101</v>
      </c>
      <c r="P9">
        <v>119039</v>
      </c>
      <c r="Q9">
        <v>112907</v>
      </c>
      <c r="R9">
        <v>116321</v>
      </c>
    </row>
    <row r="10" spans="1:18" ht="12.75">
      <c r="A10" t="s">
        <v>4</v>
      </c>
      <c r="B10">
        <v>2.97</v>
      </c>
      <c r="C10">
        <v>2.59</v>
      </c>
      <c r="D10">
        <v>2.22</v>
      </c>
      <c r="E10">
        <v>1.84</v>
      </c>
      <c r="F10">
        <v>1.68</v>
      </c>
      <c r="G10">
        <v>1.52</v>
      </c>
      <c r="H10">
        <v>1.36</v>
      </c>
      <c r="I10">
        <v>1.21</v>
      </c>
      <c r="J10">
        <v>1.21</v>
      </c>
      <c r="K10">
        <v>1.21</v>
      </c>
      <c r="M10" t="s">
        <v>29</v>
      </c>
      <c r="O10">
        <v>18979</v>
      </c>
      <c r="P10">
        <v>21118</v>
      </c>
      <c r="Q10">
        <v>20717</v>
      </c>
      <c r="R10">
        <v>20396</v>
      </c>
    </row>
    <row r="11" spans="1:18" ht="12.75">
      <c r="A11" t="s">
        <v>5</v>
      </c>
      <c r="B11">
        <v>1.69</v>
      </c>
      <c r="C11">
        <v>2.27</v>
      </c>
      <c r="D11">
        <v>2.85</v>
      </c>
      <c r="E11">
        <v>3.43</v>
      </c>
      <c r="F11">
        <v>3.35</v>
      </c>
      <c r="G11">
        <v>3.28</v>
      </c>
      <c r="H11">
        <v>3.2</v>
      </c>
      <c r="I11">
        <v>3.13</v>
      </c>
      <c r="J11">
        <v>3.13</v>
      </c>
      <c r="K11">
        <v>3.13</v>
      </c>
      <c r="M11" t="s">
        <v>30</v>
      </c>
      <c r="O11">
        <v>61297</v>
      </c>
      <c r="P11">
        <v>62291</v>
      </c>
      <c r="Q11">
        <v>57581</v>
      </c>
      <c r="R11">
        <v>55710</v>
      </c>
    </row>
    <row r="12" spans="1:18" ht="12.75">
      <c r="A12" t="s">
        <v>6</v>
      </c>
      <c r="B12">
        <v>1.84</v>
      </c>
      <c r="C12">
        <v>2.13</v>
      </c>
      <c r="D12">
        <v>2.42</v>
      </c>
      <c r="E12">
        <v>2.71</v>
      </c>
      <c r="F12">
        <v>2.45</v>
      </c>
      <c r="G12">
        <v>2.19</v>
      </c>
      <c r="H12">
        <v>1.94</v>
      </c>
      <c r="I12">
        <v>1.68</v>
      </c>
      <c r="J12">
        <v>1.68</v>
      </c>
      <c r="K12">
        <v>1.68</v>
      </c>
      <c r="M12" t="s">
        <v>31</v>
      </c>
      <c r="O12">
        <v>86275</v>
      </c>
      <c r="P12">
        <v>94537</v>
      </c>
      <c r="Q12">
        <v>91215</v>
      </c>
      <c r="R12">
        <v>86528</v>
      </c>
    </row>
    <row r="13" spans="1:18" ht="12.75">
      <c r="A13" t="s">
        <v>7</v>
      </c>
      <c r="B13">
        <v>19.02</v>
      </c>
      <c r="C13">
        <v>15.93</v>
      </c>
      <c r="D13">
        <v>12.84</v>
      </c>
      <c r="E13">
        <v>9.75</v>
      </c>
      <c r="F13">
        <v>8.16</v>
      </c>
      <c r="G13">
        <v>6.57</v>
      </c>
      <c r="H13">
        <v>4.98</v>
      </c>
      <c r="I13">
        <v>3.39</v>
      </c>
      <c r="J13">
        <v>3.39</v>
      </c>
      <c r="K13">
        <v>3.39</v>
      </c>
      <c r="M13" t="s">
        <v>32</v>
      </c>
      <c r="O13">
        <v>2795</v>
      </c>
      <c r="P13">
        <v>3177</v>
      </c>
      <c r="Q13">
        <v>2921</v>
      </c>
      <c r="R13">
        <v>2127</v>
      </c>
    </row>
    <row r="14" spans="1:18" ht="12.75">
      <c r="A14" t="s">
        <v>8</v>
      </c>
      <c r="B14">
        <v>3.45</v>
      </c>
      <c r="C14">
        <v>3.01</v>
      </c>
      <c r="D14">
        <v>2.57</v>
      </c>
      <c r="E14">
        <v>2.13</v>
      </c>
      <c r="F14">
        <v>1.8</v>
      </c>
      <c r="G14">
        <v>1.47</v>
      </c>
      <c r="H14">
        <v>1.14</v>
      </c>
      <c r="I14">
        <v>0.81</v>
      </c>
      <c r="J14">
        <v>0.81</v>
      </c>
      <c r="K14">
        <v>0.81</v>
      </c>
      <c r="M14" t="s">
        <v>33</v>
      </c>
      <c r="O14">
        <v>95116</v>
      </c>
      <c r="P14">
        <v>100709</v>
      </c>
      <c r="Q14">
        <v>97293</v>
      </c>
      <c r="R14">
        <v>90331</v>
      </c>
    </row>
    <row r="15" spans="1:18" ht="12.75">
      <c r="A15" t="s">
        <v>9</v>
      </c>
      <c r="M15" t="s">
        <v>34</v>
      </c>
      <c r="O15" s="1" t="s">
        <v>22</v>
      </c>
      <c r="P15" s="1" t="s">
        <v>35</v>
      </c>
      <c r="Q15" s="1" t="s">
        <v>35</v>
      </c>
      <c r="R15" s="1" t="s">
        <v>35</v>
      </c>
    </row>
    <row r="16" spans="1:18" ht="12.75">
      <c r="A16" t="s">
        <v>10</v>
      </c>
      <c r="B16">
        <v>5.93</v>
      </c>
      <c r="C16">
        <v>4.89</v>
      </c>
      <c r="D16">
        <v>3.84</v>
      </c>
      <c r="E16">
        <v>2.79</v>
      </c>
      <c r="F16">
        <v>2.42</v>
      </c>
      <c r="G16">
        <v>2.04</v>
      </c>
      <c r="H16">
        <v>1.66</v>
      </c>
      <c r="I16">
        <v>1.29</v>
      </c>
      <c r="J16">
        <v>1.29</v>
      </c>
      <c r="K16">
        <v>1.29</v>
      </c>
      <c r="M16" t="s">
        <v>36</v>
      </c>
      <c r="O16">
        <v>77173</v>
      </c>
      <c r="P16">
        <v>80816</v>
      </c>
      <c r="Q16">
        <v>80040</v>
      </c>
      <c r="R16">
        <v>80170</v>
      </c>
    </row>
    <row r="17" spans="1:18" ht="12.75">
      <c r="A17" t="s">
        <v>11</v>
      </c>
      <c r="B17">
        <v>4.24</v>
      </c>
      <c r="C17">
        <v>2.96</v>
      </c>
      <c r="D17">
        <v>1.68</v>
      </c>
      <c r="E17">
        <v>0.4</v>
      </c>
      <c r="F17">
        <v>0.44</v>
      </c>
      <c r="G17">
        <v>0.48</v>
      </c>
      <c r="H17">
        <v>0.53</v>
      </c>
      <c r="I17">
        <v>0.57</v>
      </c>
      <c r="J17">
        <v>0.57</v>
      </c>
      <c r="K17">
        <v>0.57</v>
      </c>
      <c r="M17" t="s">
        <v>37</v>
      </c>
      <c r="O17">
        <v>9547</v>
      </c>
      <c r="P17">
        <v>9895</v>
      </c>
      <c r="Q17">
        <v>10324</v>
      </c>
      <c r="R17">
        <v>9687</v>
      </c>
    </row>
    <row r="18" spans="1:18" ht="12.75">
      <c r="A18" t="s">
        <v>12</v>
      </c>
      <c r="B18">
        <v>16.39</v>
      </c>
      <c r="C18">
        <v>14.21</v>
      </c>
      <c r="D18">
        <v>12.03</v>
      </c>
      <c r="E18">
        <v>9.85</v>
      </c>
      <c r="F18">
        <v>9.37</v>
      </c>
      <c r="G18">
        <v>8.88</v>
      </c>
      <c r="H18">
        <v>8.4</v>
      </c>
      <c r="I18">
        <v>7.91</v>
      </c>
      <c r="J18">
        <v>7.91</v>
      </c>
      <c r="K18">
        <v>7.91</v>
      </c>
      <c r="M18" t="s">
        <v>38</v>
      </c>
      <c r="O18">
        <v>13594</v>
      </c>
      <c r="P18">
        <v>14186</v>
      </c>
      <c r="Q18">
        <v>13141</v>
      </c>
      <c r="R18">
        <v>12462</v>
      </c>
    </row>
    <row r="19" spans="1:18" ht="12.75">
      <c r="A19" t="s">
        <v>13</v>
      </c>
      <c r="B19">
        <v>1.74</v>
      </c>
      <c r="C19">
        <v>1.52</v>
      </c>
      <c r="D19">
        <v>1.3</v>
      </c>
      <c r="E19">
        <v>1.08</v>
      </c>
      <c r="F19">
        <v>0.92</v>
      </c>
      <c r="G19">
        <v>0.75</v>
      </c>
      <c r="H19">
        <v>0.59</v>
      </c>
      <c r="I19">
        <v>0.43</v>
      </c>
      <c r="J19">
        <v>0.43</v>
      </c>
      <c r="K19">
        <v>0.43</v>
      </c>
      <c r="M19" t="s">
        <v>39</v>
      </c>
      <c r="O19">
        <v>13145</v>
      </c>
      <c r="P19">
        <v>13370</v>
      </c>
      <c r="Q19">
        <v>11612</v>
      </c>
      <c r="R19">
        <v>12575</v>
      </c>
    </row>
    <row r="20" spans="1:18" ht="12.75">
      <c r="A20" t="s">
        <v>14</v>
      </c>
      <c r="B20">
        <v>1.44</v>
      </c>
      <c r="C20">
        <v>1.16</v>
      </c>
      <c r="D20">
        <v>0.88</v>
      </c>
      <c r="E20">
        <v>0.61</v>
      </c>
      <c r="F20">
        <v>0.59</v>
      </c>
      <c r="G20">
        <v>0.58</v>
      </c>
      <c r="H20">
        <v>0.57</v>
      </c>
      <c r="I20">
        <v>0.55</v>
      </c>
      <c r="J20">
        <v>0.55</v>
      </c>
      <c r="K20">
        <v>0.55</v>
      </c>
      <c r="M20" t="s">
        <v>40</v>
      </c>
      <c r="O20">
        <v>21294</v>
      </c>
      <c r="P20">
        <v>21335</v>
      </c>
      <c r="Q20">
        <v>21683</v>
      </c>
      <c r="R20">
        <v>20586</v>
      </c>
    </row>
    <row r="21" spans="1:18" ht="12.75">
      <c r="A21" t="s">
        <v>15</v>
      </c>
      <c r="B21">
        <v>19.02</v>
      </c>
      <c r="C21">
        <v>15.93</v>
      </c>
      <c r="D21">
        <v>12.84</v>
      </c>
      <c r="E21">
        <v>9.75</v>
      </c>
      <c r="F21">
        <v>8.16</v>
      </c>
      <c r="G21">
        <v>6.57</v>
      </c>
      <c r="H21">
        <v>4.98</v>
      </c>
      <c r="I21">
        <v>3.39</v>
      </c>
      <c r="J21">
        <v>3.39</v>
      </c>
      <c r="K21">
        <v>3.39</v>
      </c>
      <c r="M21" t="s">
        <v>41</v>
      </c>
      <c r="O21">
        <v>88286</v>
      </c>
      <c r="P21">
        <v>93797</v>
      </c>
      <c r="Q21">
        <v>97023</v>
      </c>
      <c r="R21">
        <v>96660</v>
      </c>
    </row>
    <row r="22" spans="2:18" ht="12.75">
      <c r="B22" s="2"/>
      <c r="C22" s="2"/>
      <c r="D22" s="2"/>
      <c r="E22" s="2"/>
      <c r="F22" s="2"/>
      <c r="G22" s="2"/>
      <c r="H22" s="2"/>
      <c r="I22" s="2"/>
      <c r="M22" t="s">
        <v>42</v>
      </c>
      <c r="O22" s="1" t="s">
        <v>22</v>
      </c>
      <c r="P22" s="1" t="s">
        <v>35</v>
      </c>
      <c r="Q22" s="1" t="s">
        <v>35</v>
      </c>
      <c r="R22" s="1" t="s">
        <v>35</v>
      </c>
    </row>
    <row r="23" spans="1:18" ht="12.75">
      <c r="A23" s="9" t="s">
        <v>56</v>
      </c>
      <c r="M23" t="s">
        <v>43</v>
      </c>
      <c r="O23">
        <v>15368</v>
      </c>
      <c r="P23">
        <v>14891</v>
      </c>
      <c r="Q23">
        <v>15231</v>
      </c>
      <c r="R23">
        <v>14569</v>
      </c>
    </row>
    <row r="24" ht="12.75">
      <c r="A24" t="s">
        <v>57</v>
      </c>
    </row>
    <row r="25" ht="12.75">
      <c r="A25" t="s">
        <v>77</v>
      </c>
    </row>
    <row r="26" ht="12.75">
      <c r="A26" t="s">
        <v>17</v>
      </c>
    </row>
    <row r="27" spans="2:11" ht="12.75">
      <c r="B27">
        <v>1990</v>
      </c>
      <c r="C27">
        <v>1991</v>
      </c>
      <c r="D27">
        <v>1992</v>
      </c>
      <c r="E27">
        <v>1993</v>
      </c>
      <c r="F27">
        <v>1994</v>
      </c>
      <c r="G27">
        <v>1995</v>
      </c>
      <c r="H27">
        <v>1996</v>
      </c>
      <c r="I27">
        <v>1997</v>
      </c>
      <c r="J27">
        <v>1998</v>
      </c>
      <c r="K27">
        <v>1999</v>
      </c>
    </row>
    <row r="28" spans="1:11" ht="12.75">
      <c r="A28" t="s">
        <v>76</v>
      </c>
      <c r="B28">
        <v>3533</v>
      </c>
      <c r="C28">
        <v>3050.1</v>
      </c>
      <c r="D28">
        <v>2553.2</v>
      </c>
      <c r="E28">
        <v>2013.3</v>
      </c>
      <c r="F28">
        <v>1779.675</v>
      </c>
      <c r="G28">
        <v>1534.05</v>
      </c>
      <c r="H28">
        <v>1306.425</v>
      </c>
      <c r="I28">
        <v>1083.8</v>
      </c>
      <c r="J28" s="3">
        <v>1111.38471</v>
      </c>
      <c r="K28" s="3">
        <v>1084.37282</v>
      </c>
    </row>
    <row r="29" spans="1:11" ht="12.75">
      <c r="A29" t="s">
        <v>1</v>
      </c>
      <c r="B29">
        <v>26</v>
      </c>
      <c r="C29">
        <v>22</v>
      </c>
      <c r="D29">
        <v>15</v>
      </c>
      <c r="E29">
        <v>8</v>
      </c>
      <c r="F29">
        <v>8</v>
      </c>
      <c r="G29">
        <v>8</v>
      </c>
      <c r="H29">
        <v>9</v>
      </c>
      <c r="I29">
        <v>10</v>
      </c>
      <c r="J29" s="3">
        <f aca="true" t="shared" si="0" ref="J29:K36">J7*P7/1000</f>
        <v>10.322640000000002</v>
      </c>
      <c r="K29" s="3">
        <f t="shared" si="0"/>
        <v>9.961110000000001</v>
      </c>
    </row>
    <row r="30" spans="1:11" ht="12.75">
      <c r="A30" t="s">
        <v>2</v>
      </c>
      <c r="B30">
        <v>15</v>
      </c>
      <c r="C30">
        <v>13</v>
      </c>
      <c r="D30">
        <v>12</v>
      </c>
      <c r="E30">
        <v>10</v>
      </c>
      <c r="F30">
        <v>8</v>
      </c>
      <c r="G30">
        <v>7</v>
      </c>
      <c r="H30">
        <v>5</v>
      </c>
      <c r="I30">
        <v>2</v>
      </c>
      <c r="J30" s="3">
        <f t="shared" si="0"/>
        <v>1.80067</v>
      </c>
      <c r="K30" s="3">
        <f t="shared" si="0"/>
        <v>1.98421</v>
      </c>
    </row>
    <row r="31" spans="1:11" ht="12.75">
      <c r="A31" t="s">
        <v>3</v>
      </c>
      <c r="B31">
        <v>446</v>
      </c>
      <c r="C31">
        <v>308</v>
      </c>
      <c r="D31">
        <v>187</v>
      </c>
      <c r="E31">
        <v>46</v>
      </c>
      <c r="F31">
        <v>53</v>
      </c>
      <c r="G31">
        <v>55</v>
      </c>
      <c r="H31">
        <v>61</v>
      </c>
      <c r="I31">
        <v>64</v>
      </c>
      <c r="J31" s="3">
        <f t="shared" si="0"/>
        <v>67.85222999999999</v>
      </c>
      <c r="K31" s="3">
        <f t="shared" si="0"/>
        <v>64.35699</v>
      </c>
    </row>
    <row r="32" spans="1:11" ht="12.75">
      <c r="A32" t="s">
        <v>4</v>
      </c>
      <c r="B32">
        <v>49</v>
      </c>
      <c r="C32">
        <v>39</v>
      </c>
      <c r="D32">
        <v>36</v>
      </c>
      <c r="E32">
        <v>26</v>
      </c>
      <c r="F32">
        <v>27</v>
      </c>
      <c r="G32">
        <v>27</v>
      </c>
      <c r="H32">
        <v>28</v>
      </c>
      <c r="I32">
        <v>25</v>
      </c>
      <c r="J32" s="3">
        <f t="shared" si="0"/>
        <v>25.55278</v>
      </c>
      <c r="K32" s="3">
        <f t="shared" si="0"/>
        <v>25.06757</v>
      </c>
    </row>
    <row r="33" spans="1:11" ht="12.75">
      <c r="A33" t="s">
        <v>16</v>
      </c>
      <c r="B33">
        <v>91</v>
      </c>
      <c r="C33">
        <v>125</v>
      </c>
      <c r="D33">
        <v>163</v>
      </c>
      <c r="E33">
        <v>185</v>
      </c>
      <c r="F33">
        <v>189</v>
      </c>
      <c r="G33">
        <v>185</v>
      </c>
      <c r="H33">
        <v>174</v>
      </c>
      <c r="I33">
        <v>180</v>
      </c>
      <c r="J33" s="3">
        <f t="shared" si="0"/>
        <v>194.97082999999998</v>
      </c>
      <c r="K33" s="3">
        <f t="shared" si="0"/>
        <v>180.22853</v>
      </c>
    </row>
    <row r="34" spans="1:11" ht="12.75">
      <c r="A34" t="s">
        <v>6</v>
      </c>
      <c r="B34">
        <v>145</v>
      </c>
      <c r="C34">
        <v>174</v>
      </c>
      <c r="D34">
        <v>195</v>
      </c>
      <c r="E34">
        <v>225</v>
      </c>
      <c r="F34">
        <v>198</v>
      </c>
      <c r="G34">
        <v>181</v>
      </c>
      <c r="H34">
        <v>168</v>
      </c>
      <c r="I34">
        <v>153</v>
      </c>
      <c r="J34" s="3">
        <f t="shared" si="0"/>
        <v>158.82216</v>
      </c>
      <c r="K34" s="3">
        <f t="shared" si="0"/>
        <v>153.2412</v>
      </c>
    </row>
    <row r="35" spans="1:11" ht="12.75">
      <c r="A35" t="s">
        <v>7</v>
      </c>
      <c r="B35">
        <v>33</v>
      </c>
      <c r="C35">
        <v>29</v>
      </c>
      <c r="D35">
        <v>25</v>
      </c>
      <c r="E35">
        <v>18</v>
      </c>
      <c r="F35">
        <v>19</v>
      </c>
      <c r="G35">
        <v>15</v>
      </c>
      <c r="H35">
        <v>11</v>
      </c>
      <c r="I35">
        <v>10</v>
      </c>
      <c r="J35" s="3">
        <f t="shared" si="0"/>
        <v>10.77003</v>
      </c>
      <c r="K35" s="3">
        <f t="shared" si="0"/>
        <v>9.902190000000001</v>
      </c>
    </row>
    <row r="36" spans="1:11" ht="12.75">
      <c r="A36" t="s">
        <v>8</v>
      </c>
      <c r="B36">
        <v>314</v>
      </c>
      <c r="C36">
        <v>276</v>
      </c>
      <c r="D36">
        <v>244</v>
      </c>
      <c r="E36">
        <v>201</v>
      </c>
      <c r="F36">
        <v>169</v>
      </c>
      <c r="G36">
        <v>135</v>
      </c>
      <c r="H36">
        <v>103</v>
      </c>
      <c r="I36">
        <v>79</v>
      </c>
      <c r="J36" s="3">
        <f t="shared" si="0"/>
        <v>81.57429</v>
      </c>
      <c r="K36" s="3">
        <f t="shared" si="0"/>
        <v>78.80733000000001</v>
      </c>
    </row>
    <row r="37" spans="1:11" ht="12.75">
      <c r="A37" t="s">
        <v>9</v>
      </c>
      <c r="J37" s="3"/>
      <c r="K37" s="3"/>
    </row>
    <row r="38" spans="1:11" ht="12.75">
      <c r="A38" t="s">
        <v>10</v>
      </c>
      <c r="B38">
        <v>405</v>
      </c>
      <c r="C38">
        <v>346</v>
      </c>
      <c r="D38">
        <v>276</v>
      </c>
      <c r="E38">
        <v>206</v>
      </c>
      <c r="F38">
        <v>182</v>
      </c>
      <c r="G38">
        <v>161</v>
      </c>
      <c r="H38">
        <v>133</v>
      </c>
      <c r="I38">
        <v>103</v>
      </c>
      <c r="J38" s="3">
        <f aca="true" t="shared" si="1" ref="J38:K43">J16*P16/1000</f>
        <v>104.25264</v>
      </c>
      <c r="K38" s="3">
        <f t="shared" si="1"/>
        <v>103.25160000000001</v>
      </c>
    </row>
    <row r="39" spans="1:11" ht="12.75">
      <c r="A39" t="s">
        <v>11</v>
      </c>
      <c r="B39">
        <v>37</v>
      </c>
      <c r="C39">
        <v>27</v>
      </c>
      <c r="D39">
        <v>16</v>
      </c>
      <c r="E39">
        <v>4</v>
      </c>
      <c r="F39">
        <v>4</v>
      </c>
      <c r="G39">
        <v>4</v>
      </c>
      <c r="H39">
        <v>5</v>
      </c>
      <c r="I39">
        <v>6</v>
      </c>
      <c r="J39" s="3">
        <f t="shared" si="1"/>
        <v>5.640149999999999</v>
      </c>
      <c r="K39" s="3">
        <f t="shared" si="1"/>
        <v>5.8846799999999995</v>
      </c>
    </row>
    <row r="40" spans="1:11" ht="12.75">
      <c r="A40" t="s">
        <v>12</v>
      </c>
      <c r="B40">
        <v>180</v>
      </c>
      <c r="C40">
        <v>146</v>
      </c>
      <c r="D40">
        <v>142</v>
      </c>
      <c r="E40">
        <v>112</v>
      </c>
      <c r="F40">
        <v>131</v>
      </c>
      <c r="G40">
        <v>120</v>
      </c>
      <c r="H40">
        <v>105</v>
      </c>
      <c r="I40">
        <v>104</v>
      </c>
      <c r="J40" s="3">
        <f t="shared" si="1"/>
        <v>112.21126</v>
      </c>
      <c r="K40" s="3">
        <f t="shared" si="1"/>
        <v>103.94530999999999</v>
      </c>
    </row>
    <row r="41" spans="1:11" ht="12.75">
      <c r="A41" t="s">
        <v>13</v>
      </c>
      <c r="B41">
        <v>18</v>
      </c>
      <c r="C41">
        <v>16</v>
      </c>
      <c r="D41">
        <v>14</v>
      </c>
      <c r="E41">
        <v>11</v>
      </c>
      <c r="F41">
        <v>11</v>
      </c>
      <c r="G41">
        <v>9</v>
      </c>
      <c r="H41">
        <v>7</v>
      </c>
      <c r="I41">
        <v>5</v>
      </c>
      <c r="J41" s="3">
        <f t="shared" si="1"/>
        <v>5.7491</v>
      </c>
      <c r="K41" s="3">
        <f t="shared" si="1"/>
        <v>4.99316</v>
      </c>
    </row>
    <row r="42" spans="1:11" ht="12.75">
      <c r="A42" t="s">
        <v>14</v>
      </c>
      <c r="B42">
        <v>26</v>
      </c>
      <c r="C42">
        <v>20</v>
      </c>
      <c r="D42">
        <v>16</v>
      </c>
      <c r="E42">
        <v>12</v>
      </c>
      <c r="F42">
        <v>12</v>
      </c>
      <c r="G42">
        <v>11</v>
      </c>
      <c r="H42">
        <v>12</v>
      </c>
      <c r="I42">
        <v>12</v>
      </c>
      <c r="J42" s="3">
        <f t="shared" si="1"/>
        <v>11.734250000000001</v>
      </c>
      <c r="K42" s="3">
        <f t="shared" si="1"/>
        <v>11.925650000000001</v>
      </c>
    </row>
    <row r="43" spans="1:11" ht="12.75">
      <c r="A43" t="s">
        <v>15</v>
      </c>
      <c r="B43">
        <v>1687</v>
      </c>
      <c r="C43">
        <v>1466</v>
      </c>
      <c r="D43">
        <v>1186</v>
      </c>
      <c r="E43">
        <v>939</v>
      </c>
      <c r="F43">
        <v>760</v>
      </c>
      <c r="G43">
        <v>609</v>
      </c>
      <c r="H43">
        <v>481</v>
      </c>
      <c r="I43">
        <v>329</v>
      </c>
      <c r="J43" s="3">
        <f t="shared" si="1"/>
        <v>317.97183</v>
      </c>
      <c r="K43" s="3">
        <f t="shared" si="1"/>
        <v>328.90797000000003</v>
      </c>
    </row>
    <row r="44" spans="1:11" ht="12.75">
      <c r="A44" t="s">
        <v>73</v>
      </c>
      <c r="B44">
        <v>98</v>
      </c>
      <c r="C44">
        <f>B44-(B44-E44)/3</f>
        <v>70.1</v>
      </c>
      <c r="D44">
        <f>C44-(B44-E44)/3</f>
        <v>42.19999999999999</v>
      </c>
      <c r="E44">
        <v>14.3</v>
      </c>
      <c r="F44">
        <f>E44-($E44-$I44)/4</f>
        <v>12.675</v>
      </c>
      <c r="G44">
        <f>F44-($E44-$I44)/4</f>
        <v>11.05</v>
      </c>
      <c r="H44">
        <f>G44-($E44-$I44)/4</f>
        <v>9.425</v>
      </c>
      <c r="I44">
        <v>7.8</v>
      </c>
      <c r="J44">
        <v>7.8</v>
      </c>
      <c r="K44">
        <v>7.8</v>
      </c>
    </row>
    <row r="45" spans="2:11" ht="12.75">
      <c r="B45">
        <f>SUM(B29:B44)-B39</f>
        <v>3533</v>
      </c>
      <c r="C45" s="3">
        <f aca="true" t="shared" si="2" ref="C45:I45">SUM(C29:C44)-C39</f>
        <v>3050.1</v>
      </c>
      <c r="D45" s="3">
        <f t="shared" si="2"/>
        <v>2553.2</v>
      </c>
      <c r="E45" s="3">
        <f t="shared" si="2"/>
        <v>2013.3</v>
      </c>
      <c r="F45" s="3">
        <f t="shared" si="2"/>
        <v>1779.675</v>
      </c>
      <c r="G45" s="3">
        <f t="shared" si="2"/>
        <v>1534.05</v>
      </c>
      <c r="H45" s="3">
        <f t="shared" si="2"/>
        <v>1306.425</v>
      </c>
      <c r="I45" s="3">
        <f t="shared" si="2"/>
        <v>1083.8</v>
      </c>
      <c r="J45" s="3">
        <f>SUM(J29:J44)-J39</f>
        <v>1111.38471</v>
      </c>
      <c r="K45" s="3">
        <f>SUM(K29:K44)-K39</f>
        <v>1084.37282</v>
      </c>
    </row>
    <row r="46" ht="12.75">
      <c r="A46" t="s">
        <v>52</v>
      </c>
    </row>
  </sheetData>
  <mergeCells count="3">
    <mergeCell ref="U4:AF4"/>
    <mergeCell ref="U5:AF5"/>
    <mergeCell ref="U6:AF6"/>
  </mergeCells>
  <printOptions/>
  <pageMargins left="0.75" right="0.75" top="1" bottom="1" header="0.5" footer="0.5"/>
  <pageSetup horizontalDpi="600" verticalDpi="600" orientation="landscape" paperSize="9" scale="8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28125" style="0" customWidth="1"/>
    <col min="4" max="5" width="7.140625" style="0" customWidth="1"/>
    <col min="6" max="6" width="6.7109375" style="0" customWidth="1"/>
  </cols>
  <sheetData>
    <row r="1" ht="12.75">
      <c r="A1" t="s">
        <v>47</v>
      </c>
    </row>
    <row r="2" ht="12.75">
      <c r="A2" t="s">
        <v>19</v>
      </c>
    </row>
    <row r="4" spans="3:9" ht="12.75"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</row>
    <row r="5" spans="1:13" ht="12.75">
      <c r="A5" t="s">
        <v>2</v>
      </c>
      <c r="C5">
        <v>6.2</v>
      </c>
      <c r="D5">
        <v>10.4</v>
      </c>
      <c r="E5">
        <v>12.8</v>
      </c>
      <c r="F5">
        <v>19.5</v>
      </c>
      <c r="G5">
        <v>21.4</v>
      </c>
      <c r="H5">
        <v>21</v>
      </c>
      <c r="I5">
        <v>21</v>
      </c>
      <c r="L5" s="3"/>
      <c r="M5" s="3"/>
    </row>
    <row r="6" spans="1:13" ht="12.75">
      <c r="A6" t="s">
        <v>5</v>
      </c>
      <c r="C6">
        <v>96.4</v>
      </c>
      <c r="D6">
        <v>76.1</v>
      </c>
      <c r="E6">
        <v>61</v>
      </c>
      <c r="F6">
        <v>52.8</v>
      </c>
      <c r="G6">
        <v>55</v>
      </c>
      <c r="H6">
        <v>55</v>
      </c>
      <c r="I6">
        <v>55</v>
      </c>
      <c r="L6" s="3"/>
      <c r="M6" s="3"/>
    </row>
    <row r="7" spans="1:13" ht="12.75">
      <c r="A7" t="s">
        <v>10</v>
      </c>
      <c r="C7">
        <v>104.6</v>
      </c>
      <c r="D7">
        <v>84.7</v>
      </c>
      <c r="E7">
        <v>77.3</v>
      </c>
      <c r="F7">
        <v>63.6</v>
      </c>
      <c r="G7">
        <v>66.7</v>
      </c>
      <c r="H7">
        <v>67</v>
      </c>
      <c r="I7">
        <v>67</v>
      </c>
      <c r="L7" s="3"/>
      <c r="M7" s="3"/>
    </row>
    <row r="8" spans="1:13" ht="12.75">
      <c r="A8" t="s">
        <v>15</v>
      </c>
      <c r="C8">
        <v>178.4</v>
      </c>
      <c r="D8">
        <v>133.2</v>
      </c>
      <c r="E8">
        <v>92.9</v>
      </c>
      <c r="F8">
        <v>75.4</v>
      </c>
      <c r="G8">
        <v>77</v>
      </c>
      <c r="H8">
        <v>77</v>
      </c>
      <c r="I8">
        <v>77</v>
      </c>
      <c r="L8" s="3"/>
      <c r="M8" s="3"/>
    </row>
    <row r="9" spans="1:12" ht="12.75">
      <c r="A9" t="s">
        <v>18</v>
      </c>
      <c r="C9">
        <v>96.4</v>
      </c>
      <c r="D9">
        <v>76.1</v>
      </c>
      <c r="E9">
        <v>61</v>
      </c>
      <c r="F9">
        <v>52.8</v>
      </c>
      <c r="G9">
        <v>55</v>
      </c>
      <c r="H9">
        <v>55</v>
      </c>
      <c r="I9">
        <v>55</v>
      </c>
      <c r="L9" s="3"/>
    </row>
    <row r="11" ht="12.75">
      <c r="A11" t="s">
        <v>20</v>
      </c>
    </row>
    <row r="12" ht="12.75">
      <c r="A12" t="s">
        <v>17</v>
      </c>
    </row>
    <row r="13" spans="2:11" ht="12.75">
      <c r="B13">
        <v>1990</v>
      </c>
      <c r="C13">
        <v>1991</v>
      </c>
      <c r="D13">
        <v>1992</v>
      </c>
      <c r="E13">
        <v>1993</v>
      </c>
      <c r="F13">
        <v>1994</v>
      </c>
      <c r="G13">
        <v>1995</v>
      </c>
      <c r="H13">
        <v>1996</v>
      </c>
      <c r="I13">
        <v>1997</v>
      </c>
      <c r="J13">
        <v>1998</v>
      </c>
      <c r="K13">
        <v>1999</v>
      </c>
    </row>
    <row r="14" spans="1:11" ht="12.75">
      <c r="A14" t="s">
        <v>21</v>
      </c>
      <c r="B14">
        <f>SUM(B15:B19)</f>
        <v>17684</v>
      </c>
      <c r="C14">
        <f aca="true" t="shared" si="0" ref="C14:K14">SUM(C15:C19)</f>
        <v>17725</v>
      </c>
      <c r="D14">
        <f t="shared" si="0"/>
        <v>14274</v>
      </c>
      <c r="E14">
        <f t="shared" si="0"/>
        <v>10136</v>
      </c>
      <c r="F14">
        <f t="shared" si="0"/>
        <v>10938</v>
      </c>
      <c r="G14">
        <f t="shared" si="0"/>
        <v>11825</v>
      </c>
      <c r="H14">
        <f t="shared" si="0"/>
        <v>12177</v>
      </c>
      <c r="I14">
        <f t="shared" si="0"/>
        <v>16774</v>
      </c>
      <c r="J14">
        <f t="shared" si="0"/>
        <v>13872</v>
      </c>
      <c r="K14">
        <f t="shared" si="0"/>
        <v>13642.5</v>
      </c>
    </row>
    <row r="15" spans="1:11" ht="12.75">
      <c r="A15" t="s">
        <v>2</v>
      </c>
      <c r="B15">
        <v>543</v>
      </c>
      <c r="C15">
        <v>43</v>
      </c>
      <c r="D15">
        <v>81</v>
      </c>
      <c r="E15">
        <v>106</v>
      </c>
      <c r="F15">
        <v>178</v>
      </c>
      <c r="G15">
        <v>196</v>
      </c>
      <c r="H15">
        <v>172</v>
      </c>
      <c r="I15">
        <v>173</v>
      </c>
      <c r="J15">
        <v>185</v>
      </c>
      <c r="K15">
        <v>200.5</v>
      </c>
    </row>
    <row r="16" spans="1:9" ht="12.75">
      <c r="A16" t="s">
        <v>16</v>
      </c>
      <c r="C16">
        <v>103</v>
      </c>
      <c r="D16">
        <v>82</v>
      </c>
      <c r="E16">
        <v>53</v>
      </c>
      <c r="F16">
        <v>50</v>
      </c>
      <c r="G16">
        <v>43</v>
      </c>
      <c r="H16">
        <v>28</v>
      </c>
      <c r="I16">
        <v>20</v>
      </c>
    </row>
    <row r="17" spans="1:11" ht="12.75">
      <c r="A17" t="s">
        <v>10</v>
      </c>
      <c r="B17">
        <v>546</v>
      </c>
      <c r="C17">
        <v>389</v>
      </c>
      <c r="D17">
        <v>285</v>
      </c>
      <c r="E17">
        <v>251</v>
      </c>
      <c r="F17">
        <v>275</v>
      </c>
      <c r="G17">
        <v>232</v>
      </c>
      <c r="H17">
        <v>288</v>
      </c>
      <c r="I17">
        <v>284</v>
      </c>
      <c r="J17">
        <v>205</v>
      </c>
      <c r="K17">
        <v>169</v>
      </c>
    </row>
    <row r="18" spans="1:11" ht="12.75">
      <c r="A18" t="s">
        <v>15</v>
      </c>
      <c r="B18">
        <v>15499</v>
      </c>
      <c r="C18">
        <v>16021</v>
      </c>
      <c r="D18">
        <v>12335</v>
      </c>
      <c r="E18">
        <v>9141</v>
      </c>
      <c r="F18">
        <v>9371</v>
      </c>
      <c r="G18">
        <v>9835</v>
      </c>
      <c r="H18">
        <v>9876</v>
      </c>
      <c r="I18">
        <v>13857</v>
      </c>
      <c r="J18">
        <v>10834</v>
      </c>
      <c r="K18">
        <v>10386</v>
      </c>
    </row>
    <row r="19" spans="1:11" ht="12.75">
      <c r="A19" t="s">
        <v>73</v>
      </c>
      <c r="B19">
        <v>1096</v>
      </c>
      <c r="C19">
        <v>1169</v>
      </c>
      <c r="D19">
        <v>1491</v>
      </c>
      <c r="E19">
        <v>585</v>
      </c>
      <c r="F19">
        <v>1064</v>
      </c>
      <c r="G19">
        <v>1519</v>
      </c>
      <c r="H19">
        <v>1813</v>
      </c>
      <c r="I19">
        <v>2440</v>
      </c>
      <c r="J19">
        <v>2648</v>
      </c>
      <c r="K19">
        <v>2887</v>
      </c>
    </row>
    <row r="20" ht="12.75">
      <c r="A20" t="s">
        <v>75</v>
      </c>
    </row>
    <row r="21" ht="12.75">
      <c r="A21" t="s">
        <v>55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ht="12.75">
      <c r="A1" t="s">
        <v>48</v>
      </c>
    </row>
    <row r="2" ht="12.75">
      <c r="A2" t="s">
        <v>17</v>
      </c>
    </row>
    <row r="4" spans="2:11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</row>
    <row r="5" spans="1:11" ht="12.75">
      <c r="A5" t="s">
        <v>74</v>
      </c>
      <c r="B5">
        <f>SUM(B6:B21)</f>
        <v>21217</v>
      </c>
      <c r="C5">
        <f>SUM(C6:C21)</f>
        <v>20775.1</v>
      </c>
      <c r="D5">
        <f aca="true" t="shared" si="0" ref="D5:K5">SUM(D6:D21)</f>
        <v>16827.2</v>
      </c>
      <c r="E5">
        <f t="shared" si="0"/>
        <v>12149.3</v>
      </c>
      <c r="F5">
        <f t="shared" si="0"/>
        <v>12717.675</v>
      </c>
      <c r="G5">
        <f t="shared" si="0"/>
        <v>13359.05</v>
      </c>
      <c r="H5">
        <f t="shared" si="0"/>
        <v>13483.425</v>
      </c>
      <c r="I5">
        <f t="shared" si="0"/>
        <v>17857.8</v>
      </c>
      <c r="J5">
        <f t="shared" si="0"/>
        <v>14983.384710000002</v>
      </c>
      <c r="K5">
        <f t="shared" si="0"/>
        <v>14726.87282</v>
      </c>
    </row>
    <row r="6" spans="1:11" ht="12.75">
      <c r="A6" t="s">
        <v>1</v>
      </c>
      <c r="B6">
        <f>Refineries!B29</f>
        <v>26</v>
      </c>
      <c r="C6">
        <f>Refineries!C29</f>
        <v>22</v>
      </c>
      <c r="D6">
        <f>Refineries!D29</f>
        <v>15</v>
      </c>
      <c r="E6">
        <f>Refineries!E29</f>
        <v>8</v>
      </c>
      <c r="F6">
        <f>Refineries!F29</f>
        <v>8</v>
      </c>
      <c r="G6">
        <f>Refineries!G29</f>
        <v>8</v>
      </c>
      <c r="H6">
        <f>Refineries!H29</f>
        <v>9</v>
      </c>
      <c r="I6">
        <f>Refineries!I29</f>
        <v>10</v>
      </c>
      <c r="J6" s="3">
        <f>Refineries!J29</f>
        <v>10.322640000000002</v>
      </c>
      <c r="K6" s="3">
        <f>Refineries!K29</f>
        <v>9.961110000000001</v>
      </c>
    </row>
    <row r="7" spans="1:11" ht="12.75">
      <c r="A7" t="s">
        <v>2</v>
      </c>
      <c r="B7">
        <f>Refineries!B30+Offshore!B15</f>
        <v>558</v>
      </c>
      <c r="C7">
        <f>Refineries!C30+Offshore!C15</f>
        <v>56</v>
      </c>
      <c r="D7">
        <f>Refineries!D30+Offshore!D15</f>
        <v>93</v>
      </c>
      <c r="E7">
        <f>Refineries!E30+Offshore!E15</f>
        <v>116</v>
      </c>
      <c r="F7">
        <f>Refineries!F30+Offshore!F15</f>
        <v>186</v>
      </c>
      <c r="G7">
        <f>Refineries!G30+Offshore!G15</f>
        <v>203</v>
      </c>
      <c r="H7">
        <f>Refineries!H30+Offshore!H15</f>
        <v>177</v>
      </c>
      <c r="I7">
        <f>Refineries!I30+Offshore!I15</f>
        <v>175</v>
      </c>
      <c r="J7" s="3">
        <f>Refineries!J30+Offshore!J15</f>
        <v>186.80067</v>
      </c>
      <c r="K7" s="3">
        <f>Refineries!K30+Offshore!K15</f>
        <v>202.48421</v>
      </c>
    </row>
    <row r="8" spans="1:11" ht="12.75">
      <c r="A8" t="s">
        <v>3</v>
      </c>
      <c r="B8">
        <f>Refineries!B31</f>
        <v>446</v>
      </c>
      <c r="C8">
        <f>Refineries!C31</f>
        <v>308</v>
      </c>
      <c r="D8">
        <f>Refineries!D31</f>
        <v>187</v>
      </c>
      <c r="E8">
        <f>Refineries!E31</f>
        <v>46</v>
      </c>
      <c r="F8">
        <f>Refineries!F31</f>
        <v>53</v>
      </c>
      <c r="G8">
        <f>Refineries!G31</f>
        <v>55</v>
      </c>
      <c r="H8">
        <f>Refineries!H31</f>
        <v>61</v>
      </c>
      <c r="I8">
        <f>Refineries!I31</f>
        <v>64</v>
      </c>
      <c r="J8" s="3">
        <f>Refineries!J31</f>
        <v>67.85222999999999</v>
      </c>
      <c r="K8" s="3">
        <f>Refineries!K31</f>
        <v>64.35699</v>
      </c>
    </row>
    <row r="9" spans="1:11" ht="12.75">
      <c r="A9" t="s">
        <v>4</v>
      </c>
      <c r="B9">
        <f>Refineries!B32</f>
        <v>49</v>
      </c>
      <c r="C9">
        <f>Refineries!C32</f>
        <v>39</v>
      </c>
      <c r="D9">
        <f>Refineries!D32</f>
        <v>36</v>
      </c>
      <c r="E9">
        <f>Refineries!E32</f>
        <v>26</v>
      </c>
      <c r="F9">
        <f>Refineries!F32</f>
        <v>27</v>
      </c>
      <c r="G9">
        <f>Refineries!G32</f>
        <v>27</v>
      </c>
      <c r="H9">
        <f>Refineries!H32</f>
        <v>28</v>
      </c>
      <c r="I9">
        <f>Refineries!I32</f>
        <v>25</v>
      </c>
      <c r="J9" s="3">
        <f>Refineries!J32</f>
        <v>25.55278</v>
      </c>
      <c r="K9" s="3">
        <f>Refineries!K32</f>
        <v>25.06757</v>
      </c>
    </row>
    <row r="10" spans="1:11" ht="12.75">
      <c r="A10" t="s">
        <v>5</v>
      </c>
      <c r="B10">
        <f>Refineries!B33+Offshore!B16</f>
        <v>91</v>
      </c>
      <c r="C10">
        <f>Refineries!C33+Offshore!C16</f>
        <v>228</v>
      </c>
      <c r="D10">
        <f>Refineries!D33+Offshore!D16</f>
        <v>245</v>
      </c>
      <c r="E10">
        <f>Refineries!E33+Offshore!E16</f>
        <v>238</v>
      </c>
      <c r="F10">
        <f>Refineries!F33+Offshore!F16</f>
        <v>239</v>
      </c>
      <c r="G10">
        <f>Refineries!G33+Offshore!G16</f>
        <v>228</v>
      </c>
      <c r="H10">
        <f>Refineries!H33+Offshore!H16</f>
        <v>202</v>
      </c>
      <c r="I10">
        <f>Refineries!I33+Offshore!I16</f>
        <v>200</v>
      </c>
      <c r="J10" s="3">
        <f>Refineries!J33+Offshore!J16</f>
        <v>194.97082999999998</v>
      </c>
      <c r="K10" s="3">
        <f>Refineries!K33+Offshore!K16</f>
        <v>180.22853</v>
      </c>
    </row>
    <row r="11" spans="1:11" ht="12.75">
      <c r="A11" t="s">
        <v>6</v>
      </c>
      <c r="B11">
        <f>Refineries!B34</f>
        <v>145</v>
      </c>
      <c r="C11">
        <f>Refineries!C34</f>
        <v>174</v>
      </c>
      <c r="D11">
        <f>Refineries!D34</f>
        <v>195</v>
      </c>
      <c r="E11">
        <f>Refineries!E34</f>
        <v>225</v>
      </c>
      <c r="F11">
        <f>Refineries!F34</f>
        <v>198</v>
      </c>
      <c r="G11">
        <f>Refineries!G34</f>
        <v>181</v>
      </c>
      <c r="H11">
        <f>Refineries!H34</f>
        <v>168</v>
      </c>
      <c r="I11">
        <f>Refineries!I34</f>
        <v>153</v>
      </c>
      <c r="J11" s="3">
        <f>Refineries!J34</f>
        <v>158.82216</v>
      </c>
      <c r="K11" s="3">
        <f>Refineries!K34</f>
        <v>153.2412</v>
      </c>
    </row>
    <row r="12" spans="1:11" ht="12.75">
      <c r="A12" t="s">
        <v>7</v>
      </c>
      <c r="B12">
        <f>Refineries!B35</f>
        <v>33</v>
      </c>
      <c r="C12">
        <f>Refineries!C35</f>
        <v>29</v>
      </c>
      <c r="D12">
        <f>Refineries!D35</f>
        <v>25</v>
      </c>
      <c r="E12">
        <f>Refineries!E35</f>
        <v>18</v>
      </c>
      <c r="F12">
        <f>Refineries!F35</f>
        <v>19</v>
      </c>
      <c r="G12">
        <f>Refineries!G35</f>
        <v>15</v>
      </c>
      <c r="H12">
        <f>Refineries!H35</f>
        <v>11</v>
      </c>
      <c r="I12">
        <f>Refineries!I35</f>
        <v>10</v>
      </c>
      <c r="J12" s="3">
        <f>Refineries!J35</f>
        <v>10.77003</v>
      </c>
      <c r="K12" s="3">
        <f>Refineries!K35</f>
        <v>9.902190000000001</v>
      </c>
    </row>
    <row r="13" spans="1:11" ht="12.75">
      <c r="A13" t="s">
        <v>8</v>
      </c>
      <c r="B13">
        <f>Refineries!B36</f>
        <v>314</v>
      </c>
      <c r="C13">
        <f>Refineries!C36</f>
        <v>276</v>
      </c>
      <c r="D13">
        <f>Refineries!D36</f>
        <v>244</v>
      </c>
      <c r="E13">
        <f>Refineries!E36</f>
        <v>201</v>
      </c>
      <c r="F13">
        <f>Refineries!F36</f>
        <v>169</v>
      </c>
      <c r="G13">
        <f>Refineries!G36</f>
        <v>135</v>
      </c>
      <c r="H13">
        <f>Refineries!H36</f>
        <v>103</v>
      </c>
      <c r="I13">
        <f>Refineries!I36</f>
        <v>79</v>
      </c>
      <c r="J13" s="3">
        <f>Refineries!J36</f>
        <v>81.57429</v>
      </c>
      <c r="K13" s="3">
        <f>Refineries!K36</f>
        <v>78.80733000000001</v>
      </c>
    </row>
    <row r="14" spans="1:11" ht="12.75">
      <c r="A14" t="s">
        <v>9</v>
      </c>
      <c r="B14" s="1" t="s">
        <v>22</v>
      </c>
      <c r="C14" s="1" t="s">
        <v>22</v>
      </c>
      <c r="D14" s="1" t="s">
        <v>22</v>
      </c>
      <c r="E14" s="1" t="s">
        <v>22</v>
      </c>
      <c r="F14" s="1" t="s">
        <v>22</v>
      </c>
      <c r="G14" s="1" t="s">
        <v>22</v>
      </c>
      <c r="H14" s="1" t="s">
        <v>22</v>
      </c>
      <c r="I14" s="1" t="s">
        <v>22</v>
      </c>
      <c r="J14" s="4" t="s">
        <v>22</v>
      </c>
      <c r="K14" s="4" t="s">
        <v>22</v>
      </c>
    </row>
    <row r="15" spans="1:11" ht="12.75">
      <c r="A15" t="s">
        <v>10</v>
      </c>
      <c r="B15">
        <f>Refineries!B38+Offshore!B17</f>
        <v>951</v>
      </c>
      <c r="C15">
        <f>Refineries!C38+Offshore!C17</f>
        <v>735</v>
      </c>
      <c r="D15">
        <f>Refineries!D38+Offshore!D17</f>
        <v>561</v>
      </c>
      <c r="E15">
        <f>Refineries!E38+Offshore!E17</f>
        <v>457</v>
      </c>
      <c r="F15">
        <f>Refineries!F38+Offshore!F17</f>
        <v>457</v>
      </c>
      <c r="G15">
        <f>Refineries!G38+Offshore!G17</f>
        <v>393</v>
      </c>
      <c r="H15">
        <f>Refineries!H38+Offshore!H17</f>
        <v>421</v>
      </c>
      <c r="I15">
        <f>Refineries!I38+Offshore!I17</f>
        <v>387</v>
      </c>
      <c r="J15" s="3">
        <f>Refineries!J38+Offshore!J17</f>
        <v>309.25264</v>
      </c>
      <c r="K15" s="3">
        <f>Refineries!K38+Offshore!K17</f>
        <v>272.2516</v>
      </c>
    </row>
    <row r="16" spans="1:11" ht="12.75">
      <c r="A16" t="s">
        <v>11</v>
      </c>
      <c r="B16" s="1" t="s">
        <v>22</v>
      </c>
      <c r="C16" s="1" t="s">
        <v>22</v>
      </c>
      <c r="D16" s="1" t="s">
        <v>22</v>
      </c>
      <c r="E16" s="1" t="s">
        <v>22</v>
      </c>
      <c r="F16" s="1" t="s">
        <v>22</v>
      </c>
      <c r="G16" s="1" t="s">
        <v>22</v>
      </c>
      <c r="H16" s="1" t="s">
        <v>22</v>
      </c>
      <c r="I16" s="1" t="s">
        <v>22</v>
      </c>
      <c r="J16" s="4" t="s">
        <v>22</v>
      </c>
      <c r="K16" s="4" t="s">
        <v>22</v>
      </c>
    </row>
    <row r="17" spans="1:11" ht="12.75">
      <c r="A17" t="s">
        <v>12</v>
      </c>
      <c r="B17">
        <f>Refineries!B40</f>
        <v>180</v>
      </c>
      <c r="C17">
        <f>Refineries!C40</f>
        <v>146</v>
      </c>
      <c r="D17">
        <f>Refineries!D40</f>
        <v>142</v>
      </c>
      <c r="E17">
        <f>Refineries!E40</f>
        <v>112</v>
      </c>
      <c r="F17">
        <f>Refineries!F40</f>
        <v>131</v>
      </c>
      <c r="G17">
        <f>Refineries!G40</f>
        <v>120</v>
      </c>
      <c r="H17">
        <f>Refineries!H40</f>
        <v>105</v>
      </c>
      <c r="I17">
        <f>Refineries!I40</f>
        <v>104</v>
      </c>
      <c r="J17" s="3">
        <f>Refineries!J40</f>
        <v>112.21126</v>
      </c>
      <c r="K17" s="3">
        <f>Refineries!K40</f>
        <v>103.94530999999999</v>
      </c>
    </row>
    <row r="18" spans="1:11" ht="12.75">
      <c r="A18" t="s">
        <v>13</v>
      </c>
      <c r="B18">
        <f>Refineries!B41</f>
        <v>18</v>
      </c>
      <c r="C18">
        <f>Refineries!C41</f>
        <v>16</v>
      </c>
      <c r="D18">
        <f>Refineries!D41</f>
        <v>14</v>
      </c>
      <c r="E18">
        <f>Refineries!E41</f>
        <v>11</v>
      </c>
      <c r="F18">
        <f>Refineries!F41</f>
        <v>11</v>
      </c>
      <c r="G18">
        <f>Refineries!G41</f>
        <v>9</v>
      </c>
      <c r="H18">
        <f>Refineries!H41</f>
        <v>7</v>
      </c>
      <c r="I18">
        <f>Refineries!I41</f>
        <v>5</v>
      </c>
      <c r="J18" s="3">
        <f>Refineries!J41</f>
        <v>5.7491</v>
      </c>
      <c r="K18" s="3">
        <f>Refineries!K41</f>
        <v>4.99316</v>
      </c>
    </row>
    <row r="19" spans="1:11" ht="12.75">
      <c r="A19" t="s">
        <v>14</v>
      </c>
      <c r="B19">
        <f>Refineries!B42</f>
        <v>26</v>
      </c>
      <c r="C19">
        <f>Refineries!C42</f>
        <v>20</v>
      </c>
      <c r="D19">
        <f>Refineries!D42</f>
        <v>16</v>
      </c>
      <c r="E19">
        <f>Refineries!E42</f>
        <v>12</v>
      </c>
      <c r="F19">
        <f>Refineries!F42</f>
        <v>12</v>
      </c>
      <c r="G19">
        <f>Refineries!G42</f>
        <v>11</v>
      </c>
      <c r="H19">
        <f>Refineries!H42</f>
        <v>12</v>
      </c>
      <c r="I19">
        <f>Refineries!I42</f>
        <v>12</v>
      </c>
      <c r="J19" s="3">
        <f>Refineries!J42</f>
        <v>11.734250000000001</v>
      </c>
      <c r="K19" s="3">
        <f>Refineries!K42</f>
        <v>11.925650000000001</v>
      </c>
    </row>
    <row r="20" spans="1:11" ht="12.75">
      <c r="A20" t="s">
        <v>15</v>
      </c>
      <c r="B20">
        <f>Refineries!B43+Offshore!B18</f>
        <v>17186</v>
      </c>
      <c r="C20">
        <f>Refineries!C43+Offshore!C18</f>
        <v>17487</v>
      </c>
      <c r="D20">
        <f>Refineries!D43+Offshore!D18</f>
        <v>13521</v>
      </c>
      <c r="E20">
        <f>Refineries!E43+Offshore!E18</f>
        <v>10080</v>
      </c>
      <c r="F20">
        <f>Refineries!F43+Offshore!F18</f>
        <v>10131</v>
      </c>
      <c r="G20">
        <f>Refineries!G43+Offshore!G18</f>
        <v>10444</v>
      </c>
      <c r="H20">
        <f>Refineries!H43+Offshore!H18</f>
        <v>10357</v>
      </c>
      <c r="I20">
        <f>Refineries!I43+Offshore!I18</f>
        <v>14186</v>
      </c>
      <c r="J20" s="3">
        <f>Refineries!J43+Offshore!J18</f>
        <v>11151.97183</v>
      </c>
      <c r="K20" s="3">
        <f>Refineries!K43+Offshore!K18</f>
        <v>10714.90797</v>
      </c>
    </row>
    <row r="21" spans="1:11" ht="12.75">
      <c r="A21" t="s">
        <v>73</v>
      </c>
      <c r="B21">
        <f>Refineries!B44+Offshore!B19</f>
        <v>1194</v>
      </c>
      <c r="C21">
        <f>Refineries!C44+Offshore!C19</f>
        <v>1239.1</v>
      </c>
      <c r="D21">
        <f>Refineries!D44+Offshore!D19</f>
        <v>1533.2</v>
      </c>
      <c r="E21">
        <f>Refineries!E44+Offshore!E19</f>
        <v>599.3</v>
      </c>
      <c r="F21">
        <f>Refineries!F44+Offshore!F19</f>
        <v>1076.675</v>
      </c>
      <c r="G21">
        <f>Refineries!G44+Offshore!G19</f>
        <v>1530.05</v>
      </c>
      <c r="H21">
        <f>Refineries!H44+Offshore!H19</f>
        <v>1822.425</v>
      </c>
      <c r="I21">
        <f>Refineries!I44+Offshore!I19</f>
        <v>2447.8</v>
      </c>
      <c r="J21" s="3">
        <f>Refineries!J44+Offshore!J19</f>
        <v>2655.8</v>
      </c>
      <c r="K21" s="3">
        <f>Refineries!K44+Offshore!K19</f>
        <v>2894.8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7.140625" style="0" customWidth="1"/>
    <col min="3" max="3" width="7.28125" style="0" customWidth="1"/>
    <col min="4" max="4" width="6.8515625" style="0" customWidth="1"/>
    <col min="5" max="5" width="7.28125" style="0" customWidth="1"/>
    <col min="6" max="7" width="7.00390625" style="0" customWidth="1"/>
    <col min="8" max="8" width="6.421875" style="0" customWidth="1"/>
    <col min="9" max="9" width="8.00390625" style="0" customWidth="1"/>
    <col min="10" max="10" width="7.28125" style="0" customWidth="1"/>
    <col min="11" max="11" width="7.421875" style="0" customWidth="1"/>
    <col min="12" max="12" width="7.57421875" style="0" customWidth="1"/>
    <col min="13" max="13" width="7.28125" style="0" customWidth="1"/>
  </cols>
  <sheetData>
    <row r="1" ht="12.75">
      <c r="A1" s="6" t="s">
        <v>78</v>
      </c>
    </row>
    <row r="3" spans="1:14" ht="12.75">
      <c r="A3" t="s">
        <v>50</v>
      </c>
      <c r="B3">
        <v>1987</v>
      </c>
      <c r="C3">
        <v>1988</v>
      </c>
      <c r="D3">
        <v>1989</v>
      </c>
      <c r="E3">
        <v>1990</v>
      </c>
      <c r="F3">
        <v>1991</v>
      </c>
      <c r="G3">
        <v>1992</v>
      </c>
      <c r="H3">
        <v>1993</v>
      </c>
      <c r="I3">
        <v>1994</v>
      </c>
      <c r="J3">
        <v>1995</v>
      </c>
      <c r="K3">
        <v>1996</v>
      </c>
      <c r="L3">
        <v>1997</v>
      </c>
      <c r="M3">
        <v>1998</v>
      </c>
      <c r="N3">
        <v>1999</v>
      </c>
    </row>
    <row r="4" spans="1:14" ht="12.75">
      <c r="A4" t="s">
        <v>44</v>
      </c>
      <c r="B4">
        <v>4114</v>
      </c>
      <c r="C4">
        <v>3848</v>
      </c>
      <c r="D4">
        <v>3474</v>
      </c>
      <c r="E4">
        <v>3533</v>
      </c>
      <c r="F4">
        <v>3050.1</v>
      </c>
      <c r="G4">
        <v>2553.2</v>
      </c>
      <c r="H4">
        <v>2013.3</v>
      </c>
      <c r="I4">
        <v>1779.675</v>
      </c>
      <c r="J4">
        <v>1534.05</v>
      </c>
      <c r="K4">
        <v>1306.425</v>
      </c>
      <c r="L4">
        <v>1083.8</v>
      </c>
      <c r="M4" s="3">
        <v>1111.38471</v>
      </c>
      <c r="N4">
        <v>1084.37282</v>
      </c>
    </row>
    <row r="5" spans="1:14" ht="12.75">
      <c r="A5" t="s">
        <v>46</v>
      </c>
      <c r="B5">
        <v>18221</v>
      </c>
      <c r="C5">
        <v>24589</v>
      </c>
      <c r="D5">
        <v>18501</v>
      </c>
      <c r="E5">
        <v>17684</v>
      </c>
      <c r="F5">
        <v>17725</v>
      </c>
      <c r="G5">
        <v>14274</v>
      </c>
      <c r="H5">
        <v>10136</v>
      </c>
      <c r="I5">
        <v>10938</v>
      </c>
      <c r="J5">
        <v>11825</v>
      </c>
      <c r="K5">
        <v>12177</v>
      </c>
      <c r="L5">
        <v>16774</v>
      </c>
      <c r="M5">
        <v>13872</v>
      </c>
      <c r="N5">
        <v>13642.5</v>
      </c>
    </row>
    <row r="6" spans="1:14" ht="12.75">
      <c r="A6" t="s">
        <v>21</v>
      </c>
      <c r="B6">
        <f>SUM(B4:B5)</f>
        <v>22335</v>
      </c>
      <c r="C6">
        <f aca="true" t="shared" si="0" ref="C6:N6">SUM(C4:C5)</f>
        <v>28437</v>
      </c>
      <c r="D6">
        <f t="shared" si="0"/>
        <v>21975</v>
      </c>
      <c r="E6">
        <f t="shared" si="0"/>
        <v>21217</v>
      </c>
      <c r="F6">
        <f t="shared" si="0"/>
        <v>20775.1</v>
      </c>
      <c r="G6">
        <f t="shared" si="0"/>
        <v>16827.2</v>
      </c>
      <c r="H6">
        <f t="shared" si="0"/>
        <v>12149.3</v>
      </c>
      <c r="I6">
        <f t="shared" si="0"/>
        <v>12717.675</v>
      </c>
      <c r="J6">
        <f t="shared" si="0"/>
        <v>13359.05</v>
      </c>
      <c r="K6">
        <f t="shared" si="0"/>
        <v>13483.425</v>
      </c>
      <c r="L6">
        <f t="shared" si="0"/>
        <v>17857.8</v>
      </c>
      <c r="M6" s="3">
        <f t="shared" si="0"/>
        <v>14983.38471</v>
      </c>
      <c r="N6" s="3">
        <f t="shared" si="0"/>
        <v>14726.87282</v>
      </c>
    </row>
    <row r="7" spans="1:14" s="5" customFormat="1" ht="25.5">
      <c r="A7" s="7" t="s">
        <v>51</v>
      </c>
      <c r="B7" s="5">
        <f>B4/(B4+B5)*100</f>
        <v>18.419520931273787</v>
      </c>
      <c r="C7" s="5">
        <f aca="true" t="shared" si="1" ref="C7:N7">C4/(C4+C5)*100</f>
        <v>13.5316664908394</v>
      </c>
      <c r="D7" s="5">
        <f t="shared" si="1"/>
        <v>15.808873720136518</v>
      </c>
      <c r="E7" s="5">
        <f t="shared" si="1"/>
        <v>16.651741528019983</v>
      </c>
      <c r="F7" s="5">
        <f t="shared" si="1"/>
        <v>14.681517778494449</v>
      </c>
      <c r="G7" s="5">
        <f t="shared" si="1"/>
        <v>15.173053152039554</v>
      </c>
      <c r="H7" s="5">
        <f t="shared" si="1"/>
        <v>16.571325096919164</v>
      </c>
      <c r="I7" s="5">
        <f t="shared" si="1"/>
        <v>13.993713473571232</v>
      </c>
      <c r="J7" s="5">
        <f t="shared" si="1"/>
        <v>11.483226726451356</v>
      </c>
      <c r="K7" s="5">
        <f t="shared" si="1"/>
        <v>9.689118306365037</v>
      </c>
      <c r="L7" s="5">
        <f t="shared" si="1"/>
        <v>6.06905665871496</v>
      </c>
      <c r="M7" s="5">
        <f t="shared" si="1"/>
        <v>7.417447602865428</v>
      </c>
      <c r="N7" s="5">
        <f t="shared" si="1"/>
        <v>7.363225263460922</v>
      </c>
    </row>
    <row r="9" spans="1:14" ht="12.75">
      <c r="A9" t="s">
        <v>45</v>
      </c>
      <c r="B9">
        <v>1987</v>
      </c>
      <c r="C9">
        <v>1988</v>
      </c>
      <c r="D9">
        <v>1989</v>
      </c>
      <c r="E9">
        <v>1990</v>
      </c>
      <c r="F9">
        <v>1991</v>
      </c>
      <c r="G9">
        <v>1992</v>
      </c>
      <c r="H9">
        <v>1993</v>
      </c>
      <c r="I9">
        <v>1994</v>
      </c>
      <c r="J9">
        <v>1995</v>
      </c>
      <c r="K9">
        <v>1996</v>
      </c>
      <c r="L9">
        <v>1997</v>
      </c>
      <c r="M9">
        <v>1998</v>
      </c>
      <c r="N9">
        <v>1999</v>
      </c>
    </row>
    <row r="10" spans="1:14" ht="12.75">
      <c r="A10" t="s">
        <v>44</v>
      </c>
      <c r="B10" s="3">
        <f aca="true" t="shared" si="2" ref="B10:N10">B4/$B$4*100</f>
        <v>100</v>
      </c>
      <c r="C10" s="3">
        <f t="shared" si="2"/>
        <v>93.53427321341759</v>
      </c>
      <c r="D10" s="3">
        <f t="shared" si="2"/>
        <v>84.44336412250851</v>
      </c>
      <c r="E10" s="3">
        <f t="shared" si="2"/>
        <v>85.87749149246476</v>
      </c>
      <c r="F10" s="3">
        <f t="shared" si="2"/>
        <v>74.13952357802624</v>
      </c>
      <c r="G10" s="3">
        <f t="shared" si="2"/>
        <v>62.061254253767615</v>
      </c>
      <c r="H10" s="3">
        <f t="shared" si="2"/>
        <v>48.93777345649003</v>
      </c>
      <c r="I10" s="3">
        <f t="shared" si="2"/>
        <v>43.258993680116674</v>
      </c>
      <c r="J10" s="3">
        <f t="shared" si="2"/>
        <v>37.28852698104035</v>
      </c>
      <c r="K10" s="3">
        <f t="shared" si="2"/>
        <v>31.755590666018474</v>
      </c>
      <c r="L10" s="3">
        <f t="shared" si="2"/>
        <v>26.3441905687895</v>
      </c>
      <c r="M10" s="3">
        <f t="shared" si="2"/>
        <v>27.01469883325231</v>
      </c>
      <c r="N10" s="3">
        <f t="shared" si="2"/>
        <v>26.358114244044728</v>
      </c>
    </row>
    <row r="11" spans="1:14" ht="12.75">
      <c r="A11" t="s">
        <v>46</v>
      </c>
      <c r="B11" s="3">
        <f aca="true" t="shared" si="3" ref="B11:N11">B5/$B$5*100</f>
        <v>100</v>
      </c>
      <c r="C11" s="3">
        <f t="shared" si="3"/>
        <v>134.94868558256957</v>
      </c>
      <c r="D11" s="3">
        <f t="shared" si="3"/>
        <v>101.53668843641952</v>
      </c>
      <c r="E11" s="3">
        <f t="shared" si="3"/>
        <v>97.05285110586685</v>
      </c>
      <c r="F11" s="3">
        <f t="shared" si="3"/>
        <v>97.27786619834256</v>
      </c>
      <c r="G11" s="3">
        <f t="shared" si="3"/>
        <v>78.33818121947203</v>
      </c>
      <c r="H11" s="3">
        <f t="shared" si="3"/>
        <v>55.628121398386476</v>
      </c>
      <c r="I11" s="3">
        <f t="shared" si="3"/>
        <v>60.029636134130946</v>
      </c>
      <c r="J11" s="3">
        <f t="shared" si="3"/>
        <v>64.89764557378848</v>
      </c>
      <c r="K11" s="3">
        <f t="shared" si="3"/>
        <v>66.8294824652873</v>
      </c>
      <c r="L11" s="3">
        <f t="shared" si="3"/>
        <v>92.05861368750344</v>
      </c>
      <c r="M11" s="3">
        <f t="shared" si="3"/>
        <v>76.13193567861259</v>
      </c>
      <c r="N11" s="3">
        <f t="shared" si="3"/>
        <v>74.87239997804731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2" ht="12.75">
      <c r="A2" t="s">
        <v>60</v>
      </c>
    </row>
    <row r="3" spans="1:12" ht="12.75">
      <c r="A3" s="12" t="s">
        <v>58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12.75">
      <c r="A4" t="s">
        <v>66</v>
      </c>
    </row>
    <row r="5" ht="12.75">
      <c r="A5" t="s">
        <v>67</v>
      </c>
    </row>
    <row r="7" spans="1:11" ht="12.75">
      <c r="A7" t="s">
        <v>65</v>
      </c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</row>
    <row r="8" spans="1:11" ht="12.75">
      <c r="A8" t="s">
        <v>62</v>
      </c>
      <c r="B8">
        <v>5994</v>
      </c>
      <c r="C8">
        <v>6993</v>
      </c>
      <c r="D8">
        <v>7776</v>
      </c>
      <c r="E8">
        <v>8265</v>
      </c>
      <c r="F8">
        <v>9118</v>
      </c>
      <c r="G8">
        <v>9170</v>
      </c>
      <c r="H8">
        <v>10121</v>
      </c>
      <c r="I8">
        <v>11360</v>
      </c>
      <c r="J8">
        <v>11432</v>
      </c>
      <c r="K8">
        <v>14465</v>
      </c>
    </row>
    <row r="9" spans="1:11" ht="12.75">
      <c r="A9" t="s">
        <v>63</v>
      </c>
      <c r="B9">
        <v>3976</v>
      </c>
      <c r="C9">
        <v>3719</v>
      </c>
      <c r="D9">
        <v>3364</v>
      </c>
      <c r="E9">
        <v>3248</v>
      </c>
      <c r="F9">
        <v>4323</v>
      </c>
      <c r="G9">
        <v>3479</v>
      </c>
      <c r="H9">
        <v>3103</v>
      </c>
      <c r="I9">
        <v>2930</v>
      </c>
      <c r="J9">
        <v>2661</v>
      </c>
      <c r="K9">
        <v>2535</v>
      </c>
    </row>
    <row r="10" spans="1:11" ht="12.75">
      <c r="A10" t="s">
        <v>64</v>
      </c>
      <c r="B10">
        <v>91596</v>
      </c>
      <c r="C10">
        <v>91259</v>
      </c>
      <c r="D10">
        <v>94246</v>
      </c>
      <c r="E10">
        <v>100089</v>
      </c>
      <c r="F10">
        <v>126939</v>
      </c>
      <c r="G10">
        <v>130324</v>
      </c>
      <c r="H10">
        <v>130007</v>
      </c>
      <c r="I10">
        <v>128234</v>
      </c>
      <c r="J10">
        <v>132367</v>
      </c>
      <c r="K10">
        <v>137099</v>
      </c>
    </row>
    <row r="12" spans="1:11" ht="12.75">
      <c r="A12" t="s">
        <v>61</v>
      </c>
      <c r="B12">
        <v>101566</v>
      </c>
      <c r="C12">
        <v>101971</v>
      </c>
      <c r="D12">
        <v>105386</v>
      </c>
      <c r="E12">
        <v>111602</v>
      </c>
      <c r="F12">
        <v>140380</v>
      </c>
      <c r="G12">
        <v>142973</v>
      </c>
      <c r="H12">
        <v>143231</v>
      </c>
      <c r="I12">
        <v>142524</v>
      </c>
      <c r="J12">
        <v>146460</v>
      </c>
      <c r="K12">
        <v>154099</v>
      </c>
    </row>
  </sheetData>
  <mergeCells count="1"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Refineries and offshore oil discharges</dc:title>
  <dc:subject/>
  <dc:creator>M. Joanny</dc:creator>
  <cp:keywords/>
  <dc:description/>
  <cp:lastModifiedBy>Kuenitzer</cp:lastModifiedBy>
  <cp:lastPrinted>2002-02-05T10:55:02Z</cp:lastPrinted>
  <dcterms:created xsi:type="dcterms:W3CDTF">2001-06-26T12:52:04Z</dcterms:created>
  <dcterms:modified xsi:type="dcterms:W3CDTF">2002-11-18T19:36:50Z</dcterms:modified>
  <cp:category/>
  <cp:version/>
  <cp:contentType/>
  <cp:contentStatus/>
</cp:coreProperties>
</file>