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Table  primary cons by fue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'[4]New Cronos Data'!$A$244:$N$275</definedName>
    <definedName name="Summer">#REF!</definedName>
    <definedName name="Summer1">#REF!</definedName>
    <definedName name="TECbyCountry">'[5]New Cronos data'!$A$7:$M$32</definedName>
    <definedName name="TECbyFuel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<sst xmlns="http://schemas.openxmlformats.org/spreadsheetml/2006/main" count="140" uniqueCount="88">
  <si>
    <t>Primary energy consumption by fuel (%) in 2008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</si>
  <si>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</si>
  <si>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</si>
  <si>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</si>
  <si>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</si>
  <si>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</si>
  <si>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</si>
  <si>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</si>
  <si>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Primary energy consumption (thousand TOE)</t>
  </si>
  <si>
    <t xml:space="preserve">EEA </t>
  </si>
  <si>
    <t>EU-27</t>
  </si>
  <si>
    <t>World</t>
  </si>
  <si>
    <t>Africa</t>
  </si>
  <si>
    <t>Middle East</t>
  </si>
  <si>
    <t>China</t>
  </si>
  <si>
    <t>India</t>
  </si>
  <si>
    <t>Russia</t>
  </si>
  <si>
    <t>United States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</si>
  <si>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</si>
  <si>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</si>
  <si>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</si>
  <si>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</si>
  <si>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</si>
  <si>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</si>
  <si>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</si>
  <si>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</si>
  <si>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</si>
  <si>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</si>
  <si>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</si>
  <si>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</si>
  <si>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</si>
  <si>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</si>
  <si>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</si>
  <si>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</si>
  <si>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</si>
  <si>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</si>
  <si>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</si>
  <si>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</si>
  <si>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</si>
  <si>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</si>
  <si>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</si>
  <si>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Source: Eurostat.</t>
  </si>
  <si>
    <t>Portugal</t>
  </si>
  <si>
    <t>Romania</t>
  </si>
  <si>
    <t>Sweden</t>
  </si>
  <si>
    <t>Slovenia</t>
  </si>
  <si>
    <t>Slovakia</t>
  </si>
  <si>
    <t>Turkey</t>
  </si>
  <si>
    <t>UK</t>
  </si>
  <si>
    <t>Note: TOE refers to tonnes of oil equivalents.</t>
  </si>
  <si>
    <t>Million TOE and shares (%) in 2008</t>
  </si>
  <si>
    <t>Total</t>
  </si>
  <si>
    <t>Sum</t>
  </si>
  <si>
    <t>Residual</t>
  </si>
  <si>
    <t>Check</t>
  </si>
  <si>
    <t>European Union (27 countries)</t>
  </si>
  <si>
    <t>be Belgium</t>
  </si>
  <si>
    <t>bg Bulgaria</t>
  </si>
  <si>
    <t>cz Czech Republic</t>
  </si>
  <si>
    <t>dk Denmark</t>
  </si>
  <si>
    <t>de Germany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</si>
  <si>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</si>
  <si>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</si>
  <si>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</si>
  <si>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</si>
  <si>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</si>
  <si>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</si>
  <si>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</si>
  <si>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</si>
  <si>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</si>
  <si>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 xml:space="preserve">lu Luxembourg 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</si>
  <si>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</si>
  <si>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</si>
  <si>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</si>
  <si>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</si>
  <si>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</si>
  <si>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</si>
  <si>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</si>
  <si>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</si>
  <si>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</si>
  <si>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</si>
  <si>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</si>
  <si>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</si>
  <si>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</si>
  <si>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no Norway</t>
  </si>
  <si>
    <t>ch Switzerland</t>
  </si>
  <si>
    <t>EEA</t>
  </si>
  <si>
    <t>*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</si>
</sst>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%"/>
    <numFmt numFmtId="166" formatCode="0.000"/>
    <numFmt numFmtId="167" formatCode="_-[$€]* #,##0.00_-;\-[$€]* #,##0.00_-;_-[$€]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4" fontId="22" fillId="0" borderId="7" applyFill="0" applyBorder="0" applyProtection="0">
      <alignment horizontal="right" vertical="center"/>
    </xf>
    <xf numFmtId="0" fontId="23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vertical="center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/>
    </xf>
    <xf numFmtId="164" fontId="19" fillId="33" borderId="12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164" fontId="19" fillId="33" borderId="16" xfId="0" applyNumberFormat="1" applyFont="1" applyFill="1" applyBorder="1" applyAlignment="1">
      <alignment horizontal="center"/>
    </xf>
    <xf numFmtId="0" fontId="0" fillId="0" borderId="0" xfId="61" applyFont="1">
      <alignment/>
      <protection/>
    </xf>
    <xf numFmtId="164" fontId="19" fillId="34" borderId="17" xfId="0" applyNumberFormat="1" applyFont="1" applyFill="1" applyBorder="1" applyAlignment="1">
      <alignment horizontal="center"/>
    </xf>
    <xf numFmtId="164" fontId="19" fillId="34" borderId="1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19" fillId="0" borderId="18" xfId="0" applyFont="1" applyFill="1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19" fillId="35" borderId="0" xfId="0" applyNumberFormat="1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wrapText="1"/>
    </xf>
    <xf numFmtId="0" fontId="19" fillId="35" borderId="0" xfId="0" applyFont="1" applyFill="1" applyAlignment="1">
      <alignment horizontal="center" wrapText="1"/>
    </xf>
    <xf numFmtId="0" fontId="19" fillId="35" borderId="0" xfId="0" applyFont="1" applyFill="1" applyAlignment="1">
      <alignment horizontal="right" wrapText="1"/>
    </xf>
    <xf numFmtId="0" fontId="21" fillId="36" borderId="7" xfId="0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64" fontId="19" fillId="35" borderId="0" xfId="0" applyNumberFormat="1" applyFont="1" applyFill="1" applyAlignment="1">
      <alignment horizontal="center"/>
    </xf>
    <xf numFmtId="0" fontId="21" fillId="36" borderId="7" xfId="0" applyNumberFormat="1" applyFont="1" applyFill="1" applyBorder="1" applyAlignment="1">
      <alignment horizontal="center" shrinkToFit="1"/>
    </xf>
    <xf numFmtId="0" fontId="0" fillId="36" borderId="21" xfId="0" applyNumberFormat="1" applyFont="1" applyFill="1" applyBorder="1" applyAlignment="1">
      <alignment horizontal="center" shrinkToFit="1"/>
    </xf>
    <xf numFmtId="0" fontId="0" fillId="36" borderId="22" xfId="0" applyNumberFormat="1" applyFont="1" applyFill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GHG Numbers (0.00)" xfId="56"/>
    <cellStyle name="Note" xfId="57"/>
    <cellStyle name="Output" xfId="58"/>
    <cellStyle name="Percent" xfId="59"/>
    <cellStyle name="Standaard_Blad2" xfId="60"/>
    <cellStyle name="Standaard_EN_26_Eurostat_IEA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6_2010_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 data"/>
      <sheetName val="graph1 primary cons by fuel"/>
      <sheetName val="graph 2 growth rates per fuel"/>
      <sheetName val="IEA"/>
    </sheetNames>
    <sheetDataSet>
      <sheetData sheetId="2">
        <row r="49">
          <cell r="B49">
            <v>1990</v>
          </cell>
          <cell r="C49">
            <v>1991</v>
          </cell>
          <cell r="D49">
            <v>1992</v>
          </cell>
          <cell r="E49">
            <v>1993</v>
          </cell>
          <cell r="F49">
            <v>1994</v>
          </cell>
          <cell r="G49">
            <v>1995</v>
          </cell>
          <cell r="H49">
            <v>1996</v>
          </cell>
          <cell r="I49">
            <v>1997</v>
          </cell>
          <cell r="J49">
            <v>1998</v>
          </cell>
          <cell r="K49">
            <v>1999</v>
          </cell>
          <cell r="L49">
            <v>2000</v>
          </cell>
          <cell r="M49">
            <v>2001</v>
          </cell>
          <cell r="N49">
            <v>2002</v>
          </cell>
          <cell r="O49">
            <v>2003</v>
          </cell>
          <cell r="P49">
            <v>2004</v>
          </cell>
          <cell r="Q49">
            <v>2005</v>
          </cell>
          <cell r="R49">
            <v>2006</v>
          </cell>
          <cell r="S49">
            <v>2007</v>
          </cell>
          <cell r="T49">
            <v>2008</v>
          </cell>
        </row>
        <row r="50">
          <cell r="A50" t="str">
            <v>Coal and lignite</v>
          </cell>
          <cell r="B50">
            <v>452.953</v>
          </cell>
          <cell r="C50">
            <v>430.51</v>
          </cell>
          <cell r="D50">
            <v>403.665</v>
          </cell>
          <cell r="E50">
            <v>380.467</v>
          </cell>
          <cell r="F50">
            <v>368.381</v>
          </cell>
          <cell r="G50">
            <v>363.934</v>
          </cell>
          <cell r="H50">
            <v>362.858</v>
          </cell>
          <cell r="I50">
            <v>348.487</v>
          </cell>
          <cell r="J50">
            <v>337.065</v>
          </cell>
          <cell r="K50">
            <v>312.532</v>
          </cell>
          <cell r="L50">
            <v>320.682</v>
          </cell>
          <cell r="M50">
            <v>321.985</v>
          </cell>
          <cell r="N50">
            <v>320.912</v>
          </cell>
          <cell r="O50">
            <v>331.901</v>
          </cell>
          <cell r="P50">
            <v>329.749</v>
          </cell>
          <cell r="Q50">
            <v>318.355</v>
          </cell>
          <cell r="R50">
            <v>325.079</v>
          </cell>
          <cell r="S50">
            <v>329.052</v>
          </cell>
          <cell r="T50">
            <v>306.319</v>
          </cell>
        </row>
        <row r="51">
          <cell r="A51" t="str">
            <v>Oil</v>
          </cell>
          <cell r="B51">
            <v>632.814</v>
          </cell>
          <cell r="C51">
            <v>642.239</v>
          </cell>
          <cell r="D51">
            <v>640.628</v>
          </cell>
          <cell r="E51">
            <v>637.057</v>
          </cell>
          <cell r="F51">
            <v>642.421</v>
          </cell>
          <cell r="G51">
            <v>652.362</v>
          </cell>
          <cell r="H51">
            <v>665.082</v>
          </cell>
          <cell r="I51">
            <v>663.844</v>
          </cell>
          <cell r="J51">
            <v>678.714</v>
          </cell>
          <cell r="K51">
            <v>671.694</v>
          </cell>
          <cell r="L51">
            <v>661.241</v>
          </cell>
          <cell r="M51">
            <v>675.326</v>
          </cell>
          <cell r="N51">
            <v>670.322</v>
          </cell>
          <cell r="O51">
            <v>675.043</v>
          </cell>
          <cell r="P51">
            <v>678.405</v>
          </cell>
          <cell r="Q51">
            <v>677.91</v>
          </cell>
          <cell r="R51">
            <v>674.207</v>
          </cell>
          <cell r="S51">
            <v>658.62</v>
          </cell>
          <cell r="T51">
            <v>655.934</v>
          </cell>
        </row>
        <row r="52">
          <cell r="A52" t="str">
            <v>Gas</v>
          </cell>
          <cell r="B52">
            <v>294.909</v>
          </cell>
          <cell r="C52">
            <v>304.805</v>
          </cell>
          <cell r="D52">
            <v>295.991</v>
          </cell>
          <cell r="E52">
            <v>307.302</v>
          </cell>
          <cell r="F52">
            <v>307.214</v>
          </cell>
          <cell r="G52">
            <v>333.697</v>
          </cell>
          <cell r="H52">
            <v>367.283</v>
          </cell>
          <cell r="I52">
            <v>359.652</v>
          </cell>
          <cell r="J52">
            <v>371.203</v>
          </cell>
          <cell r="K52">
            <v>382.603</v>
          </cell>
          <cell r="L52">
            <v>393.715</v>
          </cell>
          <cell r="M52">
            <v>404.423</v>
          </cell>
          <cell r="N52">
            <v>405.919</v>
          </cell>
          <cell r="O52">
            <v>425.917</v>
          </cell>
          <cell r="P52">
            <v>435.732</v>
          </cell>
          <cell r="Q52">
            <v>445.996</v>
          </cell>
          <cell r="R52">
            <v>437.996</v>
          </cell>
          <cell r="S52">
            <v>432.544</v>
          </cell>
          <cell r="T52">
            <v>440.746</v>
          </cell>
        </row>
        <row r="53">
          <cell r="A53" t="str">
            <v>Nuclear</v>
          </cell>
          <cell r="B53">
            <v>202.612</v>
          </cell>
          <cell r="C53">
            <v>208.28</v>
          </cell>
          <cell r="D53">
            <v>209.344</v>
          </cell>
          <cell r="E53">
            <v>218.664</v>
          </cell>
          <cell r="F53">
            <v>217.528</v>
          </cell>
          <cell r="G53">
            <v>223.028</v>
          </cell>
          <cell r="H53">
            <v>235.467</v>
          </cell>
          <cell r="I53">
            <v>237.957</v>
          </cell>
          <cell r="J53">
            <v>236.64</v>
          </cell>
          <cell r="K53">
            <v>243.35</v>
          </cell>
          <cell r="L53">
            <v>243.761</v>
          </cell>
          <cell r="M53">
            <v>252.533</v>
          </cell>
          <cell r="N53">
            <v>255.425</v>
          </cell>
          <cell r="O53">
            <v>256.886</v>
          </cell>
          <cell r="P53">
            <v>260.13</v>
          </cell>
          <cell r="Q53">
            <v>257.36</v>
          </cell>
          <cell r="R53">
            <v>255.342</v>
          </cell>
          <cell r="S53">
            <v>241.258</v>
          </cell>
          <cell r="T53">
            <v>241.763</v>
          </cell>
        </row>
        <row r="54">
          <cell r="A54" t="str">
            <v>Renewables</v>
          </cell>
          <cell r="B54">
            <v>72.487</v>
          </cell>
          <cell r="C54">
            <v>74.61</v>
          </cell>
          <cell r="D54">
            <v>77.276</v>
          </cell>
          <cell r="E54">
            <v>81.403</v>
          </cell>
          <cell r="F54">
            <v>82.366</v>
          </cell>
          <cell r="G54">
            <v>84.778</v>
          </cell>
          <cell r="H54">
            <v>88.108</v>
          </cell>
          <cell r="I54">
            <v>91.86</v>
          </cell>
          <cell r="J54">
            <v>94.45</v>
          </cell>
          <cell r="K54">
            <v>94.894</v>
          </cell>
          <cell r="L54">
            <v>98.24</v>
          </cell>
          <cell r="M54">
            <v>101.424</v>
          </cell>
          <cell r="N54">
            <v>99.808</v>
          </cell>
          <cell r="O54">
            <v>107.789</v>
          </cell>
          <cell r="P54">
            <v>116.202</v>
          </cell>
          <cell r="Q54">
            <v>120.952</v>
          </cell>
          <cell r="R54">
            <v>129.135</v>
          </cell>
          <cell r="S54">
            <v>143.101</v>
          </cell>
          <cell r="T54">
            <v>151.047</v>
          </cell>
        </row>
        <row r="55">
          <cell r="A55" t="str">
            <v>Other (industrial waste, net electricity imports)</v>
          </cell>
          <cell r="B55">
            <v>5.598</v>
          </cell>
          <cell r="C55">
            <v>3.539</v>
          </cell>
          <cell r="D55">
            <v>4.105</v>
          </cell>
          <cell r="E55">
            <v>4.146</v>
          </cell>
          <cell r="F55">
            <v>4.853</v>
          </cell>
          <cell r="G55">
            <v>5.64</v>
          </cell>
          <cell r="H55">
            <v>3.714</v>
          </cell>
          <cell r="I55">
            <v>4.688</v>
          </cell>
          <cell r="J55">
            <v>4.658</v>
          </cell>
          <cell r="K55">
            <v>5.447</v>
          </cell>
          <cell r="L55">
            <v>6.602</v>
          </cell>
          <cell r="M55">
            <v>7.035</v>
          </cell>
          <cell r="N55">
            <v>6.752</v>
          </cell>
          <cell r="O55">
            <v>5.366</v>
          </cell>
          <cell r="P55">
            <v>4.37</v>
          </cell>
          <cell r="Q55">
            <v>4.663</v>
          </cell>
          <cell r="R55">
            <v>3.997</v>
          </cell>
          <cell r="S55">
            <v>3.219</v>
          </cell>
          <cell r="T55">
            <v>3.485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1"/>
  <sheetViews>
    <sheetView tabSelected="1" zoomScale="90" zoomScaleNormal="90" zoomScalePageLayoutView="0" workbookViewId="0" topLeftCell="A1">
      <selection activeCell="L17" sqref="L17"/>
    </sheetView>
  </sheetViews>
  <sheetFormatPr defaultColWidth="9.140625" defaultRowHeight="12.75"/>
  <cols>
    <col min="1" max="1" width="24.140625" style="0" customWidth="1"/>
    <col min="2" max="5" width="9.28125" style="0" bestFit="1" customWidth="1"/>
    <col min="6" max="6" width="12.00390625" style="0" customWidth="1"/>
    <col min="7" max="7" width="9.28125" style="0" bestFit="1" customWidth="1"/>
    <col min="8" max="8" width="9.8515625" style="0" bestFit="1" customWidth="1"/>
    <col min="9" max="9" width="12.7109375" style="0" bestFit="1" customWidth="1"/>
    <col min="21" max="21" width="8.8515625" style="0" customWidth="1"/>
  </cols>
  <sheetData>
    <row r="1" s="1" customFormat="1" ht="12.75"/>
    <row r="2" spans="2:11" ht="27.75" customHeight="1">
      <c r="B2" s="2" t="s">
        <v>0</v>
      </c>
      <c r="C2" s="3"/>
      <c r="D2" s="3"/>
      <c r="E2" s="3"/>
      <c r="F2" s="3"/>
      <c r="G2" s="3"/>
      <c r="H2" s="3"/>
      <c r="I2" s="3"/>
      <c r="K2" s="4"/>
    </row>
    <row r="3" spans="1:9" ht="16.5" thickBot="1">
      <c r="A3" s="5"/>
      <c r="C3" s="6"/>
      <c r="D3" s="6"/>
      <c r="E3" s="6"/>
      <c r="F3" s="6"/>
      <c r="G3" s="6"/>
      <c r="H3" s="6"/>
      <c r="I3" s="6"/>
    </row>
    <row r="4" spans="1:9" ht="64.5" thickBot="1">
      <c r="A4" s="7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10" t="s">
        <v>8</v>
      </c>
    </row>
    <row r="5" spans="1:9" ht="18.75" customHeight="1">
      <c r="A5" s="11" t="s">
        <v>9</v>
      </c>
      <c r="B5" s="12">
        <f>M81</f>
        <v>17.16831592153341</v>
      </c>
      <c r="C5" s="12">
        <f aca="true" t="shared" si="0" ref="C5:H5">N81</f>
        <v>36.31027997520577</v>
      </c>
      <c r="D5" s="12">
        <f t="shared" si="0"/>
        <v>24.390919057189407</v>
      </c>
      <c r="E5" s="12">
        <f t="shared" si="0"/>
        <v>12.684955599551705</v>
      </c>
      <c r="F5" s="12">
        <f t="shared" si="0"/>
        <v>9.318326719491203</v>
      </c>
      <c r="G5" s="12">
        <f t="shared" si="0"/>
        <v>0.12205550129536868</v>
      </c>
      <c r="H5" s="12">
        <f t="shared" si="0"/>
        <v>0.005147225733124108</v>
      </c>
      <c r="I5" s="12">
        <f>J81*1000</f>
        <v>1962222.0830540122</v>
      </c>
    </row>
    <row r="6" spans="1:9" ht="18.75" customHeight="1" thickBot="1">
      <c r="A6" s="13" t="s">
        <v>10</v>
      </c>
      <c r="B6" s="14">
        <f>M50</f>
        <v>17.02439957005359</v>
      </c>
      <c r="C6" s="14">
        <f aca="true" t="shared" si="1" ref="C6:H6">N50</f>
        <v>36.45507626880321</v>
      </c>
      <c r="D6" s="14">
        <f t="shared" si="1"/>
        <v>24.49549656698683</v>
      </c>
      <c r="E6" s="14">
        <f t="shared" si="1"/>
        <v>13.436547890450367</v>
      </c>
      <c r="F6" s="14">
        <f t="shared" si="1"/>
        <v>8.394792624218166</v>
      </c>
      <c r="G6" s="14">
        <f t="shared" si="1"/>
        <v>0.11482281383698273</v>
      </c>
      <c r="H6" s="14">
        <f t="shared" si="1"/>
        <v>0.07886426565086083</v>
      </c>
      <c r="I6" s="14">
        <f>J50*1000</f>
        <v>1799293.9999999998</v>
      </c>
    </row>
    <row r="7" spans="1:9" ht="18.75" customHeight="1">
      <c r="A7" s="15" t="s">
        <v>11</v>
      </c>
      <c r="B7" s="16">
        <v>27.01620633707667</v>
      </c>
      <c r="C7" s="16">
        <v>33.089233200691616</v>
      </c>
      <c r="D7" s="16">
        <v>21.1216280788734</v>
      </c>
      <c r="E7" s="16">
        <v>5.8054624301405555</v>
      </c>
      <c r="F7" s="16">
        <v>12.968698943942206</v>
      </c>
      <c r="G7" s="16" t="s">
        <v>87</v>
      </c>
      <c r="H7" s="16">
        <v>-0.0012289336625520956</v>
      </c>
      <c r="I7" s="16">
        <v>12267383.065</v>
      </c>
    </row>
    <row r="8" spans="1:9" ht="18.75" customHeight="1">
      <c r="A8" s="15" t="s">
        <v>12</v>
      </c>
      <c r="B8" s="16">
        <v>15.919000123305876</v>
      </c>
      <c r="C8" s="16">
        <v>21.304230898902272</v>
      </c>
      <c r="D8" s="16">
        <v>12.77479870796436</v>
      </c>
      <c r="E8" s="16">
        <v>0.5170426509255828</v>
      </c>
      <c r="F8" s="16">
        <v>49.374593881679026</v>
      </c>
      <c r="G8" s="16" t="s">
        <v>87</v>
      </c>
      <c r="H8" s="16">
        <v>0.11033358465436563</v>
      </c>
      <c r="I8" s="16">
        <v>655443.22</v>
      </c>
    </row>
    <row r="9" spans="1:9" ht="18.75" customHeight="1">
      <c r="A9" s="15" t="s">
        <v>13</v>
      </c>
      <c r="B9" s="16">
        <v>1.606795239418467</v>
      </c>
      <c r="C9" s="16">
        <v>51.15694961249137</v>
      </c>
      <c r="D9" s="16">
        <v>46.75115261172071</v>
      </c>
      <c r="E9" s="16">
        <v>0</v>
      </c>
      <c r="F9" s="16">
        <v>0.5408028052023592</v>
      </c>
      <c r="G9" s="16" t="s">
        <v>87</v>
      </c>
      <c r="H9" s="16">
        <v>-0.055700942627825274</v>
      </c>
      <c r="I9" s="16">
        <v>593652.431</v>
      </c>
    </row>
    <row r="10" spans="1:9" ht="18.75" customHeight="1">
      <c r="A10" s="15" t="s">
        <v>14</v>
      </c>
      <c r="B10" s="16">
        <v>66.33663024819901</v>
      </c>
      <c r="C10" s="16">
        <v>17.302424996251432</v>
      </c>
      <c r="D10" s="16">
        <v>3.3283290140082107</v>
      </c>
      <c r="E10" s="16">
        <v>0.8365802964368785</v>
      </c>
      <c r="F10" s="16">
        <v>12.216447960199023</v>
      </c>
      <c r="G10" s="16" t="s">
        <v>87</v>
      </c>
      <c r="H10" s="16">
        <v>-0.020412515094543126</v>
      </c>
      <c r="I10" s="16">
        <v>2130565.479</v>
      </c>
    </row>
    <row r="11" spans="1:9" ht="18.75" customHeight="1">
      <c r="A11" s="15" t="s">
        <v>15</v>
      </c>
      <c r="B11" s="16">
        <v>42.09088903395559</v>
      </c>
      <c r="C11" s="16">
        <v>23.295344017773953</v>
      </c>
      <c r="D11" s="16">
        <v>5.733137998246012</v>
      </c>
      <c r="E11" s="16">
        <v>0.6174663934155251</v>
      </c>
      <c r="F11" s="16">
        <v>28.140444577858105</v>
      </c>
      <c r="G11" s="16" t="s">
        <v>87</v>
      </c>
      <c r="H11" s="16">
        <v>0.12271813978852635</v>
      </c>
      <c r="I11" s="16">
        <v>620972.581</v>
      </c>
    </row>
    <row r="12" spans="1:9" ht="18.75" customHeight="1">
      <c r="A12" s="15" t="s">
        <v>16</v>
      </c>
      <c r="B12" s="16">
        <v>17.046642218497027</v>
      </c>
      <c r="C12" s="16">
        <v>20.589811328147402</v>
      </c>
      <c r="D12" s="16">
        <v>53.31897536524627</v>
      </c>
      <c r="E12" s="16">
        <v>6.236368128991915</v>
      </c>
      <c r="F12" s="16">
        <v>3.029014286096996</v>
      </c>
      <c r="G12" s="16" t="s">
        <v>87</v>
      </c>
      <c r="H12" s="16">
        <v>-0.22081132697959566</v>
      </c>
      <c r="I12" s="16">
        <v>686757.342</v>
      </c>
    </row>
    <row r="13" spans="1:9" ht="18.75" customHeight="1" thickBot="1">
      <c r="A13" s="15" t="s">
        <v>17</v>
      </c>
      <c r="B13" s="17">
        <v>23.8980179041604</v>
      </c>
      <c r="C13" s="17">
        <v>37.289999211983634</v>
      </c>
      <c r="D13" s="17">
        <v>23.76671858167805</v>
      </c>
      <c r="E13" s="17">
        <v>9.56056986716545</v>
      </c>
      <c r="F13" s="17">
        <v>5.360660796724983</v>
      </c>
      <c r="G13" s="17" t="s">
        <v>87</v>
      </c>
      <c r="H13" s="17">
        <v>0.1240335944993022</v>
      </c>
      <c r="I13" s="17">
        <v>2283721.609</v>
      </c>
    </row>
    <row r="14" spans="1:10" ht="12.75">
      <c r="A14" s="18" t="s">
        <v>18</v>
      </c>
      <c r="B14" s="19">
        <f>M69</f>
        <v>10.691842454639326</v>
      </c>
      <c r="C14" s="19">
        <f aca="true" t="shared" si="2" ref="C14:H14">N69</f>
        <v>39.445345921227315</v>
      </c>
      <c r="D14" s="19">
        <f t="shared" si="2"/>
        <v>22.044549343561</v>
      </c>
      <c r="E14" s="19">
        <f t="shared" si="2"/>
        <v>0</v>
      </c>
      <c r="F14" s="19">
        <f t="shared" si="2"/>
        <v>25.29281604956483</v>
      </c>
      <c r="G14" s="19">
        <f t="shared" si="2"/>
        <v>1.2922259920342232</v>
      </c>
      <c r="H14" s="19">
        <f t="shared" si="2"/>
        <v>1.2332202389732998</v>
      </c>
      <c r="I14" s="19">
        <f>J69*1000</f>
        <v>33895</v>
      </c>
      <c r="J14" s="20"/>
    </row>
    <row r="15" spans="1:10" ht="12.75">
      <c r="A15" s="21" t="s">
        <v>19</v>
      </c>
      <c r="B15" s="19">
        <f>M51</f>
        <v>7.486787013521863</v>
      </c>
      <c r="C15" s="19">
        <f aca="true" t="shared" si="3" ref="C15:H16">N51</f>
        <v>41.088956002471</v>
      </c>
      <c r="D15" s="19">
        <f t="shared" si="3"/>
        <v>25.461596540599906</v>
      </c>
      <c r="E15" s="19">
        <f t="shared" si="3"/>
        <v>20.169538060264944</v>
      </c>
      <c r="F15" s="19">
        <f t="shared" si="3"/>
        <v>3.73052371473677</v>
      </c>
      <c r="G15" s="19">
        <f t="shared" si="3"/>
        <v>0.49934793053744253</v>
      </c>
      <c r="H15" s="19">
        <f t="shared" si="3"/>
        <v>1.5632507378680762</v>
      </c>
      <c r="I15" s="19">
        <f>(J51)*1000</f>
        <v>58275.99999999999</v>
      </c>
      <c r="J15" s="20"/>
    </row>
    <row r="16" spans="1:10" ht="12.75">
      <c r="A16" s="21" t="s">
        <v>20</v>
      </c>
      <c r="B16" s="19">
        <f>M52</f>
        <v>37.561146051712086</v>
      </c>
      <c r="C16" s="19">
        <f t="shared" si="3"/>
        <v>24.63312368972746</v>
      </c>
      <c r="D16" s="19">
        <f t="shared" si="3"/>
        <v>14.545273035839074</v>
      </c>
      <c r="E16" s="19">
        <f t="shared" si="3"/>
        <v>20.300489168413698</v>
      </c>
      <c r="F16" s="19">
        <f t="shared" si="3"/>
        <v>4.861735050414294</v>
      </c>
      <c r="G16" s="19">
        <f t="shared" si="3"/>
        <v>0.39432963961265843</v>
      </c>
      <c r="H16" s="19">
        <f t="shared" si="3"/>
        <v>-2.296096635719277</v>
      </c>
      <c r="I16" s="19">
        <f>(J52)*1000</f>
        <v>20034.000000000004</v>
      </c>
      <c r="J16" s="20"/>
    </row>
    <row r="17" spans="1:10" ht="12.75">
      <c r="A17" s="21" t="s">
        <v>21</v>
      </c>
      <c r="B17" s="19">
        <f>M80</f>
        <v>0.5755961531586287</v>
      </c>
      <c r="C17" s="19">
        <f aca="true" t="shared" si="4" ref="C17:H17">N80</f>
        <v>44.56758785885381</v>
      </c>
      <c r="D17" s="19">
        <f t="shared" si="4"/>
        <v>10.035393800722176</v>
      </c>
      <c r="E17" s="19">
        <f t="shared" si="4"/>
        <v>25.544313753530442</v>
      </c>
      <c r="F17" s="19">
        <f t="shared" si="4"/>
        <v>18.590683207607878</v>
      </c>
      <c r="G17" s="19">
        <f t="shared" si="4"/>
        <v>1.036788101962747</v>
      </c>
      <c r="H17" s="19">
        <f t="shared" si="4"/>
        <v>-0.350362875835687</v>
      </c>
      <c r="I17" s="19">
        <f>(J80)*1000</f>
        <v>27971</v>
      </c>
      <c r="J17" s="20"/>
    </row>
    <row r="18" spans="1:10" ht="12.75">
      <c r="A18" s="21" t="s">
        <v>22</v>
      </c>
      <c r="B18" s="19">
        <f>M62</f>
        <v>0.9790209790209792</v>
      </c>
      <c r="C18" s="19">
        <f aca="true" t="shared" si="5" ref="C18:H18">N62</f>
        <v>95.76923076923076</v>
      </c>
      <c r="D18" s="19">
        <f t="shared" si="5"/>
        <v>0</v>
      </c>
      <c r="E18" s="19">
        <f t="shared" si="5"/>
        <v>0</v>
      </c>
      <c r="F18" s="19">
        <f t="shared" si="5"/>
        <v>3.0419580419580416</v>
      </c>
      <c r="G18" s="19">
        <f t="shared" si="5"/>
        <v>0.2097902097902098</v>
      </c>
      <c r="H18" s="19">
        <f t="shared" si="5"/>
        <v>0</v>
      </c>
      <c r="I18" s="19">
        <f>(J62)*1000</f>
        <v>2860</v>
      </c>
      <c r="J18" s="22"/>
    </row>
    <row r="19" spans="1:10" ht="12.75">
      <c r="A19" s="21" t="s">
        <v>23</v>
      </c>
      <c r="B19" s="19">
        <f>M53</f>
        <v>43.823066172719</v>
      </c>
      <c r="C19" s="19">
        <f aca="true" t="shared" si="6" ref="C19:H19">N53</f>
        <v>22.047960247565385</v>
      </c>
      <c r="D19" s="19">
        <f t="shared" si="6"/>
        <v>15.794494110339626</v>
      </c>
      <c r="E19" s="19">
        <f t="shared" si="6"/>
        <v>15.193327269903946</v>
      </c>
      <c r="F19" s="19">
        <f t="shared" si="6"/>
        <v>5.015639211162626</v>
      </c>
      <c r="G19" s="19">
        <f t="shared" si="6"/>
        <v>0.3194392067259699</v>
      </c>
      <c r="H19" s="19">
        <f t="shared" si="6"/>
        <v>-2.1939262184165575</v>
      </c>
      <c r="I19" s="19">
        <f>(J53)*1000</f>
        <v>45079</v>
      </c>
      <c r="J19" s="22"/>
    </row>
    <row r="20" spans="1:10" ht="12.75">
      <c r="A20" s="21" t="s">
        <v>24</v>
      </c>
      <c r="B20" s="19">
        <f>M55</f>
        <v>23.65170582672583</v>
      </c>
      <c r="C20" s="19">
        <f aca="true" t="shared" si="7" ref="C20:H20">N55</f>
        <v>34.79071797483087</v>
      </c>
      <c r="D20" s="19">
        <f t="shared" si="7"/>
        <v>22.275987488179236</v>
      </c>
      <c r="E20" s="19">
        <f t="shared" si="7"/>
        <v>11.14570451734924</v>
      </c>
      <c r="F20" s="19">
        <f t="shared" si="7"/>
        <v>8.61802575107296</v>
      </c>
      <c r="G20" s="19">
        <f t="shared" si="7"/>
        <v>0.020659052884265658</v>
      </c>
      <c r="H20" s="19">
        <f t="shared" si="7"/>
        <v>-0.5028006110424093</v>
      </c>
      <c r="I20" s="19">
        <f>(J55)*1000</f>
        <v>343675</v>
      </c>
      <c r="J20" s="22"/>
    </row>
    <row r="21" spans="1:10" ht="12.75">
      <c r="A21" s="21" t="s">
        <v>25</v>
      </c>
      <c r="B21" s="19">
        <f>M54</f>
        <v>20.195357736267056</v>
      </c>
      <c r="C21" s="19">
        <f aca="true" t="shared" si="8" ref="C21:H21">N54</f>
        <v>40.51155530940033</v>
      </c>
      <c r="D21" s="19">
        <f t="shared" si="8"/>
        <v>20.53270228085192</v>
      </c>
      <c r="E21" s="19">
        <f t="shared" si="8"/>
        <v>0</v>
      </c>
      <c r="F21" s="19">
        <f t="shared" si="8"/>
        <v>18.110870550324755</v>
      </c>
      <c r="G21" s="19">
        <f t="shared" si="8"/>
        <v>0</v>
      </c>
      <c r="H21" s="19">
        <f t="shared" si="8"/>
        <v>0.6495141231559337</v>
      </c>
      <c r="I21" s="19">
        <f>(J54)*1000</f>
        <v>19861</v>
      </c>
      <c r="J21" s="22"/>
    </row>
    <row r="22" spans="1:10" ht="12.75">
      <c r="A22" s="21" t="s">
        <v>26</v>
      </c>
      <c r="B22" s="19">
        <f>M56</f>
        <v>58.673730986156215</v>
      </c>
      <c r="C22" s="19">
        <f aca="true" t="shared" si="9" ref="C22:H22">N56</f>
        <v>18.492565373440442</v>
      </c>
      <c r="D22" s="19">
        <f t="shared" si="9"/>
        <v>13.177234660741757</v>
      </c>
      <c r="E22" s="19">
        <f t="shared" si="9"/>
        <v>0</v>
      </c>
      <c r="F22" s="19">
        <f t="shared" si="9"/>
        <v>11.040847718338748</v>
      </c>
      <c r="G22" s="19">
        <f t="shared" si="9"/>
        <v>0</v>
      </c>
      <c r="H22" s="19">
        <f t="shared" si="9"/>
        <v>-1.3843787386771493</v>
      </c>
      <c r="I22" s="19">
        <f>(J56)*1000</f>
        <v>5850.999999999999</v>
      </c>
      <c r="J22" s="22"/>
    </row>
    <row r="23" spans="1:10" ht="12.75">
      <c r="A23" s="21" t="s">
        <v>27</v>
      </c>
      <c r="B23" s="19">
        <f>M59</f>
        <v>9.792782633211166</v>
      </c>
      <c r="C23" s="19">
        <f aca="true" t="shared" si="10" ref="C23:H23">N59</f>
        <v>47.83267550042289</v>
      </c>
      <c r="D23" s="19">
        <f t="shared" si="10"/>
        <v>24.60530025373555</v>
      </c>
      <c r="E23" s="19">
        <f t="shared" si="10"/>
        <v>10.721736678883564</v>
      </c>
      <c r="F23" s="19">
        <f t="shared" si="10"/>
        <v>7.716380039469975</v>
      </c>
      <c r="G23" s="19">
        <f t="shared" si="10"/>
        <v>0</v>
      </c>
      <c r="H23" s="19">
        <f t="shared" si="10"/>
        <v>-0.6688751057231462</v>
      </c>
      <c r="I23" s="19">
        <f>(J59)*1000</f>
        <v>141880</v>
      </c>
      <c r="J23" s="22"/>
    </row>
    <row r="24" spans="1:10" ht="12.75">
      <c r="A24" s="21" t="s">
        <v>28</v>
      </c>
      <c r="B24" s="19">
        <f>M75</f>
        <v>14.829703460998376</v>
      </c>
      <c r="C24" s="19">
        <f aca="true" t="shared" si="11" ref="C24:H24">N75</f>
        <v>29.907211101627247</v>
      </c>
      <c r="D24" s="19">
        <f t="shared" si="11"/>
        <v>10.60877226795892</v>
      </c>
      <c r="E24" s="19">
        <f t="shared" si="11"/>
        <v>16.305515019686663</v>
      </c>
      <c r="F24" s="19">
        <f t="shared" si="11"/>
        <v>25.19342492910047</v>
      </c>
      <c r="G24" s="19">
        <f t="shared" si="11"/>
        <v>0.13216222913626474</v>
      </c>
      <c r="H24" s="19">
        <f t="shared" si="11"/>
        <v>3.0232109914920566</v>
      </c>
      <c r="I24" s="19">
        <f>(J75)*1000</f>
        <v>36319</v>
      </c>
      <c r="J24" s="22"/>
    </row>
    <row r="25" spans="1:10" ht="12.75">
      <c r="A25" s="21" t="s">
        <v>29</v>
      </c>
      <c r="B25" s="19">
        <f>M60</f>
        <v>4.912583197562705</v>
      </c>
      <c r="C25" s="19">
        <f aca="true" t="shared" si="12" ref="C25:H25">N60</f>
        <v>33.24797439962593</v>
      </c>
      <c r="D25" s="19">
        <f t="shared" si="12"/>
        <v>14.570075909784984</v>
      </c>
      <c r="E25" s="19">
        <f t="shared" si="12"/>
        <v>41.41138135351749</v>
      </c>
      <c r="F25" s="19">
        <f t="shared" si="12"/>
        <v>7.365952379212848</v>
      </c>
      <c r="G25" s="19">
        <f t="shared" si="12"/>
        <v>0</v>
      </c>
      <c r="H25" s="19">
        <f t="shared" si="12"/>
        <v>-1.5079672397039592</v>
      </c>
      <c r="I25" s="19">
        <f>(J60)*1000</f>
        <v>273746</v>
      </c>
      <c r="J25" s="22"/>
    </row>
    <row r="26" spans="1:10" ht="12.75">
      <c r="A26" s="21" t="s">
        <v>30</v>
      </c>
      <c r="B26" s="19">
        <f>M58</f>
        <v>26.776196149746028</v>
      </c>
      <c r="C26" s="19">
        <f aca="true" t="shared" si="13" ref="C26:H26">N58</f>
        <v>55.687590142346515</v>
      </c>
      <c r="D26" s="19">
        <f t="shared" si="13"/>
        <v>10.99266319683953</v>
      </c>
      <c r="E26" s="19">
        <f t="shared" si="13"/>
        <v>0</v>
      </c>
      <c r="F26" s="19">
        <f t="shared" si="13"/>
        <v>5.016617545619866</v>
      </c>
      <c r="G26" s="19">
        <f t="shared" si="13"/>
        <v>0.012541543864049664</v>
      </c>
      <c r="H26" s="19">
        <f t="shared" si="13"/>
        <v>1.5143914215839969</v>
      </c>
      <c r="I26" s="19">
        <f>(J58)*1000</f>
        <v>31894.000000000004</v>
      </c>
      <c r="J26" s="22"/>
    </row>
    <row r="27" spans="1:10" ht="12.75">
      <c r="A27" s="21" t="s">
        <v>31</v>
      </c>
      <c r="B27" s="19">
        <f>M66</f>
        <v>11.403181241132105</v>
      </c>
      <c r="C27" s="19">
        <f aca="true" t="shared" si="14" ref="C27:H27">N66</f>
        <v>27.455007094317082</v>
      </c>
      <c r="D27" s="19">
        <f t="shared" si="14"/>
        <v>39.43320140392801</v>
      </c>
      <c r="E27" s="19">
        <f t="shared" si="14"/>
        <v>14.270778881338213</v>
      </c>
      <c r="F27" s="19">
        <f t="shared" si="14"/>
        <v>6.101112687626017</v>
      </c>
      <c r="G27" s="19">
        <f t="shared" si="14"/>
        <v>0.08214472406840416</v>
      </c>
      <c r="H27" s="19">
        <f t="shared" si="14"/>
        <v>1.2545739675901728</v>
      </c>
      <c r="I27" s="19">
        <f>(J66)*1000</f>
        <v>26781.999999999996</v>
      </c>
      <c r="J27" s="22"/>
    </row>
    <row r="28" spans="1:10" ht="12.75">
      <c r="A28" s="21" t="s">
        <v>32</v>
      </c>
      <c r="B28" s="19">
        <f>M57</f>
        <v>14.995248653785238</v>
      </c>
      <c r="C28" s="19">
        <f aca="true" t="shared" si="15" ref="C28:H28">N57</f>
        <v>52.78428888184986</v>
      </c>
      <c r="D28" s="19">
        <f t="shared" si="15"/>
        <v>28.394044979410836</v>
      </c>
      <c r="E28" s="19">
        <f t="shared" si="15"/>
        <v>0</v>
      </c>
      <c r="F28" s="19">
        <f t="shared" si="15"/>
        <v>3.5793474817865056</v>
      </c>
      <c r="G28" s="19">
        <f t="shared" si="15"/>
        <v>0</v>
      </c>
      <c r="H28" s="19">
        <f t="shared" si="15"/>
        <v>0.24707000316756414</v>
      </c>
      <c r="I28" s="19">
        <f>(J57)*1000</f>
        <v>15785</v>
      </c>
      <c r="J28" s="22"/>
    </row>
    <row r="29" spans="1:10" ht="12.75">
      <c r="A29" s="21" t="s">
        <v>33</v>
      </c>
      <c r="B29" s="19">
        <f>M61</f>
        <v>8.977080381313646</v>
      </c>
      <c r="C29" s="19">
        <f aca="true" t="shared" si="16" ref="C29:H29">N61</f>
        <v>42.90881222673716</v>
      </c>
      <c r="D29" s="19">
        <f t="shared" si="16"/>
        <v>38.32929928930987</v>
      </c>
      <c r="E29" s="19">
        <f t="shared" si="16"/>
        <v>0</v>
      </c>
      <c r="F29" s="19">
        <f t="shared" si="16"/>
        <v>7.824758922221058</v>
      </c>
      <c r="G29" s="19">
        <f t="shared" si="16"/>
        <v>0.06230254778825955</v>
      </c>
      <c r="H29" s="19">
        <f t="shared" si="16"/>
        <v>1.8977466326299945</v>
      </c>
      <c r="I29" s="19">
        <f>(J61)*1000</f>
        <v>181373.00000000003</v>
      </c>
      <c r="J29" s="22"/>
    </row>
    <row r="30" spans="1:10" ht="12.75">
      <c r="A30" s="21" t="s">
        <v>34</v>
      </c>
      <c r="B30" s="19">
        <f>M64</f>
        <v>2.3918741808650066</v>
      </c>
      <c r="C30" s="19">
        <f aca="true" t="shared" si="17" ref="C30:H31">N64</f>
        <v>33.00567933595457</v>
      </c>
      <c r="D30" s="19">
        <f t="shared" si="17"/>
        <v>28.352992573176067</v>
      </c>
      <c r="E30" s="19">
        <f t="shared" si="17"/>
        <v>27.87243337702054</v>
      </c>
      <c r="F30" s="19">
        <f t="shared" si="17"/>
        <v>9.272608125819135</v>
      </c>
      <c r="G30" s="19">
        <f t="shared" si="17"/>
        <v>0</v>
      </c>
      <c r="H30" s="19">
        <f t="shared" si="17"/>
        <v>-0.8955875928352995</v>
      </c>
      <c r="I30" s="19">
        <f>(J64)*1000</f>
        <v>9155.999999999998</v>
      </c>
      <c r="J30" s="22"/>
    </row>
    <row r="31" spans="1:10" ht="12.75">
      <c r="A31" s="21" t="s">
        <v>35</v>
      </c>
      <c r="B31" s="19">
        <f>M65</f>
        <v>1.5779092702169624</v>
      </c>
      <c r="C31" s="19">
        <f t="shared" si="17"/>
        <v>63.620425158886704</v>
      </c>
      <c r="D31" s="19">
        <f t="shared" si="17"/>
        <v>23.953539338154723</v>
      </c>
      <c r="E31" s="19">
        <f t="shared" si="17"/>
        <v>0</v>
      </c>
      <c r="F31" s="19">
        <f t="shared" si="17"/>
        <v>2.651764190225729</v>
      </c>
      <c r="G31" s="19">
        <f t="shared" si="17"/>
        <v>0</v>
      </c>
      <c r="H31" s="19">
        <f t="shared" si="17"/>
        <v>8.196362042515888</v>
      </c>
      <c r="I31" s="19">
        <f>(J65)*1000</f>
        <v>4563</v>
      </c>
      <c r="J31" s="22"/>
    </row>
    <row r="32" spans="1:10" ht="12.75">
      <c r="A32" s="21" t="s">
        <v>36</v>
      </c>
      <c r="B32" s="19">
        <f>M63</f>
        <v>2.3286180631120788</v>
      </c>
      <c r="C32" s="19">
        <f aca="true" t="shared" si="18" ref="C32:H32">N63</f>
        <v>33.754080522306865</v>
      </c>
      <c r="D32" s="19">
        <f t="shared" si="18"/>
        <v>29.009793253536458</v>
      </c>
      <c r="E32" s="19">
        <f t="shared" si="18"/>
        <v>0</v>
      </c>
      <c r="F32" s="19">
        <f t="shared" si="18"/>
        <v>30.07616974972797</v>
      </c>
      <c r="G32" s="19">
        <f t="shared" si="18"/>
        <v>0.10881392818280743</v>
      </c>
      <c r="H32" s="19">
        <f t="shared" si="18"/>
        <v>4.722524483133842</v>
      </c>
      <c r="I32" s="19">
        <f>(J63)*1000</f>
        <v>4594.999999999999</v>
      </c>
      <c r="J32" s="22"/>
    </row>
    <row r="33" spans="1:10" ht="12.75">
      <c r="A33" s="21" t="s">
        <v>37</v>
      </c>
      <c r="B33" s="19">
        <f>M67</f>
        <v>0</v>
      </c>
      <c r="C33" s="19">
        <f aca="true" t="shared" si="19" ref="C33:H34">N67</f>
        <v>100</v>
      </c>
      <c r="D33" s="19">
        <f t="shared" si="19"/>
        <v>0</v>
      </c>
      <c r="E33" s="19">
        <f t="shared" si="19"/>
        <v>0</v>
      </c>
      <c r="F33" s="19">
        <f t="shared" si="19"/>
        <v>0</v>
      </c>
      <c r="G33" s="19">
        <f t="shared" si="19"/>
        <v>0</v>
      </c>
      <c r="H33" s="19">
        <f t="shared" si="19"/>
        <v>0</v>
      </c>
      <c r="I33" s="19">
        <f>(J67)*1000</f>
        <v>948</v>
      </c>
      <c r="J33" s="22"/>
    </row>
    <row r="34" spans="1:10" ht="12.75">
      <c r="A34" s="21" t="s">
        <v>38</v>
      </c>
      <c r="B34" s="19">
        <f>M68</f>
        <v>9.62984211218282</v>
      </c>
      <c r="C34" s="19">
        <f t="shared" si="19"/>
        <v>41.72373815243764</v>
      </c>
      <c r="D34" s="19">
        <f t="shared" si="19"/>
        <v>41.5659698566938</v>
      </c>
      <c r="E34" s="19">
        <f t="shared" si="19"/>
        <v>1.284855438822953</v>
      </c>
      <c r="F34" s="19">
        <f t="shared" si="19"/>
        <v>4.166517264871455</v>
      </c>
      <c r="G34" s="19">
        <f t="shared" si="19"/>
        <v>0</v>
      </c>
      <c r="H34" s="19">
        <f t="shared" si="19"/>
        <v>1.6290771749913349</v>
      </c>
      <c r="I34" s="19">
        <f>(J68)*1000</f>
        <v>83667</v>
      </c>
      <c r="J34" s="22"/>
    </row>
    <row r="35" spans="1:10" ht="12.75">
      <c r="A35" s="21" t="s">
        <v>39</v>
      </c>
      <c r="B35" s="19">
        <f>M79</f>
        <v>2.5842997921834154</v>
      </c>
      <c r="C35" s="19">
        <f aca="true" t="shared" si="20" ref="C35:H35">N79</f>
        <v>39.83709861232152</v>
      </c>
      <c r="D35" s="19">
        <f t="shared" si="20"/>
        <v>16.286786887443856</v>
      </c>
      <c r="E35" s="19">
        <f t="shared" si="20"/>
        <v>0</v>
      </c>
      <c r="F35" s="19">
        <f t="shared" si="20"/>
        <v>45.23362606422204</v>
      </c>
      <c r="G35" s="19">
        <f t="shared" si="20"/>
        <v>0.05363008647851446</v>
      </c>
      <c r="H35" s="19">
        <f t="shared" si="20"/>
        <v>-3.9954414426493265</v>
      </c>
      <c r="I35" s="19">
        <f>(J79)*1000</f>
        <v>29833.999999999996</v>
      </c>
      <c r="J35" s="22"/>
    </row>
    <row r="36" spans="1:11" ht="12.75">
      <c r="A36" s="21" t="s">
        <v>40</v>
      </c>
      <c r="B36" s="19">
        <f>M70</f>
        <v>55.621487519619265</v>
      </c>
      <c r="C36" s="19">
        <f aca="true" t="shared" si="21" ref="C36:H38">N70</f>
        <v>25.53896005265556</v>
      </c>
      <c r="D36" s="19">
        <f t="shared" si="21"/>
        <v>12.705179484583061</v>
      </c>
      <c r="E36" s="19">
        <f t="shared" si="21"/>
        <v>0</v>
      </c>
      <c r="F36" s="19">
        <f t="shared" si="21"/>
        <v>5.685788061363982</v>
      </c>
      <c r="G36" s="19">
        <f t="shared" si="21"/>
        <v>0.554908612222166</v>
      </c>
      <c r="H36" s="19">
        <f t="shared" si="21"/>
        <v>-0.10632373044402815</v>
      </c>
      <c r="I36" s="19">
        <f>(J70)*1000</f>
        <v>98755</v>
      </c>
      <c r="J36" s="22"/>
      <c r="K36" s="23"/>
    </row>
    <row r="37" spans="1:10" ht="12.75">
      <c r="A37" s="21" t="s">
        <v>42</v>
      </c>
      <c r="B37" s="19">
        <f>M71</f>
        <v>10.13242375601926</v>
      </c>
      <c r="C37" s="19">
        <f t="shared" si="21"/>
        <v>52.23113964686998</v>
      </c>
      <c r="D37" s="19">
        <f t="shared" si="21"/>
        <v>16.609149277688605</v>
      </c>
      <c r="E37" s="19">
        <f t="shared" si="21"/>
        <v>0</v>
      </c>
      <c r="F37" s="19">
        <f t="shared" si="21"/>
        <v>17.756821829855536</v>
      </c>
      <c r="G37" s="19">
        <f t="shared" si="21"/>
        <v>0.016051364365971106</v>
      </c>
      <c r="H37" s="19">
        <f t="shared" si="21"/>
        <v>3.254414125200642</v>
      </c>
      <c r="I37" s="19">
        <f>(J71)*1000</f>
        <v>24920</v>
      </c>
      <c r="J37" s="22"/>
    </row>
    <row r="38" spans="1:10" ht="12.75">
      <c r="A38" s="21" t="s">
        <v>43</v>
      </c>
      <c r="B38" s="19">
        <f>M72</f>
        <v>23.64831593460705</v>
      </c>
      <c r="C38" s="19">
        <f t="shared" si="21"/>
        <v>25.778018514870986</v>
      </c>
      <c r="D38" s="19">
        <f t="shared" si="21"/>
        <v>30.657868820169394</v>
      </c>
      <c r="E38" s="19">
        <f t="shared" si="21"/>
        <v>7.130194997045499</v>
      </c>
      <c r="F38" s="19">
        <f t="shared" si="21"/>
        <v>13.499606066574747</v>
      </c>
      <c r="G38" s="19">
        <f t="shared" si="21"/>
        <v>0.1846562930864684</v>
      </c>
      <c r="H38" s="19">
        <f t="shared" si="21"/>
        <v>-0.8986606263541461</v>
      </c>
      <c r="I38" s="19">
        <f>(J72)*1000</f>
        <v>40616</v>
      </c>
      <c r="J38" s="22"/>
    </row>
    <row r="39" spans="1:10" ht="12.75">
      <c r="A39" s="21" t="s">
        <v>44</v>
      </c>
      <c r="B39" s="19">
        <f>M76</f>
        <v>4.916491649164915</v>
      </c>
      <c r="C39" s="19">
        <f aca="true" t="shared" si="22" ref="C39:H39">N76</f>
        <v>28.67686768676867</v>
      </c>
      <c r="D39" s="19">
        <f t="shared" si="22"/>
        <v>1.6541654165416535</v>
      </c>
      <c r="E39" s="19">
        <f t="shared" si="22"/>
        <v>32.96329632963295</v>
      </c>
      <c r="F39" s="19">
        <f t="shared" si="22"/>
        <v>32.10521052105209</v>
      </c>
      <c r="G39" s="19">
        <f t="shared" si="22"/>
        <v>0.022002200220021993</v>
      </c>
      <c r="H39" s="19">
        <f t="shared" si="22"/>
        <v>-0.338033803380338</v>
      </c>
      <c r="I39" s="19">
        <f>(J76)*1000</f>
        <v>49995.000000000015</v>
      </c>
      <c r="J39" s="22"/>
    </row>
    <row r="40" spans="1:10" ht="12.75">
      <c r="A40" s="21" t="s">
        <v>45</v>
      </c>
      <c r="B40" s="19">
        <f>M73</f>
        <v>19.81644260599793</v>
      </c>
      <c r="C40" s="19">
        <f aca="true" t="shared" si="23" ref="C40:H41">N73</f>
        <v>38.50827300930714</v>
      </c>
      <c r="D40" s="19">
        <f t="shared" si="23"/>
        <v>11.362461220268873</v>
      </c>
      <c r="E40" s="19">
        <f t="shared" si="23"/>
        <v>20.915201654601862</v>
      </c>
      <c r="F40" s="19">
        <f t="shared" si="23"/>
        <v>10.987590486039297</v>
      </c>
      <c r="G40" s="19">
        <f t="shared" si="23"/>
        <v>0.1938986556359876</v>
      </c>
      <c r="H40" s="19">
        <f t="shared" si="23"/>
        <v>-1.783867631851086</v>
      </c>
      <c r="I40" s="19">
        <f>(J73)*1000</f>
        <v>7736</v>
      </c>
      <c r="J40" s="22"/>
    </row>
    <row r="41" spans="1:10" ht="12.75">
      <c r="A41" s="24" t="s">
        <v>46</v>
      </c>
      <c r="B41" s="19">
        <f>M74</f>
        <v>21.50798791018998</v>
      </c>
      <c r="C41" s="19">
        <f t="shared" si="23"/>
        <v>21.486398963730565</v>
      </c>
      <c r="D41" s="19">
        <f t="shared" si="23"/>
        <v>27.882124352331605</v>
      </c>
      <c r="E41" s="19">
        <f t="shared" si="23"/>
        <v>23.256692573402418</v>
      </c>
      <c r="F41" s="19">
        <f t="shared" si="23"/>
        <v>5.4674006908462855</v>
      </c>
      <c r="G41" s="19">
        <f t="shared" si="23"/>
        <v>0.15651986183074265</v>
      </c>
      <c r="H41" s="19">
        <f t="shared" si="23"/>
        <v>0.24287564766839376</v>
      </c>
      <c r="I41" s="19">
        <f>(J74)*1000</f>
        <v>18528.000000000004</v>
      </c>
      <c r="J41" s="22"/>
    </row>
    <row r="42" spans="1:10" ht="12.75">
      <c r="A42" s="25" t="s">
        <v>47</v>
      </c>
      <c r="B42" s="19">
        <f>M78</f>
        <v>29.439382762814247</v>
      </c>
      <c r="C42" s="19">
        <f aca="true" t="shared" si="24" ref="C42:H42">N78</f>
        <v>31.140971709962315</v>
      </c>
      <c r="D42" s="19">
        <f t="shared" si="24"/>
        <v>30.096293785761272</v>
      </c>
      <c r="E42" s="19">
        <f t="shared" si="24"/>
        <v>0</v>
      </c>
      <c r="F42" s="19">
        <f t="shared" si="24"/>
        <v>9.33032955202456</v>
      </c>
      <c r="G42" s="19">
        <f t="shared" si="24"/>
        <v>0.021930261767579094</v>
      </c>
      <c r="H42" s="19">
        <f t="shared" si="24"/>
        <v>-0.02890807232999063</v>
      </c>
      <c r="I42" s="19">
        <f>(J78)*1000</f>
        <v>100318.00000000001</v>
      </c>
      <c r="J42" s="22"/>
    </row>
    <row r="43" spans="1:10" ht="13.5" thickBot="1">
      <c r="A43" s="26" t="s">
        <v>48</v>
      </c>
      <c r="B43" s="27">
        <f aca="true" t="shared" si="25" ref="B43:H43">M77</f>
        <v>16.3996247225464</v>
      </c>
      <c r="C43" s="27">
        <f t="shared" si="25"/>
        <v>35.67881741836571</v>
      </c>
      <c r="D43" s="27">
        <f t="shared" si="25"/>
        <v>38.6586119310771</v>
      </c>
      <c r="E43" s="27">
        <f t="shared" si="25"/>
        <v>6.196196883366514</v>
      </c>
      <c r="F43" s="27">
        <f t="shared" si="25"/>
        <v>2.557836205121165</v>
      </c>
      <c r="G43" s="27">
        <f t="shared" si="25"/>
        <v>0.07505549072103615</v>
      </c>
      <c r="H43" s="27">
        <f t="shared" si="25"/>
        <v>0.433857348802087</v>
      </c>
      <c r="I43" s="27">
        <f>(J77)*1000</f>
        <v>218504.99999999997</v>
      </c>
      <c r="J43" s="22"/>
    </row>
    <row r="44" spans="1:10" ht="12.75">
      <c r="A44" s="28"/>
      <c r="B44" s="29"/>
      <c r="C44" s="29"/>
      <c r="D44" s="29"/>
      <c r="E44" s="29"/>
      <c r="F44" s="29"/>
      <c r="G44" s="29"/>
      <c r="H44" s="29"/>
      <c r="I44" s="30"/>
      <c r="J44" s="22"/>
    </row>
    <row r="45" ht="12.75">
      <c r="A45" s="23" t="s">
        <v>49</v>
      </c>
    </row>
    <row r="46" ht="12.75">
      <c r="A46" s="23" t="s">
        <v>41</v>
      </c>
    </row>
    <row r="49" spans="1:20" ht="38.25">
      <c r="A49" s="32" t="s">
        <v>50</v>
      </c>
      <c r="B49" s="33" t="s">
        <v>1</v>
      </c>
      <c r="C49" s="33" t="s">
        <v>2</v>
      </c>
      <c r="D49" s="33" t="s">
        <v>3</v>
      </c>
      <c r="E49" s="33" t="s">
        <v>4</v>
      </c>
      <c r="F49" s="33" t="s">
        <v>5</v>
      </c>
      <c r="G49" s="33" t="s">
        <v>6</v>
      </c>
      <c r="H49" s="33" t="s">
        <v>7</v>
      </c>
      <c r="I49" s="33" t="s">
        <v>51</v>
      </c>
      <c r="J49" s="33" t="s">
        <v>52</v>
      </c>
      <c r="K49" s="33" t="s">
        <v>53</v>
      </c>
      <c r="L49" s="22"/>
      <c r="M49" s="34" t="s">
        <v>1</v>
      </c>
      <c r="N49" s="34" t="s">
        <v>2</v>
      </c>
      <c r="O49" s="34" t="s">
        <v>3</v>
      </c>
      <c r="P49" s="34" t="s">
        <v>4</v>
      </c>
      <c r="Q49" s="34" t="s">
        <v>5</v>
      </c>
      <c r="R49" s="34" t="s">
        <v>6</v>
      </c>
      <c r="S49" s="34" t="s">
        <v>7</v>
      </c>
      <c r="T49" s="35" t="s">
        <v>54</v>
      </c>
    </row>
    <row r="50" spans="1:20" ht="12.75">
      <c r="A50" s="36" t="s">
        <v>55</v>
      </c>
      <c r="B50" s="37">
        <v>306.319</v>
      </c>
      <c r="C50" s="37">
        <v>655.934</v>
      </c>
      <c r="D50" s="37">
        <v>440.746</v>
      </c>
      <c r="E50" s="37">
        <v>241.763</v>
      </c>
      <c r="F50" s="37">
        <v>151.047</v>
      </c>
      <c r="G50" s="37">
        <v>2.066</v>
      </c>
      <c r="H50" s="37">
        <v>1.4189999999999998</v>
      </c>
      <c r="I50" s="37">
        <v>1799.294</v>
      </c>
      <c r="J50" s="37">
        <f>SUM(B50:H50)</f>
        <v>1799.2939999999999</v>
      </c>
      <c r="K50" s="38">
        <f>I50-J50</f>
        <v>0</v>
      </c>
      <c r="L50" s="36" t="s">
        <v>55</v>
      </c>
      <c r="M50" s="39">
        <f>B50*100/$J50</f>
        <v>17.02439957005359</v>
      </c>
      <c r="N50" s="39">
        <f>C50*100/$J50</f>
        <v>36.45507626880321</v>
      </c>
      <c r="O50" s="39">
        <f aca="true" t="shared" si="26" ref="O50:S81">D50*100/$J50</f>
        <v>24.49549656698683</v>
      </c>
      <c r="P50" s="39">
        <f t="shared" si="26"/>
        <v>13.436547890450367</v>
      </c>
      <c r="Q50" s="39">
        <f t="shared" si="26"/>
        <v>8.394792624218166</v>
      </c>
      <c r="R50" s="39">
        <f t="shared" si="26"/>
        <v>0.11482281383698273</v>
      </c>
      <c r="S50" s="39">
        <f t="shared" si="26"/>
        <v>0.07886426565086083</v>
      </c>
      <c r="T50" s="31">
        <f>SUM(M50:S50)</f>
        <v>100.00000000000001</v>
      </c>
    </row>
    <row r="51" spans="1:20" ht="12.75">
      <c r="A51" s="36" t="s">
        <v>56</v>
      </c>
      <c r="B51" s="37">
        <v>4.363</v>
      </c>
      <c r="C51" s="37">
        <v>23.945</v>
      </c>
      <c r="D51" s="37">
        <v>14.838</v>
      </c>
      <c r="E51" s="37">
        <v>11.754</v>
      </c>
      <c r="F51" s="37">
        <v>2.174</v>
      </c>
      <c r="G51" s="37">
        <v>0.291</v>
      </c>
      <c r="H51" s="37">
        <v>0.911</v>
      </c>
      <c r="I51" s="37">
        <v>58.275</v>
      </c>
      <c r="J51" s="37">
        <f aca="true" t="shared" si="27" ref="J51:J81">SUM(B51:H51)</f>
        <v>58.275999999999996</v>
      </c>
      <c r="K51" s="38">
        <f aca="true" t="shared" si="28" ref="K51:K81">I51-J51</f>
        <v>-0.0009999999999976694</v>
      </c>
      <c r="L51" s="36" t="s">
        <v>56</v>
      </c>
      <c r="M51" s="39">
        <f aca="true" t="shared" si="29" ref="M51:N81">B51*100/$J51</f>
        <v>7.486787013521863</v>
      </c>
      <c r="N51" s="39">
        <f t="shared" si="29"/>
        <v>41.088956002471</v>
      </c>
      <c r="O51" s="39">
        <f t="shared" si="26"/>
        <v>25.461596540599906</v>
      </c>
      <c r="P51" s="39">
        <f t="shared" si="26"/>
        <v>20.169538060264944</v>
      </c>
      <c r="Q51" s="39">
        <f t="shared" si="26"/>
        <v>3.73052371473677</v>
      </c>
      <c r="R51" s="39">
        <f t="shared" si="26"/>
        <v>0.49934793053744253</v>
      </c>
      <c r="S51" s="39">
        <f t="shared" si="26"/>
        <v>1.5632507378680762</v>
      </c>
      <c r="T51" s="31">
        <f>SUM(M51:S51)</f>
        <v>100</v>
      </c>
    </row>
    <row r="52" spans="1:20" ht="12.75">
      <c r="A52" s="40" t="s">
        <v>57</v>
      </c>
      <c r="B52" s="37">
        <v>7.525</v>
      </c>
      <c r="C52" s="37">
        <v>4.935</v>
      </c>
      <c r="D52" s="37">
        <v>2.914</v>
      </c>
      <c r="E52" s="37">
        <v>4.067</v>
      </c>
      <c r="F52" s="37">
        <v>0.974</v>
      </c>
      <c r="G52" s="37">
        <v>0.079</v>
      </c>
      <c r="H52" s="37">
        <v>-0.46</v>
      </c>
      <c r="I52" s="37">
        <v>20.034</v>
      </c>
      <c r="J52" s="37">
        <f t="shared" si="27"/>
        <v>20.034000000000002</v>
      </c>
      <c r="K52" s="38">
        <f t="shared" si="28"/>
        <v>0</v>
      </c>
      <c r="L52" s="40" t="s">
        <v>57</v>
      </c>
      <c r="M52" s="39">
        <f t="shared" si="29"/>
        <v>37.561146051712086</v>
      </c>
      <c r="N52" s="39">
        <f t="shared" si="29"/>
        <v>24.63312368972746</v>
      </c>
      <c r="O52" s="39">
        <f t="shared" si="26"/>
        <v>14.545273035839074</v>
      </c>
      <c r="P52" s="39">
        <f t="shared" si="26"/>
        <v>20.300489168413698</v>
      </c>
      <c r="Q52" s="39">
        <f t="shared" si="26"/>
        <v>4.861735050414294</v>
      </c>
      <c r="R52" s="39">
        <f t="shared" si="26"/>
        <v>0.39432963961265843</v>
      </c>
      <c r="S52" s="39">
        <f t="shared" si="26"/>
        <v>-2.296096635719277</v>
      </c>
      <c r="T52" s="31">
        <f aca="true" t="shared" si="30" ref="T52:T81">SUM(M52:S52)</f>
        <v>99.99999999999999</v>
      </c>
    </row>
    <row r="53" spans="1:20" ht="12.75">
      <c r="A53" s="40" t="s">
        <v>58</v>
      </c>
      <c r="B53" s="37">
        <v>19.755</v>
      </c>
      <c r="C53" s="37">
        <v>9.939</v>
      </c>
      <c r="D53" s="37">
        <v>7.12</v>
      </c>
      <c r="E53" s="37">
        <v>6.849</v>
      </c>
      <c r="F53" s="37">
        <v>2.261</v>
      </c>
      <c r="G53" s="37">
        <v>0.144</v>
      </c>
      <c r="H53" s="37">
        <v>-0.989</v>
      </c>
      <c r="I53" s="37">
        <v>45.08</v>
      </c>
      <c r="J53" s="37">
        <f t="shared" si="27"/>
        <v>45.079</v>
      </c>
      <c r="K53" s="38">
        <f t="shared" si="28"/>
        <v>0.0009999999999976694</v>
      </c>
      <c r="L53" s="40" t="s">
        <v>58</v>
      </c>
      <c r="M53" s="39">
        <f t="shared" si="29"/>
        <v>43.823066172719</v>
      </c>
      <c r="N53" s="39">
        <f t="shared" si="29"/>
        <v>22.047960247565385</v>
      </c>
      <c r="O53" s="39">
        <f t="shared" si="26"/>
        <v>15.794494110339626</v>
      </c>
      <c r="P53" s="39">
        <f t="shared" si="26"/>
        <v>15.193327269903946</v>
      </c>
      <c r="Q53" s="39">
        <f t="shared" si="26"/>
        <v>5.015639211162626</v>
      </c>
      <c r="R53" s="39">
        <f t="shared" si="26"/>
        <v>0.3194392067259699</v>
      </c>
      <c r="S53" s="39">
        <f t="shared" si="26"/>
        <v>-2.1939262184165575</v>
      </c>
      <c r="T53" s="31">
        <f t="shared" si="30"/>
        <v>99.99999999999999</v>
      </c>
    </row>
    <row r="54" spans="1:20" ht="12.75">
      <c r="A54" s="40" t="s">
        <v>59</v>
      </c>
      <c r="B54" s="37">
        <v>4.011</v>
      </c>
      <c r="C54" s="37">
        <v>8.046</v>
      </c>
      <c r="D54" s="37">
        <v>4.078</v>
      </c>
      <c r="E54" s="37">
        <v>0</v>
      </c>
      <c r="F54" s="37">
        <v>3.597</v>
      </c>
      <c r="G54" s="37"/>
      <c r="H54" s="37">
        <v>0.129</v>
      </c>
      <c r="I54" s="37">
        <v>19.861</v>
      </c>
      <c r="J54" s="37">
        <f t="shared" si="27"/>
        <v>19.861</v>
      </c>
      <c r="K54" s="38">
        <f t="shared" si="28"/>
        <v>0</v>
      </c>
      <c r="L54" s="40" t="s">
        <v>59</v>
      </c>
      <c r="M54" s="39">
        <f t="shared" si="29"/>
        <v>20.195357736267056</v>
      </c>
      <c r="N54" s="39">
        <f t="shared" si="29"/>
        <v>40.51155530940033</v>
      </c>
      <c r="O54" s="39">
        <f t="shared" si="26"/>
        <v>20.53270228085192</v>
      </c>
      <c r="P54" s="39">
        <f t="shared" si="26"/>
        <v>0</v>
      </c>
      <c r="Q54" s="39">
        <f t="shared" si="26"/>
        <v>18.110870550324755</v>
      </c>
      <c r="R54" s="39">
        <f t="shared" si="26"/>
        <v>0</v>
      </c>
      <c r="S54" s="39">
        <f t="shared" si="26"/>
        <v>0.6495141231559337</v>
      </c>
      <c r="T54" s="31">
        <f t="shared" si="30"/>
        <v>100</v>
      </c>
    </row>
    <row r="55" spans="1:20" ht="12.75">
      <c r="A55" s="40" t="s">
        <v>60</v>
      </c>
      <c r="B55" s="37">
        <v>81.285</v>
      </c>
      <c r="C55" s="37">
        <v>119.567</v>
      </c>
      <c r="D55" s="37">
        <v>76.557</v>
      </c>
      <c r="E55" s="37">
        <v>38.305</v>
      </c>
      <c r="F55" s="37">
        <v>29.618</v>
      </c>
      <c r="G55" s="37">
        <v>0.071</v>
      </c>
      <c r="H55" s="37">
        <v>-1.728</v>
      </c>
      <c r="I55" s="37">
        <v>343.675</v>
      </c>
      <c r="J55" s="37">
        <f t="shared" si="27"/>
        <v>343.675</v>
      </c>
      <c r="K55" s="38">
        <f t="shared" si="28"/>
        <v>0</v>
      </c>
      <c r="L55" s="40" t="s">
        <v>60</v>
      </c>
      <c r="M55" s="39">
        <f t="shared" si="29"/>
        <v>23.65170582672583</v>
      </c>
      <c r="N55" s="39">
        <f t="shared" si="29"/>
        <v>34.79071797483087</v>
      </c>
      <c r="O55" s="39">
        <f t="shared" si="26"/>
        <v>22.275987488179236</v>
      </c>
      <c r="P55" s="39">
        <f t="shared" si="26"/>
        <v>11.14570451734924</v>
      </c>
      <c r="Q55" s="39">
        <f t="shared" si="26"/>
        <v>8.61802575107296</v>
      </c>
      <c r="R55" s="39">
        <f t="shared" si="26"/>
        <v>0.020659052884265658</v>
      </c>
      <c r="S55" s="39">
        <f t="shared" si="26"/>
        <v>-0.5028006110424093</v>
      </c>
      <c r="T55" s="31">
        <f t="shared" si="30"/>
        <v>100.00000000000001</v>
      </c>
    </row>
    <row r="56" spans="1:20" ht="12.75">
      <c r="A56" s="40" t="s">
        <v>61</v>
      </c>
      <c r="B56" s="37">
        <v>3.433</v>
      </c>
      <c r="C56" s="37">
        <v>1.082</v>
      </c>
      <c r="D56" s="37">
        <v>0.771</v>
      </c>
      <c r="E56" s="37">
        <v>0</v>
      </c>
      <c r="F56" s="37">
        <v>0.646</v>
      </c>
      <c r="G56" s="37"/>
      <c r="H56" s="37">
        <v>-0.081</v>
      </c>
      <c r="I56" s="37">
        <v>5.851</v>
      </c>
      <c r="J56" s="37">
        <f t="shared" si="27"/>
        <v>5.850999999999999</v>
      </c>
      <c r="K56" s="38">
        <f t="shared" si="28"/>
        <v>0</v>
      </c>
      <c r="L56" s="40" t="s">
        <v>61</v>
      </c>
      <c r="M56" s="39">
        <f t="shared" si="29"/>
        <v>58.673730986156215</v>
      </c>
      <c r="N56" s="39">
        <f t="shared" si="29"/>
        <v>18.492565373440442</v>
      </c>
      <c r="O56" s="39">
        <f t="shared" si="26"/>
        <v>13.177234660741757</v>
      </c>
      <c r="P56" s="39">
        <f t="shared" si="26"/>
        <v>0</v>
      </c>
      <c r="Q56" s="39">
        <f t="shared" si="26"/>
        <v>11.040847718338748</v>
      </c>
      <c r="R56" s="39">
        <f t="shared" si="26"/>
        <v>0</v>
      </c>
      <c r="S56" s="39">
        <f t="shared" si="26"/>
        <v>-1.3843787386771493</v>
      </c>
      <c r="T56" s="31">
        <f t="shared" si="30"/>
        <v>100.00000000000003</v>
      </c>
    </row>
    <row r="57" spans="1:20" ht="12.75">
      <c r="A57" s="40" t="s">
        <v>62</v>
      </c>
      <c r="B57" s="37">
        <v>2.367</v>
      </c>
      <c r="C57" s="37">
        <v>8.332</v>
      </c>
      <c r="D57" s="37">
        <v>4.482</v>
      </c>
      <c r="E57" s="37">
        <v>0</v>
      </c>
      <c r="F57" s="37">
        <v>0.565</v>
      </c>
      <c r="G57" s="37"/>
      <c r="H57" s="37">
        <v>0.039</v>
      </c>
      <c r="I57" s="37">
        <v>15.786</v>
      </c>
      <c r="J57" s="37">
        <f t="shared" si="27"/>
        <v>15.785</v>
      </c>
      <c r="K57" s="38">
        <f t="shared" si="28"/>
        <v>0.0009999999999994458</v>
      </c>
      <c r="L57" s="40" t="s">
        <v>62</v>
      </c>
      <c r="M57" s="39">
        <f t="shared" si="29"/>
        <v>14.995248653785238</v>
      </c>
      <c r="N57" s="39">
        <f t="shared" si="29"/>
        <v>52.78428888184986</v>
      </c>
      <c r="O57" s="39">
        <f t="shared" si="26"/>
        <v>28.394044979410836</v>
      </c>
      <c r="P57" s="39">
        <f t="shared" si="26"/>
        <v>0</v>
      </c>
      <c r="Q57" s="39">
        <f t="shared" si="26"/>
        <v>3.5793474817865056</v>
      </c>
      <c r="R57" s="39">
        <f t="shared" si="26"/>
        <v>0</v>
      </c>
      <c r="S57" s="39">
        <f t="shared" si="26"/>
        <v>0.24707000316756414</v>
      </c>
      <c r="T57" s="31">
        <f t="shared" si="30"/>
        <v>100</v>
      </c>
    </row>
    <row r="58" spans="1:20" ht="12.75">
      <c r="A58" s="40" t="s">
        <v>63</v>
      </c>
      <c r="B58" s="37">
        <v>8.54</v>
      </c>
      <c r="C58" s="37">
        <v>17.761</v>
      </c>
      <c r="D58" s="37">
        <v>3.506</v>
      </c>
      <c r="E58" s="37">
        <v>0</v>
      </c>
      <c r="F58" s="37">
        <v>1.6</v>
      </c>
      <c r="G58" s="37">
        <v>0.004</v>
      </c>
      <c r="H58" s="37">
        <v>0.483</v>
      </c>
      <c r="I58" s="37">
        <v>31.894</v>
      </c>
      <c r="J58" s="37">
        <f t="shared" si="27"/>
        <v>31.894000000000002</v>
      </c>
      <c r="K58" s="38">
        <f t="shared" si="28"/>
        <v>0</v>
      </c>
      <c r="L58" s="40" t="s">
        <v>63</v>
      </c>
      <c r="M58" s="39">
        <f t="shared" si="29"/>
        <v>26.776196149746028</v>
      </c>
      <c r="N58" s="39">
        <f t="shared" si="29"/>
        <v>55.687590142346515</v>
      </c>
      <c r="O58" s="39">
        <f t="shared" si="26"/>
        <v>10.99266319683953</v>
      </c>
      <c r="P58" s="39">
        <f t="shared" si="26"/>
        <v>0</v>
      </c>
      <c r="Q58" s="39">
        <f t="shared" si="26"/>
        <v>5.016617545619866</v>
      </c>
      <c r="R58" s="39">
        <f t="shared" si="26"/>
        <v>0.012541543864049664</v>
      </c>
      <c r="S58" s="39">
        <f t="shared" si="26"/>
        <v>1.5143914215839969</v>
      </c>
      <c r="T58" s="31">
        <f t="shared" si="30"/>
        <v>99.99999999999999</v>
      </c>
    </row>
    <row r="59" spans="1:20" ht="12.75">
      <c r="A59" s="40" t="s">
        <v>64</v>
      </c>
      <c r="B59" s="37">
        <v>13.894</v>
      </c>
      <c r="C59" s="37">
        <v>67.865</v>
      </c>
      <c r="D59" s="37">
        <v>34.91</v>
      </c>
      <c r="E59" s="37">
        <v>15.212</v>
      </c>
      <c r="F59" s="37">
        <v>10.948</v>
      </c>
      <c r="G59" s="37">
        <v>0</v>
      </c>
      <c r="H59" s="37">
        <v>-0.949</v>
      </c>
      <c r="I59" s="37">
        <v>141.879</v>
      </c>
      <c r="J59" s="37">
        <f t="shared" si="27"/>
        <v>141.88</v>
      </c>
      <c r="K59" s="38">
        <f t="shared" si="28"/>
        <v>-0.0010000000000047748</v>
      </c>
      <c r="L59" s="40" t="s">
        <v>64</v>
      </c>
      <c r="M59" s="39">
        <f t="shared" si="29"/>
        <v>9.792782633211166</v>
      </c>
      <c r="N59" s="39">
        <f t="shared" si="29"/>
        <v>47.83267550042289</v>
      </c>
      <c r="O59" s="39">
        <f t="shared" si="26"/>
        <v>24.60530025373555</v>
      </c>
      <c r="P59" s="39">
        <f t="shared" si="26"/>
        <v>10.721736678883564</v>
      </c>
      <c r="Q59" s="39">
        <f t="shared" si="26"/>
        <v>7.716380039469975</v>
      </c>
      <c r="R59" s="39">
        <f t="shared" si="26"/>
        <v>0</v>
      </c>
      <c r="S59" s="39">
        <f t="shared" si="26"/>
        <v>-0.6688751057231462</v>
      </c>
      <c r="T59" s="31">
        <f t="shared" si="30"/>
        <v>100</v>
      </c>
    </row>
    <row r="60" spans="1:20" ht="12.75">
      <c r="A60" s="40" t="s">
        <v>65</v>
      </c>
      <c r="B60" s="37">
        <v>13.448</v>
      </c>
      <c r="C60" s="37">
        <v>91.015</v>
      </c>
      <c r="D60" s="37">
        <v>39.885</v>
      </c>
      <c r="E60" s="37">
        <v>113.362</v>
      </c>
      <c r="F60" s="37">
        <v>20.164</v>
      </c>
      <c r="G60" s="37"/>
      <c r="H60" s="37">
        <v>-4.128</v>
      </c>
      <c r="I60" s="37">
        <v>273.747</v>
      </c>
      <c r="J60" s="37">
        <f t="shared" si="27"/>
        <v>273.746</v>
      </c>
      <c r="K60" s="38">
        <f t="shared" si="28"/>
        <v>0.0010000000000331966</v>
      </c>
      <c r="L60" s="40" t="s">
        <v>65</v>
      </c>
      <c r="M60" s="39">
        <f t="shared" si="29"/>
        <v>4.912583197562705</v>
      </c>
      <c r="N60" s="39">
        <f t="shared" si="29"/>
        <v>33.24797439962593</v>
      </c>
      <c r="O60" s="39">
        <f t="shared" si="26"/>
        <v>14.570075909784984</v>
      </c>
      <c r="P60" s="39">
        <f t="shared" si="26"/>
        <v>41.41138135351749</v>
      </c>
      <c r="Q60" s="39">
        <f t="shared" si="26"/>
        <v>7.365952379212848</v>
      </c>
      <c r="R60" s="39">
        <f t="shared" si="26"/>
        <v>0</v>
      </c>
      <c r="S60" s="39">
        <f t="shared" si="26"/>
        <v>-1.5079672397039592</v>
      </c>
      <c r="T60" s="31">
        <f t="shared" si="30"/>
        <v>100</v>
      </c>
    </row>
    <row r="61" spans="1:20" ht="12.75">
      <c r="A61" s="40" t="s">
        <v>66</v>
      </c>
      <c r="B61" s="37">
        <v>16.282</v>
      </c>
      <c r="C61" s="37">
        <v>77.825</v>
      </c>
      <c r="D61" s="37">
        <v>69.519</v>
      </c>
      <c r="E61" s="37">
        <v>0</v>
      </c>
      <c r="F61" s="37">
        <v>14.192</v>
      </c>
      <c r="G61" s="37">
        <v>0.113</v>
      </c>
      <c r="H61" s="37">
        <v>3.442</v>
      </c>
      <c r="I61" s="37">
        <v>181.373</v>
      </c>
      <c r="J61" s="37">
        <f t="shared" si="27"/>
        <v>181.37300000000002</v>
      </c>
      <c r="K61" s="38">
        <f t="shared" si="28"/>
        <v>0</v>
      </c>
      <c r="L61" s="40" t="s">
        <v>66</v>
      </c>
      <c r="M61" s="39">
        <f t="shared" si="29"/>
        <v>8.977080381313646</v>
      </c>
      <c r="N61" s="39">
        <f t="shared" si="29"/>
        <v>42.90881222673716</v>
      </c>
      <c r="O61" s="39">
        <f t="shared" si="26"/>
        <v>38.32929928930987</v>
      </c>
      <c r="P61" s="39">
        <f t="shared" si="26"/>
        <v>0</v>
      </c>
      <c r="Q61" s="39">
        <f t="shared" si="26"/>
        <v>7.824758922221058</v>
      </c>
      <c r="R61" s="39">
        <f t="shared" si="26"/>
        <v>0.06230254778825955</v>
      </c>
      <c r="S61" s="39">
        <f t="shared" si="26"/>
        <v>1.8977466326299945</v>
      </c>
      <c r="T61" s="31">
        <f t="shared" si="30"/>
        <v>100</v>
      </c>
    </row>
    <row r="62" spans="1:20" ht="12.75">
      <c r="A62" s="40" t="s">
        <v>67</v>
      </c>
      <c r="B62" s="37">
        <v>0.028</v>
      </c>
      <c r="C62" s="37">
        <v>2.739</v>
      </c>
      <c r="D62" s="37">
        <v>0</v>
      </c>
      <c r="E62" s="37">
        <v>0</v>
      </c>
      <c r="F62" s="37">
        <v>0.087</v>
      </c>
      <c r="G62" s="37">
        <v>0.006</v>
      </c>
      <c r="H62" s="37"/>
      <c r="I62" s="37">
        <v>2.86</v>
      </c>
      <c r="J62" s="37">
        <f t="shared" si="27"/>
        <v>2.86</v>
      </c>
      <c r="K62" s="38">
        <f t="shared" si="28"/>
        <v>0</v>
      </c>
      <c r="L62" s="40" t="s">
        <v>67</v>
      </c>
      <c r="M62" s="39">
        <f t="shared" si="29"/>
        <v>0.9790209790209792</v>
      </c>
      <c r="N62" s="39">
        <f t="shared" si="29"/>
        <v>95.76923076923076</v>
      </c>
      <c r="O62" s="39">
        <f t="shared" si="26"/>
        <v>0</v>
      </c>
      <c r="P62" s="39">
        <f t="shared" si="26"/>
        <v>0</v>
      </c>
      <c r="Q62" s="39">
        <f t="shared" si="26"/>
        <v>3.0419580419580416</v>
      </c>
      <c r="R62" s="39">
        <f t="shared" si="26"/>
        <v>0.2097902097902098</v>
      </c>
      <c r="S62" s="39">
        <f t="shared" si="26"/>
        <v>0</v>
      </c>
      <c r="T62" s="31">
        <f t="shared" si="30"/>
        <v>99.99999999999999</v>
      </c>
    </row>
    <row r="63" spans="1:20" ht="12.75">
      <c r="A63" s="40" t="s">
        <v>68</v>
      </c>
      <c r="B63" s="37">
        <v>0.107</v>
      </c>
      <c r="C63" s="37">
        <v>1.551</v>
      </c>
      <c r="D63" s="37">
        <v>1.333</v>
      </c>
      <c r="E63" s="37">
        <v>0</v>
      </c>
      <c r="F63" s="37">
        <v>1.382</v>
      </c>
      <c r="G63" s="37">
        <v>0.005</v>
      </c>
      <c r="H63" s="37">
        <v>0.217</v>
      </c>
      <c r="I63" s="37">
        <v>4.595</v>
      </c>
      <c r="J63" s="37">
        <f t="shared" si="27"/>
        <v>4.594999999999999</v>
      </c>
      <c r="K63" s="38">
        <f t="shared" si="28"/>
        <v>0</v>
      </c>
      <c r="L63" s="40" t="s">
        <v>68</v>
      </c>
      <c r="M63" s="39">
        <f t="shared" si="29"/>
        <v>2.3286180631120788</v>
      </c>
      <c r="N63" s="39">
        <f t="shared" si="29"/>
        <v>33.754080522306865</v>
      </c>
      <c r="O63" s="39">
        <f t="shared" si="26"/>
        <v>29.009793253536458</v>
      </c>
      <c r="P63" s="39">
        <f t="shared" si="26"/>
        <v>0</v>
      </c>
      <c r="Q63" s="39">
        <f t="shared" si="26"/>
        <v>30.07616974972797</v>
      </c>
      <c r="R63" s="39">
        <f t="shared" si="26"/>
        <v>0.10881392818280743</v>
      </c>
      <c r="S63" s="39">
        <f t="shared" si="26"/>
        <v>4.722524483133842</v>
      </c>
      <c r="T63" s="31">
        <f t="shared" si="30"/>
        <v>100.00000000000001</v>
      </c>
    </row>
    <row r="64" spans="1:20" ht="12.75">
      <c r="A64" s="40" t="s">
        <v>69</v>
      </c>
      <c r="B64" s="37">
        <v>0.219</v>
      </c>
      <c r="C64" s="37">
        <v>3.022</v>
      </c>
      <c r="D64" s="37">
        <v>2.596</v>
      </c>
      <c r="E64" s="37">
        <v>2.552</v>
      </c>
      <c r="F64" s="37">
        <v>0.849</v>
      </c>
      <c r="G64" s="37"/>
      <c r="H64" s="37">
        <v>-0.082</v>
      </c>
      <c r="I64" s="37">
        <v>9.155</v>
      </c>
      <c r="J64" s="37">
        <f t="shared" si="27"/>
        <v>9.155999999999999</v>
      </c>
      <c r="K64" s="38">
        <f t="shared" si="28"/>
        <v>-0.0009999999999994458</v>
      </c>
      <c r="L64" s="40" t="s">
        <v>69</v>
      </c>
      <c r="M64" s="39">
        <f t="shared" si="29"/>
        <v>2.3918741808650066</v>
      </c>
      <c r="N64" s="39">
        <f t="shared" si="29"/>
        <v>33.00567933595457</v>
      </c>
      <c r="O64" s="39">
        <f t="shared" si="26"/>
        <v>28.352992573176067</v>
      </c>
      <c r="P64" s="39">
        <f t="shared" si="26"/>
        <v>27.87243337702054</v>
      </c>
      <c r="Q64" s="39">
        <f t="shared" si="26"/>
        <v>9.272608125819135</v>
      </c>
      <c r="R64" s="39">
        <f t="shared" si="26"/>
        <v>0</v>
      </c>
      <c r="S64" s="39">
        <f t="shared" si="26"/>
        <v>-0.8955875928352995</v>
      </c>
      <c r="T64" s="31">
        <f t="shared" si="30"/>
        <v>100.00000000000001</v>
      </c>
    </row>
    <row r="65" spans="1:20" ht="12.75">
      <c r="A65" s="40" t="s">
        <v>70</v>
      </c>
      <c r="B65" s="37">
        <v>0.072</v>
      </c>
      <c r="C65" s="37">
        <v>2.903</v>
      </c>
      <c r="D65" s="37">
        <v>1.093</v>
      </c>
      <c r="E65" s="37">
        <v>0</v>
      </c>
      <c r="F65" s="37">
        <v>0.121</v>
      </c>
      <c r="G65" s="37"/>
      <c r="H65" s="37">
        <v>0.374</v>
      </c>
      <c r="I65" s="37">
        <v>4.563</v>
      </c>
      <c r="J65" s="37">
        <f t="shared" si="27"/>
        <v>4.563</v>
      </c>
      <c r="K65" s="38">
        <f t="shared" si="28"/>
        <v>0</v>
      </c>
      <c r="L65" s="40" t="s">
        <v>70</v>
      </c>
      <c r="M65" s="39">
        <f t="shared" si="29"/>
        <v>1.5779092702169624</v>
      </c>
      <c r="N65" s="39">
        <f t="shared" si="29"/>
        <v>63.620425158886704</v>
      </c>
      <c r="O65" s="39">
        <f t="shared" si="26"/>
        <v>23.953539338154723</v>
      </c>
      <c r="P65" s="39">
        <f t="shared" si="26"/>
        <v>0</v>
      </c>
      <c r="Q65" s="39">
        <f t="shared" si="26"/>
        <v>2.651764190225729</v>
      </c>
      <c r="R65" s="39">
        <f t="shared" si="26"/>
        <v>0</v>
      </c>
      <c r="S65" s="39">
        <f t="shared" si="26"/>
        <v>8.196362042515888</v>
      </c>
      <c r="T65" s="31">
        <f t="shared" si="30"/>
        <v>100.00000000000001</v>
      </c>
    </row>
    <row r="66" spans="1:20" ht="12.75">
      <c r="A66" s="40" t="s">
        <v>71</v>
      </c>
      <c r="B66" s="37">
        <v>3.054</v>
      </c>
      <c r="C66" s="37">
        <v>7.353</v>
      </c>
      <c r="D66" s="37">
        <v>10.561</v>
      </c>
      <c r="E66" s="37">
        <v>3.822</v>
      </c>
      <c r="F66" s="37">
        <v>1.634</v>
      </c>
      <c r="G66" s="37">
        <v>0.022</v>
      </c>
      <c r="H66" s="37">
        <v>0.336</v>
      </c>
      <c r="I66" s="37">
        <v>26.781</v>
      </c>
      <c r="J66" s="37">
        <f t="shared" si="27"/>
        <v>26.781999999999996</v>
      </c>
      <c r="K66" s="38">
        <f t="shared" si="28"/>
        <v>-0.0009999999999976694</v>
      </c>
      <c r="L66" s="40" t="s">
        <v>71</v>
      </c>
      <c r="M66" s="39">
        <f t="shared" si="29"/>
        <v>11.403181241132105</v>
      </c>
      <c r="N66" s="39">
        <f t="shared" si="29"/>
        <v>27.455007094317082</v>
      </c>
      <c r="O66" s="39">
        <f t="shared" si="26"/>
        <v>39.43320140392801</v>
      </c>
      <c r="P66" s="39">
        <f t="shared" si="26"/>
        <v>14.270778881338213</v>
      </c>
      <c r="Q66" s="39">
        <f t="shared" si="26"/>
        <v>6.101112687626017</v>
      </c>
      <c r="R66" s="39">
        <f t="shared" si="26"/>
        <v>0.08214472406840416</v>
      </c>
      <c r="S66" s="39">
        <f t="shared" si="26"/>
        <v>1.2545739675901728</v>
      </c>
      <c r="T66" s="31">
        <f t="shared" si="30"/>
        <v>100</v>
      </c>
    </row>
    <row r="67" spans="1:20" ht="12.75">
      <c r="A67" s="40" t="s">
        <v>72</v>
      </c>
      <c r="B67" s="37">
        <v>0</v>
      </c>
      <c r="C67" s="37">
        <v>0.948</v>
      </c>
      <c r="D67" s="37">
        <v>0</v>
      </c>
      <c r="E67" s="37">
        <v>0</v>
      </c>
      <c r="F67" s="37">
        <v>0</v>
      </c>
      <c r="G67" s="37">
        <v>0</v>
      </c>
      <c r="H67" s="37"/>
      <c r="I67" s="37">
        <v>0.948</v>
      </c>
      <c r="J67" s="37">
        <f t="shared" si="27"/>
        <v>0.948</v>
      </c>
      <c r="K67" s="38">
        <f t="shared" si="28"/>
        <v>0</v>
      </c>
      <c r="L67" s="40" t="s">
        <v>72</v>
      </c>
      <c r="M67" s="39">
        <f t="shared" si="29"/>
        <v>0</v>
      </c>
      <c r="N67" s="39">
        <f t="shared" si="29"/>
        <v>100</v>
      </c>
      <c r="O67" s="39">
        <f t="shared" si="26"/>
        <v>0</v>
      </c>
      <c r="P67" s="39">
        <f t="shared" si="26"/>
        <v>0</v>
      </c>
      <c r="Q67" s="39">
        <f t="shared" si="26"/>
        <v>0</v>
      </c>
      <c r="R67" s="39">
        <f t="shared" si="26"/>
        <v>0</v>
      </c>
      <c r="S67" s="39">
        <f t="shared" si="26"/>
        <v>0</v>
      </c>
      <c r="T67" s="31">
        <f t="shared" si="30"/>
        <v>100</v>
      </c>
    </row>
    <row r="68" spans="1:20" ht="12.75">
      <c r="A68" s="41" t="s">
        <v>73</v>
      </c>
      <c r="B68" s="37">
        <v>8.057</v>
      </c>
      <c r="C68" s="37">
        <v>34.909</v>
      </c>
      <c r="D68" s="37">
        <v>34.777</v>
      </c>
      <c r="E68" s="37">
        <v>1.075</v>
      </c>
      <c r="F68" s="37">
        <v>3.486</v>
      </c>
      <c r="G68" s="37">
        <v>0</v>
      </c>
      <c r="H68" s="37">
        <v>1.363</v>
      </c>
      <c r="I68" s="37">
        <v>83.668</v>
      </c>
      <c r="J68" s="37">
        <f t="shared" si="27"/>
        <v>83.667</v>
      </c>
      <c r="K68" s="38">
        <f t="shared" si="28"/>
        <v>0.0010000000000047748</v>
      </c>
      <c r="L68" s="41" t="s">
        <v>73</v>
      </c>
      <c r="M68" s="39">
        <f t="shared" si="29"/>
        <v>9.62984211218282</v>
      </c>
      <c r="N68" s="39">
        <f t="shared" si="29"/>
        <v>41.72373815243764</v>
      </c>
      <c r="O68" s="39">
        <f t="shared" si="26"/>
        <v>41.5659698566938</v>
      </c>
      <c r="P68" s="39">
        <f t="shared" si="26"/>
        <v>1.284855438822953</v>
      </c>
      <c r="Q68" s="39">
        <f t="shared" si="26"/>
        <v>4.166517264871455</v>
      </c>
      <c r="R68" s="39">
        <f t="shared" si="26"/>
        <v>0</v>
      </c>
      <c r="S68" s="39">
        <f t="shared" si="26"/>
        <v>1.6290771749913349</v>
      </c>
      <c r="T68" s="31">
        <f t="shared" si="30"/>
        <v>100.00000000000001</v>
      </c>
    </row>
    <row r="69" spans="1:20" ht="12.75">
      <c r="A69" s="42" t="s">
        <v>74</v>
      </c>
      <c r="B69" s="37">
        <v>3.624</v>
      </c>
      <c r="C69" s="37">
        <v>13.37</v>
      </c>
      <c r="D69" s="37">
        <v>7.472</v>
      </c>
      <c r="E69" s="37">
        <v>0</v>
      </c>
      <c r="F69" s="37">
        <v>8.573</v>
      </c>
      <c r="G69" s="37">
        <v>0.438</v>
      </c>
      <c r="H69" s="37">
        <v>0.418</v>
      </c>
      <c r="I69" s="37">
        <v>33.895</v>
      </c>
      <c r="J69" s="37">
        <f t="shared" si="27"/>
        <v>33.895</v>
      </c>
      <c r="K69" s="38">
        <f t="shared" si="28"/>
        <v>0</v>
      </c>
      <c r="L69" s="42" t="s">
        <v>74</v>
      </c>
      <c r="M69" s="39">
        <f t="shared" si="29"/>
        <v>10.691842454639326</v>
      </c>
      <c r="N69" s="39">
        <f t="shared" si="29"/>
        <v>39.445345921227315</v>
      </c>
      <c r="O69" s="39">
        <f t="shared" si="26"/>
        <v>22.044549343561</v>
      </c>
      <c r="P69" s="39">
        <f t="shared" si="26"/>
        <v>0</v>
      </c>
      <c r="Q69" s="39">
        <f t="shared" si="26"/>
        <v>25.29281604956483</v>
      </c>
      <c r="R69" s="39">
        <f t="shared" si="26"/>
        <v>1.2922259920342232</v>
      </c>
      <c r="S69" s="39">
        <f t="shared" si="26"/>
        <v>1.2332202389732998</v>
      </c>
      <c r="T69" s="31">
        <f t="shared" si="30"/>
        <v>100</v>
      </c>
    </row>
    <row r="70" spans="1:20" ht="12.75">
      <c r="A70" s="42" t="s">
        <v>75</v>
      </c>
      <c r="B70" s="37">
        <v>54.929</v>
      </c>
      <c r="C70" s="37">
        <v>25.221</v>
      </c>
      <c r="D70" s="37">
        <v>12.547</v>
      </c>
      <c r="E70" s="37">
        <v>0</v>
      </c>
      <c r="F70" s="37">
        <v>5.615</v>
      </c>
      <c r="G70" s="37">
        <v>0.548</v>
      </c>
      <c r="H70" s="37">
        <v>-0.105</v>
      </c>
      <c r="I70" s="37">
        <v>98.755</v>
      </c>
      <c r="J70" s="37">
        <f t="shared" si="27"/>
        <v>98.755</v>
      </c>
      <c r="K70" s="38">
        <f t="shared" si="28"/>
        <v>0</v>
      </c>
      <c r="L70" s="42" t="s">
        <v>75</v>
      </c>
      <c r="M70" s="39">
        <f t="shared" si="29"/>
        <v>55.621487519619265</v>
      </c>
      <c r="N70" s="39">
        <f t="shared" si="29"/>
        <v>25.53896005265556</v>
      </c>
      <c r="O70" s="39">
        <f t="shared" si="26"/>
        <v>12.705179484583061</v>
      </c>
      <c r="P70" s="39">
        <f t="shared" si="26"/>
        <v>0</v>
      </c>
      <c r="Q70" s="39">
        <f t="shared" si="26"/>
        <v>5.685788061363982</v>
      </c>
      <c r="R70" s="39">
        <f t="shared" si="26"/>
        <v>0.554908612222166</v>
      </c>
      <c r="S70" s="39">
        <f t="shared" si="26"/>
        <v>-0.10632373044402815</v>
      </c>
      <c r="T70" s="31">
        <f t="shared" si="30"/>
        <v>99.99999999999999</v>
      </c>
    </row>
    <row r="71" spans="1:20" ht="12.75">
      <c r="A71" s="42" t="s">
        <v>76</v>
      </c>
      <c r="B71" s="37">
        <v>2.525</v>
      </c>
      <c r="C71" s="37">
        <v>13.016</v>
      </c>
      <c r="D71" s="37">
        <v>4.139</v>
      </c>
      <c r="E71" s="37">
        <v>0</v>
      </c>
      <c r="F71" s="37">
        <v>4.425</v>
      </c>
      <c r="G71" s="37">
        <v>0.004</v>
      </c>
      <c r="H71" s="37">
        <v>0.811</v>
      </c>
      <c r="I71" s="37">
        <v>24.919</v>
      </c>
      <c r="J71" s="37">
        <f t="shared" si="27"/>
        <v>24.92</v>
      </c>
      <c r="K71" s="38">
        <f t="shared" si="28"/>
        <v>-0.0010000000000012221</v>
      </c>
      <c r="L71" s="42" t="s">
        <v>76</v>
      </c>
      <c r="M71" s="39">
        <f t="shared" si="29"/>
        <v>10.13242375601926</v>
      </c>
      <c r="N71" s="39">
        <f t="shared" si="29"/>
        <v>52.23113964686998</v>
      </c>
      <c r="O71" s="39">
        <f t="shared" si="26"/>
        <v>16.609149277688605</v>
      </c>
      <c r="P71" s="39">
        <f t="shared" si="26"/>
        <v>0</v>
      </c>
      <c r="Q71" s="39">
        <f t="shared" si="26"/>
        <v>17.756821829855536</v>
      </c>
      <c r="R71" s="39">
        <f t="shared" si="26"/>
        <v>0.016051364365971106</v>
      </c>
      <c r="S71" s="39">
        <f t="shared" si="26"/>
        <v>3.254414125200642</v>
      </c>
      <c r="T71" s="31">
        <f t="shared" si="30"/>
        <v>99.99999999999999</v>
      </c>
    </row>
    <row r="72" spans="1:20" ht="12.75">
      <c r="A72" s="42" t="s">
        <v>77</v>
      </c>
      <c r="B72" s="37">
        <v>9.605</v>
      </c>
      <c r="C72" s="37">
        <v>10.47</v>
      </c>
      <c r="D72" s="37">
        <v>12.452</v>
      </c>
      <c r="E72" s="37">
        <v>2.896</v>
      </c>
      <c r="F72" s="37">
        <v>5.483</v>
      </c>
      <c r="G72" s="37">
        <v>0.075</v>
      </c>
      <c r="H72" s="37">
        <v>-0.365</v>
      </c>
      <c r="I72" s="37">
        <v>40.616</v>
      </c>
      <c r="J72" s="37">
        <f t="shared" si="27"/>
        <v>40.616</v>
      </c>
      <c r="K72" s="38">
        <f t="shared" si="28"/>
        <v>0</v>
      </c>
      <c r="L72" s="42" t="s">
        <v>77</v>
      </c>
      <c r="M72" s="39">
        <f t="shared" si="29"/>
        <v>23.64831593460705</v>
      </c>
      <c r="N72" s="39">
        <f t="shared" si="29"/>
        <v>25.778018514870986</v>
      </c>
      <c r="O72" s="39">
        <f t="shared" si="26"/>
        <v>30.657868820169394</v>
      </c>
      <c r="P72" s="39">
        <f t="shared" si="26"/>
        <v>7.130194997045499</v>
      </c>
      <c r="Q72" s="39">
        <f t="shared" si="26"/>
        <v>13.499606066574747</v>
      </c>
      <c r="R72" s="39">
        <f t="shared" si="26"/>
        <v>0.1846562930864684</v>
      </c>
      <c r="S72" s="39">
        <f t="shared" si="26"/>
        <v>-0.8986606263541461</v>
      </c>
      <c r="T72" s="31">
        <f t="shared" si="30"/>
        <v>99.99999999999999</v>
      </c>
    </row>
    <row r="73" spans="1:20" ht="12.75">
      <c r="A73" s="42" t="s">
        <v>78</v>
      </c>
      <c r="B73" s="37">
        <v>1.533</v>
      </c>
      <c r="C73" s="37">
        <v>2.979</v>
      </c>
      <c r="D73" s="37">
        <v>0.879</v>
      </c>
      <c r="E73" s="37">
        <v>1.618</v>
      </c>
      <c r="F73" s="37">
        <v>0.85</v>
      </c>
      <c r="G73" s="37">
        <v>0.015</v>
      </c>
      <c r="H73" s="37">
        <v>-0.138</v>
      </c>
      <c r="I73" s="37">
        <v>7.736</v>
      </c>
      <c r="J73" s="37">
        <f t="shared" si="27"/>
        <v>7.736</v>
      </c>
      <c r="K73" s="38">
        <f t="shared" si="28"/>
        <v>0</v>
      </c>
      <c r="L73" s="42" t="s">
        <v>78</v>
      </c>
      <c r="M73" s="39">
        <f t="shared" si="29"/>
        <v>19.81644260599793</v>
      </c>
      <c r="N73" s="39">
        <f t="shared" si="29"/>
        <v>38.50827300930714</v>
      </c>
      <c r="O73" s="39">
        <f t="shared" si="26"/>
        <v>11.362461220268873</v>
      </c>
      <c r="P73" s="39">
        <f t="shared" si="26"/>
        <v>20.915201654601862</v>
      </c>
      <c r="Q73" s="39">
        <f t="shared" si="26"/>
        <v>10.987590486039297</v>
      </c>
      <c r="R73" s="39">
        <f t="shared" si="26"/>
        <v>0.1938986556359876</v>
      </c>
      <c r="S73" s="39">
        <f t="shared" si="26"/>
        <v>-1.783867631851086</v>
      </c>
      <c r="T73" s="31">
        <f t="shared" si="30"/>
        <v>100</v>
      </c>
    </row>
    <row r="74" spans="1:20" ht="12.75">
      <c r="A74" s="42" t="s">
        <v>79</v>
      </c>
      <c r="B74" s="37">
        <v>3.985</v>
      </c>
      <c r="C74" s="37">
        <v>3.981</v>
      </c>
      <c r="D74" s="37">
        <v>5.166</v>
      </c>
      <c r="E74" s="37">
        <v>4.309</v>
      </c>
      <c r="F74" s="37">
        <v>1.013</v>
      </c>
      <c r="G74" s="37">
        <v>0.029</v>
      </c>
      <c r="H74" s="37">
        <v>0.045</v>
      </c>
      <c r="I74" s="37">
        <v>18.528</v>
      </c>
      <c r="J74" s="37">
        <f t="shared" si="27"/>
        <v>18.528000000000002</v>
      </c>
      <c r="K74" s="38">
        <f t="shared" si="28"/>
        <v>0</v>
      </c>
      <c r="L74" s="42" t="s">
        <v>79</v>
      </c>
      <c r="M74" s="39">
        <f t="shared" si="29"/>
        <v>21.50798791018998</v>
      </c>
      <c r="N74" s="39">
        <f t="shared" si="29"/>
        <v>21.486398963730565</v>
      </c>
      <c r="O74" s="39">
        <f t="shared" si="26"/>
        <v>27.882124352331605</v>
      </c>
      <c r="P74" s="39">
        <f t="shared" si="26"/>
        <v>23.256692573402418</v>
      </c>
      <c r="Q74" s="39">
        <f t="shared" si="26"/>
        <v>5.4674006908462855</v>
      </c>
      <c r="R74" s="39">
        <f t="shared" si="26"/>
        <v>0.15651986183074265</v>
      </c>
      <c r="S74" s="39">
        <f t="shared" si="26"/>
        <v>0.24287564766839376</v>
      </c>
      <c r="T74" s="31">
        <f t="shared" si="30"/>
        <v>100</v>
      </c>
    </row>
    <row r="75" spans="1:20" ht="12.75">
      <c r="A75" s="42" t="s">
        <v>80</v>
      </c>
      <c r="B75" s="37">
        <v>5.386</v>
      </c>
      <c r="C75" s="37">
        <v>10.862</v>
      </c>
      <c r="D75" s="37">
        <v>3.853</v>
      </c>
      <c r="E75" s="37">
        <v>5.922</v>
      </c>
      <c r="F75" s="37">
        <v>9.15</v>
      </c>
      <c r="G75" s="37">
        <v>0.048</v>
      </c>
      <c r="H75" s="37">
        <v>1.098</v>
      </c>
      <c r="I75" s="37">
        <v>36.319</v>
      </c>
      <c r="J75" s="37">
        <f t="shared" si="27"/>
        <v>36.319</v>
      </c>
      <c r="K75" s="38">
        <f t="shared" si="28"/>
        <v>0</v>
      </c>
      <c r="L75" s="42" t="s">
        <v>80</v>
      </c>
      <c r="M75" s="39">
        <f t="shared" si="29"/>
        <v>14.829703460998376</v>
      </c>
      <c r="N75" s="39">
        <f t="shared" si="29"/>
        <v>29.907211101627247</v>
      </c>
      <c r="O75" s="39">
        <f t="shared" si="26"/>
        <v>10.60877226795892</v>
      </c>
      <c r="P75" s="39">
        <f t="shared" si="26"/>
        <v>16.305515019686663</v>
      </c>
      <c r="Q75" s="39">
        <f t="shared" si="26"/>
        <v>25.19342492910047</v>
      </c>
      <c r="R75" s="39">
        <f t="shared" si="26"/>
        <v>0.13216222913626474</v>
      </c>
      <c r="S75" s="39">
        <f t="shared" si="26"/>
        <v>3.0232109914920566</v>
      </c>
      <c r="T75" s="31">
        <f t="shared" si="30"/>
        <v>100</v>
      </c>
    </row>
    <row r="76" spans="1:20" ht="12.75">
      <c r="A76" s="42" t="s">
        <v>81</v>
      </c>
      <c r="B76" s="37">
        <v>2.458</v>
      </c>
      <c r="C76" s="37">
        <v>14.337</v>
      </c>
      <c r="D76" s="37">
        <v>0.827</v>
      </c>
      <c r="E76" s="37">
        <v>16.48</v>
      </c>
      <c r="F76" s="37">
        <v>16.051</v>
      </c>
      <c r="G76" s="37">
        <v>0.011</v>
      </c>
      <c r="H76" s="37">
        <v>-0.169</v>
      </c>
      <c r="I76" s="37">
        <v>49.996</v>
      </c>
      <c r="J76" s="37">
        <f t="shared" si="27"/>
        <v>49.99500000000001</v>
      </c>
      <c r="K76" s="38">
        <f t="shared" si="28"/>
        <v>0.000999999999990564</v>
      </c>
      <c r="L76" s="42" t="s">
        <v>81</v>
      </c>
      <c r="M76" s="39">
        <f t="shared" si="29"/>
        <v>4.916491649164915</v>
      </c>
      <c r="N76" s="39">
        <f t="shared" si="29"/>
        <v>28.67686768676867</v>
      </c>
      <c r="O76" s="39">
        <f t="shared" si="26"/>
        <v>1.6541654165416535</v>
      </c>
      <c r="P76" s="39">
        <f t="shared" si="26"/>
        <v>32.96329632963295</v>
      </c>
      <c r="Q76" s="39">
        <f t="shared" si="26"/>
        <v>32.10521052105209</v>
      </c>
      <c r="R76" s="39">
        <f t="shared" si="26"/>
        <v>0.022002200220021993</v>
      </c>
      <c r="S76" s="39">
        <f t="shared" si="26"/>
        <v>-0.338033803380338</v>
      </c>
      <c r="T76" s="31">
        <f t="shared" si="30"/>
        <v>99.99999999999997</v>
      </c>
    </row>
    <row r="77" spans="1:20" ht="12.75">
      <c r="A77" s="42" t="s">
        <v>82</v>
      </c>
      <c r="B77" s="37">
        <v>35.834</v>
      </c>
      <c r="C77" s="37">
        <v>77.96</v>
      </c>
      <c r="D77" s="37">
        <v>84.471</v>
      </c>
      <c r="E77" s="37">
        <v>13.539</v>
      </c>
      <c r="F77" s="37">
        <v>5.589</v>
      </c>
      <c r="G77" s="37">
        <v>0.164</v>
      </c>
      <c r="H77" s="37">
        <v>0.948</v>
      </c>
      <c r="I77" s="37">
        <v>218.506</v>
      </c>
      <c r="J77" s="37">
        <f>SUM(B77:H77)</f>
        <v>218.50499999999997</v>
      </c>
      <c r="K77" s="38">
        <f t="shared" si="28"/>
        <v>0.0010000000000331966</v>
      </c>
      <c r="L77" s="42" t="s">
        <v>82</v>
      </c>
      <c r="M77" s="39">
        <f t="shared" si="29"/>
        <v>16.3996247225464</v>
      </c>
      <c r="N77" s="39">
        <f t="shared" si="29"/>
        <v>35.67881741836571</v>
      </c>
      <c r="O77" s="39">
        <f t="shared" si="26"/>
        <v>38.6586119310771</v>
      </c>
      <c r="P77" s="39">
        <f t="shared" si="26"/>
        <v>6.196196883366514</v>
      </c>
      <c r="Q77" s="39">
        <f>F77*100/$J77</f>
        <v>2.557836205121165</v>
      </c>
      <c r="R77" s="39">
        <f t="shared" si="26"/>
        <v>0.07505549072103615</v>
      </c>
      <c r="S77" s="39">
        <f t="shared" si="26"/>
        <v>0.433857348802087</v>
      </c>
      <c r="T77" s="31">
        <f t="shared" si="30"/>
        <v>100.00000000000001</v>
      </c>
    </row>
    <row r="78" spans="1:20" ht="12.75">
      <c r="A78" s="42" t="s">
        <v>83</v>
      </c>
      <c r="B78" s="37">
        <v>29.533</v>
      </c>
      <c r="C78" s="37">
        <v>31.24</v>
      </c>
      <c r="D78" s="37">
        <v>30.192</v>
      </c>
      <c r="E78" s="37">
        <v>0</v>
      </c>
      <c r="F78" s="37">
        <v>9.36</v>
      </c>
      <c r="G78" s="37">
        <v>0.022</v>
      </c>
      <c r="H78" s="37">
        <v>-0.029</v>
      </c>
      <c r="I78" s="37">
        <v>100.318</v>
      </c>
      <c r="J78" s="37">
        <f t="shared" si="27"/>
        <v>100.31800000000001</v>
      </c>
      <c r="K78" s="38">
        <f t="shared" si="28"/>
        <v>0</v>
      </c>
      <c r="L78" s="42" t="s">
        <v>83</v>
      </c>
      <c r="M78" s="39">
        <f t="shared" si="29"/>
        <v>29.439382762814247</v>
      </c>
      <c r="N78" s="39">
        <f t="shared" si="29"/>
        <v>31.140971709962315</v>
      </c>
      <c r="O78" s="39">
        <f t="shared" si="26"/>
        <v>30.096293785761272</v>
      </c>
      <c r="P78" s="39">
        <f t="shared" si="26"/>
        <v>0</v>
      </c>
      <c r="Q78" s="39">
        <f t="shared" si="26"/>
        <v>9.33032955202456</v>
      </c>
      <c r="R78" s="39">
        <f t="shared" si="26"/>
        <v>0.021930261767579094</v>
      </c>
      <c r="S78" s="39">
        <f t="shared" si="26"/>
        <v>-0.02890807232999063</v>
      </c>
      <c r="T78" s="31">
        <f t="shared" si="30"/>
        <v>99.99999999999999</v>
      </c>
    </row>
    <row r="79" spans="1:20" ht="12.75">
      <c r="A79" s="42" t="s">
        <v>84</v>
      </c>
      <c r="B79" s="37">
        <v>0.771</v>
      </c>
      <c r="C79" s="37">
        <v>11.885</v>
      </c>
      <c r="D79" s="37">
        <v>4.859</v>
      </c>
      <c r="E79" s="37">
        <v>0</v>
      </c>
      <c r="F79" s="37">
        <v>13.495</v>
      </c>
      <c r="G79" s="37">
        <v>0.016</v>
      </c>
      <c r="H79" s="37">
        <v>-1.192</v>
      </c>
      <c r="I79" s="37">
        <v>29.834</v>
      </c>
      <c r="J79" s="37">
        <f t="shared" si="27"/>
        <v>29.833999999999996</v>
      </c>
      <c r="K79" s="38">
        <f t="shared" si="28"/>
        <v>0</v>
      </c>
      <c r="L79" s="42" t="s">
        <v>84</v>
      </c>
      <c r="M79" s="39">
        <f t="shared" si="29"/>
        <v>2.5842997921834154</v>
      </c>
      <c r="N79" s="39">
        <f t="shared" si="29"/>
        <v>39.83709861232152</v>
      </c>
      <c r="O79" s="39">
        <f t="shared" si="26"/>
        <v>16.286786887443856</v>
      </c>
      <c r="P79" s="39">
        <f t="shared" si="26"/>
        <v>0</v>
      </c>
      <c r="Q79" s="39">
        <f t="shared" si="26"/>
        <v>45.23362606422204</v>
      </c>
      <c r="R79" s="39">
        <f t="shared" si="26"/>
        <v>0.05363008647851446</v>
      </c>
      <c r="S79" s="39">
        <f t="shared" si="26"/>
        <v>-3.9954414426493265</v>
      </c>
      <c r="T79" s="31">
        <f t="shared" si="30"/>
        <v>100.00000000000003</v>
      </c>
    </row>
    <row r="80" spans="1:20" ht="12.75">
      <c r="A80" s="42" t="s">
        <v>85</v>
      </c>
      <c r="B80" s="37">
        <v>0.161</v>
      </c>
      <c r="C80" s="37">
        <v>12.466</v>
      </c>
      <c r="D80" s="37">
        <v>2.807</v>
      </c>
      <c r="E80" s="37">
        <v>7.145</v>
      </c>
      <c r="F80" s="37">
        <v>5.2</v>
      </c>
      <c r="G80" s="37">
        <v>0.29</v>
      </c>
      <c r="H80" s="37">
        <v>-0.098</v>
      </c>
      <c r="I80" s="37">
        <v>27.972</v>
      </c>
      <c r="J80" s="37">
        <f t="shared" si="27"/>
        <v>27.971</v>
      </c>
      <c r="K80" s="38">
        <f t="shared" si="28"/>
        <v>0.0010000000000012221</v>
      </c>
      <c r="L80" s="42" t="s">
        <v>85</v>
      </c>
      <c r="M80" s="39">
        <f t="shared" si="29"/>
        <v>0.5755961531586287</v>
      </c>
      <c r="N80" s="39">
        <f t="shared" si="29"/>
        <v>44.56758785885381</v>
      </c>
      <c r="O80" s="39">
        <f t="shared" si="26"/>
        <v>10.035393800722176</v>
      </c>
      <c r="P80" s="39">
        <f t="shared" si="26"/>
        <v>25.544313753530442</v>
      </c>
      <c r="Q80" s="39">
        <f t="shared" si="26"/>
        <v>18.590683207607878</v>
      </c>
      <c r="R80" s="39">
        <f t="shared" si="26"/>
        <v>1.036788101962747</v>
      </c>
      <c r="S80" s="39">
        <f t="shared" si="26"/>
        <v>-0.350362875835687</v>
      </c>
      <c r="T80" s="31">
        <f t="shared" si="30"/>
        <v>100</v>
      </c>
    </row>
    <row r="81" spans="1:20" ht="12.75">
      <c r="A81" s="42" t="s">
        <v>86</v>
      </c>
      <c r="B81" s="37">
        <v>336.88048630080647</v>
      </c>
      <c r="C81" s="37">
        <v>712.4883320922265</v>
      </c>
      <c r="D81" s="37">
        <v>478.604</v>
      </c>
      <c r="E81" s="37">
        <v>248.907</v>
      </c>
      <c r="F81" s="37">
        <v>182.8462646609789</v>
      </c>
      <c r="G81" s="37">
        <v>2.395</v>
      </c>
      <c r="H81" s="37">
        <v>0.101</v>
      </c>
      <c r="I81" s="37">
        <v>1961.7278571795175</v>
      </c>
      <c r="J81" s="37">
        <f t="shared" si="27"/>
        <v>1962.222083054012</v>
      </c>
      <c r="K81" s="38">
        <f t="shared" si="28"/>
        <v>-0.49422587449453204</v>
      </c>
      <c r="L81" s="42" t="s">
        <v>86</v>
      </c>
      <c r="M81" s="39">
        <f t="shared" si="29"/>
        <v>17.16831592153341</v>
      </c>
      <c r="N81" s="39">
        <f t="shared" si="29"/>
        <v>36.31027997520577</v>
      </c>
      <c r="O81" s="39">
        <f t="shared" si="26"/>
        <v>24.390919057189407</v>
      </c>
      <c r="P81" s="39">
        <f t="shared" si="26"/>
        <v>12.684955599551705</v>
      </c>
      <c r="Q81" s="39">
        <f t="shared" si="26"/>
        <v>9.318326719491203</v>
      </c>
      <c r="R81" s="39">
        <f t="shared" si="26"/>
        <v>0.12205550129536868</v>
      </c>
      <c r="S81" s="39">
        <f t="shared" si="26"/>
        <v>0.005147225733124108</v>
      </c>
      <c r="T81" s="31">
        <f t="shared" si="30"/>
        <v>99.99999999999999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2011-08-04T09:58:11Z</dcterms:created>
  <dcterms:modified xsi:type="dcterms:W3CDTF">2011-08-04T09:59:39Z</dcterms:modified>
  <cp:category/>
  <cp:version/>
  <cp:contentType/>
  <cp:contentStatus/>
</cp:coreProperties>
</file>