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30" windowWidth="19020" windowHeight="11895"/>
  </bookViews>
  <sheets>
    <sheet name="Table1 share electricity by fue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GDP">'[1]New Cronos'!$A$56:$M$87</definedName>
    <definedName name="GDP_95_constant_prices">#REF!</definedName>
    <definedName name="GDP_current_prices">#REF!</definedName>
    <definedName name="GIEC">#REF!</definedName>
    <definedName name="ncd">#REF!</definedName>
    <definedName name="other">[3]NewCronos!$A$609:$IV$652</definedName>
    <definedName name="population">'[4]New Cronos Data'!$A$244:$N$275</definedName>
    <definedName name="Summer">#REF!</definedName>
    <definedName name="Summer1">#REF!</definedName>
    <definedName name="tecold">'[5]New Cronos data'!$A$7:$M$32</definedName>
    <definedName name="tecoldf">'[5]Data for graphs'!$A$2:$L$9</definedName>
    <definedName name="TSeg">#REF!</definedName>
    <definedName name="TSEG1">#REF!</definedName>
    <definedName name="TSEG2">#REF!</definedName>
    <definedName name="TSEG3">#REF!</definedName>
    <definedName name="TSEG4">#REF!</definedName>
    <definedName name="TSEG5">#REF!</definedName>
    <definedName name="Winter">#REF!</definedName>
  </definedNames>
  <calcPr calcId="145621" fullCalcOnLoad="1"/>
</workbook>
</file>

<file path=xl/calcChain.xml><?xml version="1.0" encoding="utf-8"?>
<calcChain xmlns="http://schemas.openxmlformats.org/spreadsheetml/2006/main">
  <c r="H86" i="1" l="1"/>
  <c r="Q85" i="1"/>
  <c r="H85" i="1"/>
  <c r="H84" i="1"/>
  <c r="Q83" i="1"/>
  <c r="H83" i="1"/>
  <c r="Q82" i="1"/>
  <c r="H82" i="1"/>
  <c r="Q81" i="1"/>
  <c r="N81" i="1"/>
  <c r="H81" i="1"/>
  <c r="Q80" i="1"/>
  <c r="H80" i="1"/>
  <c r="Q79" i="1"/>
  <c r="N79" i="1"/>
  <c r="H79" i="1"/>
  <c r="Q78" i="1"/>
  <c r="H78" i="1"/>
  <c r="Q77" i="1"/>
  <c r="N77" i="1"/>
  <c r="H77" i="1"/>
  <c r="Q76" i="1"/>
  <c r="H76" i="1"/>
  <c r="N75" i="1"/>
  <c r="Q75" i="1"/>
  <c r="H75" i="1"/>
  <c r="Q74" i="1"/>
  <c r="H74" i="1"/>
  <c r="N73" i="1"/>
  <c r="Q73" i="1"/>
  <c r="H73" i="1"/>
  <c r="Q72" i="1"/>
  <c r="H72" i="1"/>
  <c r="Q71" i="1"/>
  <c r="H71" i="1"/>
  <c r="Q70" i="1"/>
  <c r="N70" i="1"/>
  <c r="H70" i="1"/>
  <c r="Q69" i="1"/>
  <c r="H69" i="1"/>
  <c r="Q68" i="1"/>
  <c r="N68" i="1"/>
  <c r="H68" i="1"/>
  <c r="Q67" i="1"/>
  <c r="H67" i="1"/>
  <c r="Q66" i="1"/>
  <c r="N66" i="1"/>
  <c r="H66" i="1"/>
  <c r="Q65" i="1"/>
  <c r="H65" i="1"/>
  <c r="I64" i="1"/>
  <c r="H64" i="1"/>
  <c r="Q63" i="1"/>
  <c r="N63" i="1"/>
  <c r="I63" i="1"/>
  <c r="H63" i="1"/>
  <c r="P62" i="1"/>
  <c r="I62" i="1"/>
  <c r="H62" i="1"/>
  <c r="Q61" i="1"/>
  <c r="I61" i="1"/>
  <c r="H61" i="1"/>
  <c r="Q60" i="1"/>
  <c r="N60" i="1"/>
  <c r="I60" i="1"/>
  <c r="H60" i="1"/>
  <c r="P59" i="1"/>
  <c r="I59" i="1"/>
  <c r="H59" i="1"/>
  <c r="Q58" i="1"/>
  <c r="N58" i="1"/>
  <c r="I58" i="1"/>
  <c r="H58" i="1"/>
  <c r="P57" i="1"/>
  <c r="I57" i="1"/>
  <c r="H57" i="1"/>
  <c r="Q56" i="1"/>
  <c r="N56" i="1"/>
  <c r="I56" i="1"/>
  <c r="H56" i="1"/>
  <c r="M54" i="1"/>
  <c r="P63" i="1" s="1"/>
  <c r="L54" i="1"/>
  <c r="K54" i="1"/>
  <c r="G54" i="1"/>
  <c r="F54" i="1"/>
  <c r="E54" i="1"/>
  <c r="D54" i="1"/>
  <c r="C54" i="1"/>
  <c r="B54" i="1"/>
  <c r="M53" i="1"/>
  <c r="O53" i="1" s="1"/>
  <c r="L53" i="1"/>
  <c r="K53" i="1"/>
  <c r="Q53" i="1" s="1"/>
  <c r="G53" i="1"/>
  <c r="F53" i="1"/>
  <c r="E53" i="1"/>
  <c r="D53" i="1"/>
  <c r="C53" i="1"/>
  <c r="B53" i="1"/>
  <c r="H45" i="1"/>
  <c r="F45" i="1"/>
  <c r="E45" i="1"/>
  <c r="D45" i="1"/>
  <c r="C45" i="1"/>
  <c r="B45" i="1"/>
  <c r="H44" i="1"/>
  <c r="F44" i="1"/>
  <c r="E44" i="1"/>
  <c r="D44" i="1"/>
  <c r="C44" i="1"/>
  <c r="B44" i="1"/>
  <c r="H43" i="1"/>
  <c r="F43" i="1"/>
  <c r="E43" i="1"/>
  <c r="D43" i="1"/>
  <c r="C43" i="1"/>
  <c r="B43" i="1"/>
  <c r="H42" i="1"/>
  <c r="F42" i="1"/>
  <c r="E42" i="1"/>
  <c r="D42" i="1"/>
  <c r="C42" i="1"/>
  <c r="B42" i="1"/>
  <c r="H41" i="1"/>
  <c r="F41" i="1"/>
  <c r="E41" i="1"/>
  <c r="D41" i="1"/>
  <c r="C41" i="1"/>
  <c r="B41" i="1"/>
  <c r="H40" i="1"/>
  <c r="F40" i="1"/>
  <c r="E40" i="1"/>
  <c r="D40" i="1"/>
  <c r="C40" i="1"/>
  <c r="B40" i="1"/>
  <c r="H39" i="1"/>
  <c r="F39" i="1"/>
  <c r="E39" i="1"/>
  <c r="D39" i="1"/>
  <c r="C39" i="1"/>
  <c r="B39" i="1"/>
  <c r="H38" i="1"/>
  <c r="G38" i="1"/>
  <c r="F38" i="1"/>
  <c r="E38" i="1"/>
  <c r="D38" i="1"/>
  <c r="C38" i="1"/>
  <c r="B38" i="1"/>
  <c r="H37" i="1"/>
  <c r="G37" i="1"/>
  <c r="F37" i="1"/>
  <c r="E37" i="1"/>
  <c r="D37" i="1"/>
  <c r="C37" i="1"/>
  <c r="B37" i="1"/>
  <c r="H36" i="1"/>
  <c r="G36" i="1"/>
  <c r="F36" i="1"/>
  <c r="E36" i="1"/>
  <c r="D36" i="1"/>
  <c r="C36" i="1"/>
  <c r="B36" i="1"/>
  <c r="H35" i="1"/>
  <c r="G35" i="1"/>
  <c r="F35" i="1"/>
  <c r="E35" i="1"/>
  <c r="D35" i="1"/>
  <c r="C35" i="1"/>
  <c r="B35" i="1"/>
  <c r="H34" i="1"/>
  <c r="G34" i="1"/>
  <c r="F34" i="1"/>
  <c r="E34" i="1"/>
  <c r="D34" i="1"/>
  <c r="C34" i="1"/>
  <c r="B34" i="1"/>
  <c r="H33" i="1"/>
  <c r="G33" i="1"/>
  <c r="F33" i="1"/>
  <c r="E33" i="1"/>
  <c r="D33" i="1"/>
  <c r="C33" i="1"/>
  <c r="B33" i="1"/>
  <c r="H32" i="1"/>
  <c r="G32" i="1"/>
  <c r="F32" i="1"/>
  <c r="E32" i="1"/>
  <c r="D32" i="1"/>
  <c r="C32" i="1"/>
  <c r="B32" i="1"/>
  <c r="H31" i="1"/>
  <c r="G31" i="1"/>
  <c r="F31" i="1"/>
  <c r="E31" i="1"/>
  <c r="D31" i="1"/>
  <c r="C31" i="1"/>
  <c r="B31" i="1"/>
  <c r="H30" i="1"/>
  <c r="G30" i="1"/>
  <c r="F30" i="1"/>
  <c r="E30" i="1"/>
  <c r="D30" i="1"/>
  <c r="C30" i="1"/>
  <c r="B30" i="1"/>
  <c r="H29" i="1"/>
  <c r="G29" i="1"/>
  <c r="F29" i="1"/>
  <c r="E29" i="1"/>
  <c r="D29" i="1"/>
  <c r="C29" i="1"/>
  <c r="B29" i="1"/>
  <c r="H28" i="1"/>
  <c r="G28" i="1"/>
  <c r="F28" i="1"/>
  <c r="E28" i="1"/>
  <c r="D28" i="1"/>
  <c r="C28" i="1"/>
  <c r="B28" i="1"/>
  <c r="H27" i="1"/>
  <c r="G27" i="1"/>
  <c r="F27" i="1"/>
  <c r="E27" i="1"/>
  <c r="D27" i="1"/>
  <c r="C27" i="1"/>
  <c r="B27" i="1"/>
  <c r="H26" i="1"/>
  <c r="G26" i="1"/>
  <c r="F26" i="1"/>
  <c r="E26" i="1"/>
  <c r="D26" i="1"/>
  <c r="C26" i="1"/>
  <c r="B26" i="1"/>
  <c r="H25" i="1"/>
  <c r="G25" i="1"/>
  <c r="F25" i="1"/>
  <c r="E25" i="1"/>
  <c r="D25" i="1"/>
  <c r="C25" i="1"/>
  <c r="B25" i="1"/>
  <c r="H24" i="1"/>
  <c r="G24" i="1"/>
  <c r="F24" i="1"/>
  <c r="E24" i="1"/>
  <c r="D24" i="1"/>
  <c r="C24" i="1"/>
  <c r="B24" i="1"/>
  <c r="H23" i="1"/>
  <c r="G23" i="1"/>
  <c r="F23" i="1"/>
  <c r="E23" i="1"/>
  <c r="D23" i="1"/>
  <c r="C23" i="1"/>
  <c r="B23" i="1"/>
  <c r="H22" i="1"/>
  <c r="G22" i="1"/>
  <c r="F22" i="1"/>
  <c r="E22" i="1"/>
  <c r="D22" i="1"/>
  <c r="C22" i="1"/>
  <c r="B22" i="1"/>
  <c r="H21" i="1"/>
  <c r="G21" i="1"/>
  <c r="F21" i="1"/>
  <c r="E21" i="1"/>
  <c r="D21" i="1"/>
  <c r="C21" i="1"/>
  <c r="B21" i="1"/>
  <c r="H20" i="1"/>
  <c r="G20" i="1"/>
  <c r="F20" i="1"/>
  <c r="E20" i="1"/>
  <c r="D20" i="1"/>
  <c r="C20" i="1"/>
  <c r="B20" i="1"/>
  <c r="H19" i="1"/>
  <c r="G19" i="1"/>
  <c r="F19" i="1"/>
  <c r="E19" i="1"/>
  <c r="D19" i="1"/>
  <c r="C19" i="1"/>
  <c r="B19" i="1"/>
  <c r="H18" i="1"/>
  <c r="G18" i="1"/>
  <c r="F18" i="1"/>
  <c r="E18" i="1"/>
  <c r="D18" i="1"/>
  <c r="C18" i="1"/>
  <c r="B18" i="1"/>
  <c r="H17" i="1"/>
  <c r="G17" i="1"/>
  <c r="F17" i="1"/>
  <c r="E17" i="1"/>
  <c r="D17" i="1"/>
  <c r="C17" i="1"/>
  <c r="B17" i="1"/>
  <c r="H9" i="1" l="1"/>
  <c r="F9" i="1"/>
  <c r="D9" i="1"/>
  <c r="B9" i="1"/>
  <c r="G9" i="1"/>
  <c r="E9" i="1"/>
  <c r="C9" i="1"/>
  <c r="H11" i="1"/>
  <c r="F11" i="1"/>
  <c r="D11" i="1"/>
  <c r="B11" i="1"/>
  <c r="G11" i="1"/>
  <c r="E11" i="1"/>
  <c r="C11" i="1"/>
  <c r="H13" i="1"/>
  <c r="F13" i="1"/>
  <c r="D13" i="1"/>
  <c r="B13" i="1"/>
  <c r="G13" i="1"/>
  <c r="E13" i="1"/>
  <c r="C13" i="1"/>
  <c r="S61" i="1"/>
  <c r="H15" i="1"/>
  <c r="F15" i="1"/>
  <c r="D15" i="1"/>
  <c r="B15" i="1"/>
  <c r="G15" i="1"/>
  <c r="E15" i="1"/>
  <c r="C15" i="1"/>
  <c r="S63" i="1"/>
  <c r="G8" i="1"/>
  <c r="E8" i="1"/>
  <c r="C8" i="1"/>
  <c r="H54" i="1"/>
  <c r="H8" i="1"/>
  <c r="F8" i="1"/>
  <c r="D8" i="1"/>
  <c r="B8" i="1"/>
  <c r="S56" i="1"/>
  <c r="G10" i="1"/>
  <c r="E10" i="1"/>
  <c r="C10" i="1"/>
  <c r="H10" i="1"/>
  <c r="F10" i="1"/>
  <c r="D10" i="1"/>
  <c r="B10" i="1"/>
  <c r="S58" i="1"/>
  <c r="G12" i="1"/>
  <c r="E12" i="1"/>
  <c r="C12" i="1"/>
  <c r="H12" i="1"/>
  <c r="F12" i="1"/>
  <c r="D12" i="1"/>
  <c r="B12" i="1"/>
  <c r="S60" i="1"/>
  <c r="G14" i="1"/>
  <c r="E14" i="1"/>
  <c r="C14" i="1"/>
  <c r="H14" i="1"/>
  <c r="F14" i="1"/>
  <c r="D14" i="1"/>
  <c r="B14" i="1"/>
  <c r="G16" i="1"/>
  <c r="E16" i="1"/>
  <c r="C16" i="1"/>
  <c r="H16" i="1"/>
  <c r="F16" i="1"/>
  <c r="D16" i="1"/>
  <c r="B16" i="1"/>
  <c r="I75" i="1"/>
  <c r="I73" i="1"/>
  <c r="I72" i="1"/>
  <c r="N54" i="1"/>
  <c r="Q54" i="1"/>
  <c r="R61" i="1" s="1"/>
  <c r="P56" i="1"/>
  <c r="O57" i="1"/>
  <c r="Q57" i="1"/>
  <c r="P58" i="1"/>
  <c r="O59" i="1"/>
  <c r="Q59" i="1"/>
  <c r="P60" i="1"/>
  <c r="P61" i="1"/>
  <c r="O62" i="1"/>
  <c r="Q62" i="1"/>
  <c r="Q64" i="1"/>
  <c r="O64" i="1"/>
  <c r="P64" i="1"/>
  <c r="I65" i="1"/>
  <c r="S65" i="1"/>
  <c r="R65" i="1"/>
  <c r="I67" i="1"/>
  <c r="S67" i="1"/>
  <c r="R67" i="1"/>
  <c r="I69" i="1"/>
  <c r="S69" i="1"/>
  <c r="R69" i="1"/>
  <c r="I71" i="1"/>
  <c r="S71" i="1"/>
  <c r="R71" i="1"/>
  <c r="S72" i="1"/>
  <c r="R75" i="1"/>
  <c r="S75" i="1"/>
  <c r="I76" i="1"/>
  <c r="S76" i="1"/>
  <c r="R76" i="1"/>
  <c r="I78" i="1"/>
  <c r="S78" i="1"/>
  <c r="R78" i="1"/>
  <c r="I80" i="1"/>
  <c r="S80" i="1"/>
  <c r="R80" i="1"/>
  <c r="I82" i="1"/>
  <c r="S82" i="1"/>
  <c r="R82" i="1"/>
  <c r="P84" i="1"/>
  <c r="P86" i="1"/>
  <c r="N53" i="1"/>
  <c r="P81" i="1"/>
  <c r="P79" i="1"/>
  <c r="P77" i="1"/>
  <c r="P75" i="1"/>
  <c r="P73" i="1"/>
  <c r="P70" i="1"/>
  <c r="P68" i="1"/>
  <c r="P66" i="1"/>
  <c r="O54" i="1"/>
  <c r="O56" i="1"/>
  <c r="N57" i="1"/>
  <c r="O58" i="1"/>
  <c r="N59" i="1"/>
  <c r="O60" i="1"/>
  <c r="O61" i="1"/>
  <c r="N62" i="1"/>
  <c r="O63" i="1"/>
  <c r="N64" i="1"/>
  <c r="I66" i="1"/>
  <c r="R66" i="1"/>
  <c r="S66" i="1"/>
  <c r="I68" i="1"/>
  <c r="R68" i="1"/>
  <c r="S68" i="1"/>
  <c r="I70" i="1"/>
  <c r="R70" i="1"/>
  <c r="S70" i="1"/>
  <c r="R73" i="1"/>
  <c r="S73" i="1"/>
  <c r="I74" i="1"/>
  <c r="S74" i="1"/>
  <c r="R74" i="1"/>
  <c r="I77" i="1"/>
  <c r="R77" i="1"/>
  <c r="S77" i="1"/>
  <c r="I79" i="1"/>
  <c r="R79" i="1"/>
  <c r="S79" i="1"/>
  <c r="I81" i="1"/>
  <c r="R81" i="1"/>
  <c r="S81" i="1"/>
  <c r="S83" i="1"/>
  <c r="S85" i="1"/>
  <c r="N65" i="1"/>
  <c r="P65" i="1"/>
  <c r="O66" i="1"/>
  <c r="O67" i="1"/>
  <c r="O68" i="1"/>
  <c r="N69" i="1"/>
  <c r="P69" i="1"/>
  <c r="O70" i="1"/>
  <c r="N71" i="1"/>
  <c r="P71" i="1"/>
  <c r="R72" i="1"/>
  <c r="O73" i="1"/>
  <c r="N74" i="1"/>
  <c r="P74" i="1"/>
  <c r="O75" i="1"/>
  <c r="N76" i="1"/>
  <c r="P76" i="1"/>
  <c r="O77" i="1"/>
  <c r="N78" i="1"/>
  <c r="P78" i="1"/>
  <c r="O79" i="1"/>
  <c r="N80" i="1"/>
  <c r="P80" i="1"/>
  <c r="O81" i="1"/>
  <c r="N82" i="1"/>
  <c r="P82" i="1"/>
  <c r="N83" i="1"/>
  <c r="P83" i="1"/>
  <c r="O84" i="1"/>
  <c r="Q84" i="1"/>
  <c r="S84" i="1" s="1"/>
  <c r="N85" i="1"/>
  <c r="P85" i="1"/>
  <c r="O86" i="1"/>
  <c r="Q86" i="1"/>
  <c r="S86" i="1" s="1"/>
  <c r="O65" i="1"/>
  <c r="O69" i="1"/>
  <c r="O71" i="1"/>
  <c r="O74" i="1"/>
  <c r="O76" i="1"/>
  <c r="O78" i="1"/>
  <c r="O80" i="1"/>
  <c r="O82" i="1"/>
  <c r="O83" i="1"/>
  <c r="N84" i="1"/>
  <c r="O85" i="1"/>
  <c r="N86" i="1"/>
  <c r="S64" i="1" l="1"/>
  <c r="R64" i="1"/>
  <c r="R57" i="1"/>
  <c r="S57" i="1"/>
  <c r="R60" i="1"/>
  <c r="R89" i="1" s="1"/>
  <c r="R56" i="1"/>
  <c r="H53" i="1"/>
  <c r="H7" i="1"/>
  <c r="F7" i="1"/>
  <c r="D7" i="1"/>
  <c r="G7" i="1"/>
  <c r="E7" i="1"/>
  <c r="C7" i="1"/>
  <c r="B7" i="1"/>
  <c r="R63" i="1"/>
  <c r="R62" i="1"/>
  <c r="S62" i="1"/>
  <c r="R59" i="1"/>
  <c r="S59" i="1"/>
  <c r="R58" i="1"/>
  <c r="S87" i="1"/>
  <c r="R87" i="1" l="1"/>
  <c r="H6" i="1"/>
  <c r="B6" i="1"/>
  <c r="G6" i="1"/>
  <c r="E6" i="1"/>
  <c r="C6" i="1"/>
  <c r="F6" i="1"/>
  <c r="D6" i="1"/>
</calcChain>
</file>

<file path=xl/comments1.xml><?xml version="1.0" encoding="utf-8"?>
<comments xmlns="http://schemas.openxmlformats.org/spreadsheetml/2006/main">
  <authors>
    <author>Marine CHEVRIER</author>
  </authors>
  <commentList>
    <comment ref="M67" authorId="0">
      <text>
        <r>
          <rPr>
            <b/>
            <sz val="8"/>
            <color indexed="81"/>
            <rFont val="Tahoma"/>
            <family val="2"/>
          </rPr>
          <t>Marine CHEVRIER:</t>
        </r>
        <r>
          <rPr>
            <sz val="8"/>
            <color indexed="81"/>
            <rFont val="Tahoma"/>
            <family val="2"/>
          </rPr>
          <t xml:space="preserve">
0 dans biomasse</t>
        </r>
      </text>
    </comment>
  </commentList>
</comments>
</file>

<file path=xl/sharedStrings.xml><?xml version="1.0" encoding="utf-8"?>
<sst xmlns="http://schemas.openxmlformats.org/spreadsheetml/2006/main" count="119" uniqueCount="66">
  <si>
    <t>Table 1: Share of electricity production by fuel type in 2009</t>
  </si>
  <si>
    <t>Coal and lignite                 (%)</t>
  </si>
  <si>
    <t>Oil                           (%)</t>
  </si>
  <si>
    <t>Natural and derived gas             (%)</t>
  </si>
  <si>
    <t>Nuclear                     (%)</t>
  </si>
  <si>
    <t>Renewables                    (%)</t>
  </si>
  <si>
    <t>Other fuels   *                 (%)</t>
  </si>
  <si>
    <t>Total gross electricity production (TWh)</t>
  </si>
  <si>
    <t>EEA</t>
  </si>
  <si>
    <t>EU-27</t>
  </si>
  <si>
    <t>Belgium</t>
  </si>
  <si>
    <t>Bulgaria</t>
  </si>
  <si>
    <t>Czech Republic</t>
  </si>
  <si>
    <t>Denmark</t>
  </si>
  <si>
    <t>Germany</t>
  </si>
  <si>
    <t>Estonia</t>
  </si>
  <si>
    <t>Ireland</t>
  </si>
  <si>
    <t>Greece</t>
  </si>
  <si>
    <t>Spain</t>
  </si>
  <si>
    <t>France</t>
  </si>
  <si>
    <t>Italy</t>
  </si>
  <si>
    <t>Cyprus</t>
  </si>
  <si>
    <t>Latvia</t>
  </si>
  <si>
    <t>Lithuania</t>
  </si>
  <si>
    <t>Luxembourg</t>
  </si>
  <si>
    <t>Hungary</t>
  </si>
  <si>
    <t>Malta</t>
  </si>
  <si>
    <t>Netherlands</t>
  </si>
  <si>
    <t>Austria</t>
  </si>
  <si>
    <t>Poland</t>
  </si>
  <si>
    <t>Portugal</t>
  </si>
  <si>
    <t>Romania</t>
  </si>
  <si>
    <t>Slovenia</t>
  </si>
  <si>
    <t>Slovakia</t>
  </si>
  <si>
    <t>Finland</t>
  </si>
  <si>
    <t>Sweden</t>
  </si>
  <si>
    <t>UK</t>
  </si>
  <si>
    <t>Turkey</t>
  </si>
  <si>
    <t>Iceland</t>
  </si>
  <si>
    <t>Norway</t>
  </si>
  <si>
    <t>Switzerland</t>
  </si>
  <si>
    <t>World</t>
  </si>
  <si>
    <t>*</t>
  </si>
  <si>
    <t>Africa</t>
  </si>
  <si>
    <t>Middle East</t>
  </si>
  <si>
    <t>China (including Hong Kong)</t>
  </si>
  <si>
    <t>India</t>
  </si>
  <si>
    <t>Russian Federation</t>
  </si>
  <si>
    <t>United States</t>
  </si>
  <si>
    <t>Other fuels: include also pumping</t>
  </si>
  <si>
    <t>ABSOLUTE 2009</t>
  </si>
  <si>
    <t>Coal and lignite</t>
  </si>
  <si>
    <t>Oil</t>
  </si>
  <si>
    <t>Natural and derived gas</t>
  </si>
  <si>
    <t>Nuclear</t>
  </si>
  <si>
    <t>Renewables</t>
  </si>
  <si>
    <t>Other fuels (incl pumping)</t>
  </si>
  <si>
    <t>electricity production by renewable</t>
  </si>
  <si>
    <t>eu27</t>
  </si>
  <si>
    <t>eea32</t>
  </si>
  <si>
    <t>1990/2009 (%/year)</t>
  </si>
  <si>
    <t>2005/2009 (%/year)</t>
  </si>
  <si>
    <t>share in 2009</t>
  </si>
  <si>
    <t>increase</t>
  </si>
  <si>
    <t>Increase %</t>
  </si>
  <si>
    <t>United Kingdom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</si>
</sst>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.0"/>
    <numFmt numFmtId="165" formatCode="#,##0.0"/>
    <numFmt numFmtId="166" formatCode="0.0%"/>
    <numFmt numFmtId="167" formatCode="0.000"/>
    <numFmt numFmtId="168" formatCode="_-* #,##0.00_-;_-* #,##0.00\-;_-* &quot;-&quot;??_-;_-@_-"/>
    <numFmt numFmtId="169" formatCode="General_)"/>
  </numFmts>
  <fonts count="15" x14ac:knownFonts="1">
    <font>
      <sz val="10"/>
      <name val="Arial"/>
    </font>
    <font>
      <sz val="10"/>
      <name val="Arial"/>
    </font>
    <font>
      <b/>
      <sz val="11"/>
      <name val="Arial"/>
      <family val="2"/>
    </font>
    <font>
      <sz val="10"/>
      <name val="Arial Narrow"/>
      <family val="2"/>
    </font>
    <font>
      <b/>
      <sz val="10"/>
      <name val="Arial"/>
      <family val="2"/>
    </font>
    <font>
      <sz val="10"/>
      <name val="Arial"/>
      <family val="2"/>
    </font>
    <font>
      <i/>
      <sz val="8"/>
      <name val="Arial"/>
      <family val="2"/>
    </font>
    <font>
      <sz val="10"/>
      <color indexed="8"/>
      <name val="Arial Narrow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1"/>
      <name val="Arial"/>
      <family val="2"/>
    </font>
    <font>
      <sz val="10"/>
      <name val="Courier"/>
      <family val="3"/>
    </font>
    <font>
      <sz val="10"/>
      <name val="Times New Roman"/>
      <family val="1"/>
    </font>
    <font>
      <sz val="8"/>
      <name val="Tahoma"/>
      <family val="2"/>
    </font>
    <font>
      <sz val="10"/>
      <name val="Trebuchet MS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5">
    <xf numFmtId="0" fontId="0" fillId="0" borderId="0"/>
    <xf numFmtId="9" fontId="1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</cellStyleXfs>
  <cellXfs count="74">
    <xf numFmtId="0" fontId="0" fillId="0" borderId="0" xfId="0"/>
    <xf numFmtId="0" fontId="2" fillId="0" borderId="0" xfId="0" applyFont="1"/>
    <xf numFmtId="0" fontId="3" fillId="2" borderId="1" xfId="0" applyFont="1" applyFill="1" applyBorder="1" applyAlignment="1">
      <alignment horizontal="right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right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/>
    <xf numFmtId="164" fontId="3" fillId="2" borderId="4" xfId="1" applyNumberFormat="1" applyFont="1" applyFill="1" applyBorder="1" applyAlignment="1">
      <alignment horizontal="center"/>
    </xf>
    <xf numFmtId="165" fontId="3" fillId="2" borderId="4" xfId="0" applyNumberFormat="1" applyFont="1" applyFill="1" applyBorder="1" applyAlignment="1">
      <alignment horizontal="center"/>
    </xf>
    <xf numFmtId="3" fontId="3" fillId="2" borderId="2" xfId="0" applyNumberFormat="1" applyFont="1" applyFill="1" applyBorder="1" applyAlignment="1">
      <alignment horizontal="left"/>
    </xf>
    <xf numFmtId="165" fontId="3" fillId="2" borderId="2" xfId="0" applyNumberFormat="1" applyFont="1" applyFill="1" applyBorder="1" applyAlignment="1">
      <alignment horizontal="center"/>
    </xf>
    <xf numFmtId="164" fontId="3" fillId="3" borderId="4" xfId="1" applyNumberFormat="1" applyFont="1" applyFill="1" applyBorder="1" applyAlignment="1">
      <alignment horizontal="center"/>
    </xf>
    <xf numFmtId="164" fontId="3" fillId="0" borderId="4" xfId="1" applyNumberFormat="1" applyFont="1" applyFill="1" applyBorder="1" applyAlignment="1">
      <alignment horizontal="center"/>
    </xf>
    <xf numFmtId="0" fontId="3" fillId="2" borderId="5" xfId="0" applyFont="1" applyFill="1" applyBorder="1"/>
    <xf numFmtId="164" fontId="3" fillId="2" borderId="6" xfId="1" applyNumberFormat="1" applyFont="1" applyFill="1" applyBorder="1" applyAlignment="1">
      <alignment horizontal="center"/>
    </xf>
    <xf numFmtId="164" fontId="3" fillId="0" borderId="6" xfId="1" applyNumberFormat="1" applyFont="1" applyFill="1" applyBorder="1" applyAlignment="1">
      <alignment horizontal="center"/>
    </xf>
    <xf numFmtId="165" fontId="3" fillId="2" borderId="6" xfId="0" applyNumberFormat="1" applyFont="1" applyFill="1" applyBorder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3" fillId="0" borderId="1" xfId="0" applyFont="1" applyBorder="1" applyAlignment="1">
      <alignment horizontal="right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right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/>
    <xf numFmtId="0" fontId="3" fillId="0" borderId="4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0" fillId="0" borderId="8" xfId="0" applyBorder="1" applyAlignment="1">
      <alignment wrapText="1"/>
    </xf>
    <xf numFmtId="0" fontId="5" fillId="0" borderId="8" xfId="0" applyFont="1" applyBorder="1" applyAlignment="1">
      <alignment wrapText="1"/>
    </xf>
    <xf numFmtId="0" fontId="0" fillId="0" borderId="8" xfId="0" applyBorder="1"/>
    <xf numFmtId="0" fontId="5" fillId="4" borderId="9" xfId="0" applyFont="1" applyFill="1" applyBorder="1" applyAlignment="1">
      <alignment wrapText="1"/>
    </xf>
    <xf numFmtId="0" fontId="5" fillId="4" borderId="10" xfId="0" applyFont="1" applyFill="1" applyBorder="1" applyAlignment="1">
      <alignment horizontal="center" wrapText="1"/>
    </xf>
    <xf numFmtId="0" fontId="5" fillId="4" borderId="0" xfId="0" applyFont="1" applyFill="1" applyBorder="1" applyAlignment="1">
      <alignment horizontal="center" wrapText="1"/>
    </xf>
    <xf numFmtId="164" fontId="3" fillId="0" borderId="4" xfId="0" applyNumberFormat="1" applyFont="1" applyBorder="1" applyAlignment="1">
      <alignment horizontal="center"/>
    </xf>
    <xf numFmtId="164" fontId="3" fillId="5" borderId="4" xfId="0" applyNumberFormat="1" applyFont="1" applyFill="1" applyBorder="1" applyAlignment="1">
      <alignment horizontal="center"/>
    </xf>
    <xf numFmtId="164" fontId="3" fillId="5" borderId="8" xfId="0" applyNumberFormat="1" applyFont="1" applyFill="1" applyBorder="1" applyAlignment="1">
      <alignment horizontal="center"/>
    </xf>
    <xf numFmtId="166" fontId="0" fillId="0" borderId="8" xfId="1" applyNumberFormat="1" applyFont="1" applyBorder="1"/>
    <xf numFmtId="166" fontId="0" fillId="0" borderId="0" xfId="1" applyNumberFormat="1" applyFont="1"/>
    <xf numFmtId="164" fontId="0" fillId="4" borderId="0" xfId="0" applyNumberFormat="1" applyFill="1"/>
    <xf numFmtId="0" fontId="0" fillId="4" borderId="0" xfId="0" applyFill="1"/>
    <xf numFmtId="164" fontId="0" fillId="0" borderId="0" xfId="0" applyNumberFormat="1"/>
    <xf numFmtId="9" fontId="0" fillId="0" borderId="8" xfId="1" applyFont="1" applyBorder="1"/>
    <xf numFmtId="0" fontId="3" fillId="0" borderId="11" xfId="0" applyFont="1" applyBorder="1"/>
    <xf numFmtId="164" fontId="3" fillId="0" borderId="11" xfId="0" applyNumberFormat="1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164" fontId="3" fillId="0" borderId="1" xfId="0" applyNumberFormat="1" applyFont="1" applyFill="1" applyBorder="1" applyAlignment="1">
      <alignment horizontal="center"/>
    </xf>
    <xf numFmtId="164" fontId="3" fillId="5" borderId="1" xfId="0" applyNumberFormat="1" applyFont="1" applyFill="1" applyBorder="1" applyAlignment="1">
      <alignment horizontal="center"/>
    </xf>
    <xf numFmtId="164" fontId="3" fillId="0" borderId="12" xfId="0" applyNumberFormat="1" applyFont="1" applyBorder="1" applyAlignment="1">
      <alignment horizontal="center"/>
    </xf>
    <xf numFmtId="9" fontId="1" fillId="4" borderId="0" xfId="1" applyFont="1" applyFill="1"/>
    <xf numFmtId="166" fontId="1" fillId="6" borderId="0" xfId="1" applyNumberFormat="1" applyFont="1" applyFill="1"/>
    <xf numFmtId="0" fontId="3" fillId="0" borderId="13" xfId="0" applyFont="1" applyBorder="1"/>
    <xf numFmtId="164" fontId="3" fillId="0" borderId="13" xfId="0" applyNumberFormat="1" applyFont="1" applyBorder="1" applyAlignment="1">
      <alignment horizontal="center"/>
    </xf>
    <xf numFmtId="164" fontId="3" fillId="0" borderId="3" xfId="0" applyNumberFormat="1" applyFont="1" applyBorder="1" applyAlignment="1">
      <alignment horizontal="center"/>
    </xf>
    <xf numFmtId="164" fontId="3" fillId="0" borderId="3" xfId="0" applyNumberFormat="1" applyFont="1" applyFill="1" applyBorder="1" applyAlignment="1">
      <alignment horizontal="center"/>
    </xf>
    <xf numFmtId="164" fontId="3" fillId="5" borderId="3" xfId="0" applyNumberFormat="1" applyFont="1" applyFill="1" applyBorder="1" applyAlignment="1">
      <alignment horizontal="center"/>
    </xf>
    <xf numFmtId="166" fontId="1" fillId="4" borderId="0" xfId="1" applyNumberFormat="1" applyFont="1" applyFill="1"/>
    <xf numFmtId="9" fontId="5" fillId="4" borderId="8" xfId="1" applyFont="1" applyFill="1" applyBorder="1"/>
    <xf numFmtId="9" fontId="5" fillId="7" borderId="8" xfId="1" applyFont="1" applyFill="1" applyBorder="1"/>
    <xf numFmtId="0" fontId="3" fillId="0" borderId="13" xfId="0" applyFont="1" applyFill="1" applyBorder="1"/>
    <xf numFmtId="164" fontId="3" fillId="0" borderId="13" xfId="0" applyNumberFormat="1" applyFont="1" applyFill="1" applyBorder="1" applyAlignment="1">
      <alignment horizontal="center"/>
    </xf>
    <xf numFmtId="164" fontId="3" fillId="0" borderId="4" xfId="0" applyNumberFormat="1" applyFont="1" applyFill="1" applyBorder="1" applyAlignment="1">
      <alignment horizontal="center"/>
    </xf>
    <xf numFmtId="0" fontId="5" fillId="0" borderId="0" xfId="0" applyFont="1" applyFill="1"/>
    <xf numFmtId="167" fontId="3" fillId="5" borderId="8" xfId="0" applyNumberFormat="1" applyFont="1" applyFill="1" applyBorder="1" applyAlignment="1">
      <alignment horizontal="center"/>
    </xf>
    <xf numFmtId="9" fontId="5" fillId="0" borderId="8" xfId="1" applyFont="1" applyFill="1" applyBorder="1"/>
    <xf numFmtId="0" fontId="6" fillId="4" borderId="0" xfId="0" applyFont="1" applyFill="1"/>
    <xf numFmtId="0" fontId="7" fillId="0" borderId="14" xfId="0" applyFont="1" applyFill="1" applyBorder="1" applyAlignment="1">
      <alignment horizontal="left" vertical="top" wrapText="1"/>
    </xf>
    <xf numFmtId="164" fontId="3" fillId="0" borderId="14" xfId="0" applyNumberFormat="1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164" fontId="3" fillId="0" borderId="5" xfId="0" applyNumberFormat="1" applyFont="1" applyFill="1" applyBorder="1" applyAlignment="1">
      <alignment horizontal="center"/>
    </xf>
    <xf numFmtId="164" fontId="3" fillId="5" borderId="5" xfId="0" applyNumberFormat="1" applyFont="1" applyFill="1" applyBorder="1" applyAlignment="1">
      <alignment horizontal="center"/>
    </xf>
    <xf numFmtId="164" fontId="3" fillId="0" borderId="6" xfId="0" applyNumberFormat="1" applyFont="1" applyBorder="1" applyAlignment="1">
      <alignment horizontal="center"/>
    </xf>
    <xf numFmtId="1" fontId="3" fillId="0" borderId="0" xfId="0" applyNumberFormat="1" applyFont="1"/>
    <xf numFmtId="9" fontId="0" fillId="4" borderId="0" xfId="0" applyNumberFormat="1" applyFill="1"/>
    <xf numFmtId="9" fontId="0" fillId="0" borderId="0" xfId="0" applyNumberFormat="1"/>
  </cellXfs>
  <cellStyles count="15">
    <cellStyle name="Milliers 2" xfId="2"/>
    <cellStyle name="Milliers 3" xfId="3"/>
    <cellStyle name="Normal" xfId="0" builtinId="0"/>
    <cellStyle name="Normal 2" xfId="4"/>
    <cellStyle name="Normal 2 2" xfId="5"/>
    <cellStyle name="Normal 3" xfId="6"/>
    <cellStyle name="Normal 4" xfId="7"/>
    <cellStyle name="Normal 5" xfId="8"/>
    <cellStyle name="Normal 6" xfId="9"/>
    <cellStyle name="Normal 7" xfId="10"/>
    <cellStyle name="Percent" xfId="1" builtinId="5"/>
    <cellStyle name="Percent 2" xfId="11"/>
    <cellStyle name="Pourcentage 2" xfId="12"/>
    <cellStyle name="Pourcentage 3" xfId="13"/>
    <cellStyle name="Standaard_Blad2" xfId="1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ce.nl/EEA%20E&amp;E%20Framework%20Contract/Revised%20Fact%20Sheets/Spreadsheets/EN17%20Total%20energy%20consumption%20intensity%20(2002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ce.nl/ETC-ACC%202004/7.4.4%20EER%20factsheets/2004%20FS/First%20draft/EN01_EU15_1st%20draft_August0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ce.nl/Sectie_Energie/Projecten/3.634%20Update%20EEA-monitoring%20report%20E&amp;E/Indicatoren/EN27/EN27_2006%20update_SW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ce.nl/EEA%20E&amp;E%20Framework%20Contract/Revised%20Fact%20Sheets/Spreadsheets/EN18%20Electricity%20consumption%20(2002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ce.nl/Projects/EEA%20E&amp;E%20Framework%20Contract/Factsheets/European%20Union/Revised%20Fact%20Sheets/Spreadsheets/EN26%20Total%20energy%20consumption%20by%20fuel%20(2002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annual growth rates"/>
      <sheetName val="Chart index of GIEC, GDP, TECI"/>
      <sheetName val="Indices"/>
      <sheetName val="Data for Graphs"/>
      <sheetName val="GIEC Projections"/>
      <sheetName val="Total energy intensity"/>
      <sheetName val="GDP"/>
      <sheetName val="GIEC"/>
      <sheetName val="New Cronos"/>
      <sheetName val="Projections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/>
      <sheetData sheetId="8" refreshError="1">
        <row r="56">
          <cell r="A56" t="str">
            <v>EU15 European Union (15 countries)</v>
          </cell>
          <cell r="C56">
            <v>5867546.2510000011</v>
          </cell>
          <cell r="D56">
            <v>6210073.2340000002</v>
          </cell>
          <cell r="E56">
            <v>6288555.7350000003</v>
          </cell>
          <cell r="F56">
            <v>6262244.023</v>
          </cell>
          <cell r="G56">
            <v>6435380.5470000003</v>
          </cell>
          <cell r="H56">
            <v>6588374.6409999998</v>
          </cell>
          <cell r="I56">
            <v>6693393.3140000002</v>
          </cell>
          <cell r="J56">
            <v>6860545.0109999999</v>
          </cell>
          <cell r="K56">
            <v>7058780.642</v>
          </cell>
          <cell r="L56">
            <v>7255186.9859999996</v>
          </cell>
          <cell r="M56">
            <v>7502733.7580000004</v>
          </cell>
        </row>
        <row r="57">
          <cell r="A57" t="str">
            <v>BE Belgium</v>
          </cell>
          <cell r="C57">
            <v>195567.26500000001</v>
          </cell>
          <cell r="D57">
            <v>199142.74299999999</v>
          </cell>
          <cell r="E57">
            <v>202169.91899999999</v>
          </cell>
          <cell r="F57">
            <v>200191.21599999999</v>
          </cell>
          <cell r="G57">
            <v>206655.747</v>
          </cell>
          <cell r="H57">
            <v>211707.66699999999</v>
          </cell>
          <cell r="I57">
            <v>214238.859</v>
          </cell>
          <cell r="J57">
            <v>221885.8</v>
          </cell>
          <cell r="K57">
            <v>226870.75099999999</v>
          </cell>
          <cell r="L57">
            <v>233721.397</v>
          </cell>
          <cell r="M57">
            <v>243135.67300000001</v>
          </cell>
        </row>
        <row r="58">
          <cell r="A58" t="str">
            <v>DK Denmark</v>
          </cell>
          <cell r="C58">
            <v>124988.079</v>
          </cell>
          <cell r="D58">
            <v>126381.63</v>
          </cell>
          <cell r="E58">
            <v>127153.46</v>
          </cell>
          <cell r="F58">
            <v>127151.686</v>
          </cell>
          <cell r="G58">
            <v>134101.83600000001</v>
          </cell>
          <cell r="H58">
            <v>137793.408</v>
          </cell>
          <cell r="I58">
            <v>141263.91200000001</v>
          </cell>
          <cell r="J58">
            <v>145458.89300000001</v>
          </cell>
          <cell r="K58">
            <v>149048.80100000001</v>
          </cell>
          <cell r="L58">
            <v>152491.467</v>
          </cell>
          <cell r="M58">
            <v>157101.70199999999</v>
          </cell>
        </row>
        <row r="59">
          <cell r="A59" t="str">
            <v>DE Federal Republic of Germany (including ex-GDR from 1991)</v>
          </cell>
          <cell r="C59">
            <v>1577232</v>
          </cell>
          <cell r="D59">
            <v>1785742.2220000001</v>
          </cell>
          <cell r="E59">
            <v>1825719.9680000001</v>
          </cell>
          <cell r="F59">
            <v>1805887.666</v>
          </cell>
          <cell r="G59">
            <v>1848266.1640000001</v>
          </cell>
          <cell r="H59">
            <v>1880206.608</v>
          </cell>
          <cell r="I59">
            <v>1894611.122</v>
          </cell>
          <cell r="J59">
            <v>1921019.398</v>
          </cell>
          <cell r="K59">
            <v>1958596.3910000001</v>
          </cell>
          <cell r="L59">
            <v>1998678.517</v>
          </cell>
          <cell r="M59">
            <v>2055774.6710000001</v>
          </cell>
        </row>
        <row r="60">
          <cell r="A60" t="str">
            <v>GR Greece</v>
          </cell>
          <cell r="C60">
            <v>84495.956999999995</v>
          </cell>
          <cell r="D60">
            <v>87098.433000000005</v>
          </cell>
          <cell r="E60">
            <v>87716.831999999995</v>
          </cell>
          <cell r="F60">
            <v>86278.275999999998</v>
          </cell>
          <cell r="G60">
            <v>88046.98</v>
          </cell>
          <cell r="H60">
            <v>89887.161999999997</v>
          </cell>
          <cell r="I60">
            <v>92008.214000000007</v>
          </cell>
          <cell r="J60">
            <v>95355.111999999994</v>
          </cell>
          <cell r="K60">
            <v>98562.557000000001</v>
          </cell>
          <cell r="L60">
            <v>102073.651</v>
          </cell>
          <cell r="M60">
            <v>106396.728</v>
          </cell>
        </row>
        <row r="61">
          <cell r="A61" t="str">
            <v>ES Spain</v>
          </cell>
          <cell r="C61">
            <v>414690.73200000002</v>
          </cell>
          <cell r="D61">
            <v>425237.98200000002</v>
          </cell>
          <cell r="E61">
            <v>429193.78499999997</v>
          </cell>
          <cell r="F61">
            <v>424767.43599999999</v>
          </cell>
          <cell r="G61">
            <v>434889.52100000001</v>
          </cell>
          <cell r="H61">
            <v>446881.08199999999</v>
          </cell>
          <cell r="I61">
            <v>457772.728</v>
          </cell>
          <cell r="J61">
            <v>476203.80300000001</v>
          </cell>
          <cell r="K61">
            <v>496855.05800000002</v>
          </cell>
          <cell r="L61">
            <v>517374.63400000002</v>
          </cell>
          <cell r="M61">
            <v>538573.02399999998</v>
          </cell>
        </row>
        <row r="62">
          <cell r="A62" t="str">
            <v>FR France</v>
          </cell>
          <cell r="C62">
            <v>1126971.4650000001</v>
          </cell>
          <cell r="D62">
            <v>1138197.132</v>
          </cell>
          <cell r="E62">
            <v>1155176.602</v>
          </cell>
          <cell r="F62">
            <v>1144928.0360000001</v>
          </cell>
          <cell r="G62">
            <v>1168582.6159999999</v>
          </cell>
          <cell r="H62">
            <v>1188100.524</v>
          </cell>
          <cell r="I62">
            <v>1201204.4739999999</v>
          </cell>
          <cell r="J62">
            <v>1224080.4920000001</v>
          </cell>
          <cell r="K62">
            <v>1265715.33</v>
          </cell>
          <cell r="L62">
            <v>1306383.74</v>
          </cell>
          <cell r="M62">
            <v>1355789.2860000001</v>
          </cell>
        </row>
        <row r="63">
          <cell r="A63" t="str">
            <v>IE Ireland</v>
          </cell>
          <cell r="C63">
            <v>40447.182999999997</v>
          </cell>
          <cell r="D63">
            <v>41227.667999999998</v>
          </cell>
          <cell r="E63">
            <v>42606.021999999997</v>
          </cell>
          <cell r="F63">
            <v>43753.235000000001</v>
          </cell>
          <cell r="G63">
            <v>46271.595999999998</v>
          </cell>
          <cell r="H63">
            <v>50890.067000000003</v>
          </cell>
          <cell r="I63">
            <v>54835.076000000001</v>
          </cell>
          <cell r="J63">
            <v>60774.875999999997</v>
          </cell>
          <cell r="K63">
            <v>66007.061000000002</v>
          </cell>
          <cell r="L63">
            <v>73168.44</v>
          </cell>
          <cell r="M63">
            <v>81555.514999999999</v>
          </cell>
        </row>
        <row r="64">
          <cell r="A64" t="str">
            <v>IT Italy</v>
          </cell>
          <cell r="C64">
            <v>787686.62300000002</v>
          </cell>
          <cell r="D64">
            <v>798636.72699999996</v>
          </cell>
          <cell r="E64">
            <v>804710.87399999995</v>
          </cell>
          <cell r="F64">
            <v>797599.28500000003</v>
          </cell>
          <cell r="G64">
            <v>815205.94499999995</v>
          </cell>
          <cell r="H64">
            <v>839041.53200000001</v>
          </cell>
          <cell r="I64">
            <v>848213.00300000003</v>
          </cell>
          <cell r="J64">
            <v>865400.25699999998</v>
          </cell>
          <cell r="K64">
            <v>880925.40300000005</v>
          </cell>
          <cell r="L64">
            <v>894957.71799999999</v>
          </cell>
          <cell r="M64">
            <v>920622.84400000004</v>
          </cell>
        </row>
        <row r="65">
          <cell r="A65" t="str">
            <v>LU Luxembourg</v>
          </cell>
          <cell r="C65">
            <v>11437.434999999999</v>
          </cell>
          <cell r="D65">
            <v>11961.269</v>
          </cell>
          <cell r="E65">
            <v>12403.835999999999</v>
          </cell>
          <cell r="F65">
            <v>12908.672</v>
          </cell>
          <cell r="G65">
            <v>13404.365</v>
          </cell>
          <cell r="H65">
            <v>13833.305</v>
          </cell>
          <cell r="I65">
            <v>14326.120999999999</v>
          </cell>
          <cell r="J65">
            <v>15617.523999999999</v>
          </cell>
          <cell r="K65">
            <v>16526.87</v>
          </cell>
          <cell r="L65">
            <v>17512.45</v>
          </cell>
          <cell r="M65">
            <v>18825.174999999999</v>
          </cell>
        </row>
        <row r="66">
          <cell r="A66" t="str">
            <v>NL Netherlands</v>
          </cell>
          <cell r="C66">
            <v>285604.71799999999</v>
          </cell>
          <cell r="D66">
            <v>292709.58399999997</v>
          </cell>
          <cell r="E66">
            <v>297709.34399999998</v>
          </cell>
          <cell r="F66">
            <v>300359.364</v>
          </cell>
          <cell r="G66">
            <v>308122.53600000002</v>
          </cell>
          <cell r="H66">
            <v>317323.06</v>
          </cell>
          <cell r="I66">
            <v>326967.70299999998</v>
          </cell>
          <cell r="J66">
            <v>339518.55</v>
          </cell>
          <cell r="K66">
            <v>354285.79499999998</v>
          </cell>
          <cell r="L66">
            <v>368441.98200000002</v>
          </cell>
          <cell r="M66">
            <v>380653.701</v>
          </cell>
        </row>
        <row r="67">
          <cell r="A67" t="str">
            <v>AT Austria</v>
          </cell>
          <cell r="C67">
            <v>162491.65400000001</v>
          </cell>
          <cell r="D67">
            <v>167889.64499999999</v>
          </cell>
          <cell r="E67">
            <v>171758.54300000001</v>
          </cell>
          <cell r="F67">
            <v>172474.19500000001</v>
          </cell>
          <cell r="G67">
            <v>176967.82</v>
          </cell>
          <cell r="H67">
            <v>179840.42600000001</v>
          </cell>
          <cell r="I67">
            <v>183439.93400000001</v>
          </cell>
          <cell r="J67">
            <v>186363.43400000001</v>
          </cell>
          <cell r="K67">
            <v>192925.44</v>
          </cell>
          <cell r="L67">
            <v>198340.88699999999</v>
          </cell>
          <cell r="M67">
            <v>204210.28700000001</v>
          </cell>
        </row>
        <row r="68">
          <cell r="A68" t="str">
            <v>PT Portugal</v>
          </cell>
          <cell r="C68">
            <v>75936.758000000002</v>
          </cell>
          <cell r="D68">
            <v>79253.831999999995</v>
          </cell>
          <cell r="E68">
            <v>80117.284</v>
          </cell>
          <cell r="F68">
            <v>78480.266000000003</v>
          </cell>
          <cell r="G68">
            <v>79237.472999999998</v>
          </cell>
          <cell r="H68">
            <v>82630.895000000004</v>
          </cell>
          <cell r="I68">
            <v>85560.476999999999</v>
          </cell>
          <cell r="J68">
            <v>88938.528999999995</v>
          </cell>
          <cell r="K68">
            <v>92985.01</v>
          </cell>
          <cell r="L68">
            <v>96200.097999999998</v>
          </cell>
          <cell r="M68">
            <v>99603.441999999995</v>
          </cell>
        </row>
        <row r="69">
          <cell r="A69" t="str">
            <v>FI Finland</v>
          </cell>
          <cell r="C69">
            <v>102294.704</v>
          </cell>
          <cell r="D69">
            <v>95894.650999999998</v>
          </cell>
          <cell r="E69">
            <v>92709.251000000004</v>
          </cell>
          <cell r="F69">
            <v>91644.531000000003</v>
          </cell>
          <cell r="G69">
            <v>95268.747000000003</v>
          </cell>
          <cell r="H69">
            <v>98898.2</v>
          </cell>
          <cell r="I69">
            <v>102863.37699999999</v>
          </cell>
          <cell r="J69">
            <v>109335.56299999999</v>
          </cell>
          <cell r="K69">
            <v>115168.23699999999</v>
          </cell>
          <cell r="L69">
            <v>119837.501</v>
          </cell>
          <cell r="M69">
            <v>127157.507</v>
          </cell>
        </row>
        <row r="70">
          <cell r="A70" t="str">
            <v>SE Sweden</v>
          </cell>
          <cell r="C70">
            <v>178292.514</v>
          </cell>
          <cell r="D70">
            <v>176320.144</v>
          </cell>
          <cell r="E70">
            <v>173243.50099999999</v>
          </cell>
          <cell r="F70">
            <v>170061.198</v>
          </cell>
          <cell r="G70">
            <v>177062.32800000001</v>
          </cell>
          <cell r="H70">
            <v>183597.315</v>
          </cell>
          <cell r="I70">
            <v>185576.75700000001</v>
          </cell>
          <cell r="J70">
            <v>189418.40900000001</v>
          </cell>
          <cell r="K70">
            <v>196205.11300000001</v>
          </cell>
          <cell r="L70">
            <v>205053.87899999999</v>
          </cell>
          <cell r="M70">
            <v>212455.56899999999</v>
          </cell>
        </row>
        <row r="71">
          <cell r="A71" t="str">
            <v>UK United Kingdom</v>
          </cell>
          <cell r="C71">
            <v>795342.55599999998</v>
          </cell>
          <cell r="D71">
            <v>784379.57</v>
          </cell>
          <cell r="E71">
            <v>786166.51500000001</v>
          </cell>
          <cell r="F71">
            <v>805758.96100000001</v>
          </cell>
          <cell r="G71">
            <v>843296.87199999997</v>
          </cell>
          <cell r="H71">
            <v>867743.39</v>
          </cell>
          <cell r="I71">
            <v>890511.55500000005</v>
          </cell>
          <cell r="J71">
            <v>921174.37300000002</v>
          </cell>
          <cell r="K71">
            <v>948102.826</v>
          </cell>
          <cell r="L71">
            <v>970950.625</v>
          </cell>
          <cell r="M71">
            <v>1000878.6360000001</v>
          </cell>
        </row>
        <row r="72">
          <cell r="A72" t="str">
            <v>IS Iceland</v>
          </cell>
          <cell r="C72">
            <v>5200.4530000000004</v>
          </cell>
          <cell r="D72">
            <v>5238.652</v>
          </cell>
          <cell r="E72">
            <v>5065.6000000000004</v>
          </cell>
          <cell r="F72">
            <v>5095.0349999999999</v>
          </cell>
          <cell r="G72">
            <v>5323.3609999999999</v>
          </cell>
          <cell r="H72">
            <v>5329.99</v>
          </cell>
          <cell r="I72">
            <v>5605.4979999999996</v>
          </cell>
          <cell r="J72">
            <v>5861.3739999999998</v>
          </cell>
          <cell r="K72">
            <v>6173.5280000000002</v>
          </cell>
          <cell r="L72">
            <v>6415.848</v>
          </cell>
          <cell r="M72">
            <v>6735.3530000000001</v>
          </cell>
        </row>
        <row r="73">
          <cell r="A73" t="str">
            <v>NO Norway</v>
          </cell>
          <cell r="C73">
            <v>93528.462</v>
          </cell>
          <cell r="D73">
            <v>97065.620999999999</v>
          </cell>
          <cell r="E73">
            <v>100268.833</v>
          </cell>
          <cell r="F73">
            <v>103001.478</v>
          </cell>
          <cell r="G73">
            <v>108415.476</v>
          </cell>
          <cell r="H73">
            <v>113139.492</v>
          </cell>
          <cell r="I73">
            <v>119084.039</v>
          </cell>
          <cell r="J73">
            <v>125262.96400000001</v>
          </cell>
          <cell r="K73">
            <v>128556.694</v>
          </cell>
          <cell r="L73">
            <v>131299.23499999999</v>
          </cell>
          <cell r="M73">
            <v>134451.15400000001</v>
          </cell>
        </row>
        <row r="74">
          <cell r="A74" t="str">
            <v>CAND Candidate countries (BG, CY, CZ, EE, HU, LV, LT, MT, PL, RO, SK, SI, TR)</v>
          </cell>
          <cell r="C74" t="str">
            <v xml:space="preserve">: </v>
          </cell>
          <cell r="D74" t="str">
            <v xml:space="preserve">: </v>
          </cell>
          <cell r="E74" t="str">
            <v xml:space="preserve">: </v>
          </cell>
          <cell r="F74" t="str">
            <v xml:space="preserve">: </v>
          </cell>
          <cell r="G74" t="str">
            <v xml:space="preserve">: </v>
          </cell>
          <cell r="H74" t="str">
            <v xml:space="preserve">: </v>
          </cell>
          <cell r="I74" t="str">
            <v xml:space="preserve">: </v>
          </cell>
          <cell r="J74" t="str">
            <v xml:space="preserve">: </v>
          </cell>
          <cell r="K74" t="str">
            <v xml:space="preserve">: </v>
          </cell>
          <cell r="L74" t="str">
            <v xml:space="preserve">: </v>
          </cell>
          <cell r="M74" t="str">
            <v xml:space="preserve">: </v>
          </cell>
        </row>
        <row r="75">
          <cell r="A75" t="str">
            <v>BG Bulgaria</v>
          </cell>
          <cell r="C75" t="str">
            <v xml:space="preserve">: </v>
          </cell>
          <cell r="D75">
            <v>10468.915999999999</v>
          </cell>
          <cell r="E75">
            <v>9709.6919999999991</v>
          </cell>
          <cell r="F75">
            <v>9565.9549999999999</v>
          </cell>
          <cell r="G75">
            <v>9739.8950000000004</v>
          </cell>
          <cell r="H75">
            <v>10019.222</v>
          </cell>
          <cell r="I75">
            <v>9077.41</v>
          </cell>
          <cell r="J75">
            <v>8569.0789999999997</v>
          </cell>
          <cell r="K75">
            <v>8911.8359999999993</v>
          </cell>
          <cell r="L75">
            <v>9116.8089999999993</v>
          </cell>
          <cell r="M75">
            <v>9609.116</v>
          </cell>
        </row>
        <row r="76">
          <cell r="A76" t="str">
            <v>CY Cyprus</v>
          </cell>
          <cell r="C76" t="str">
            <v xml:space="preserve">: </v>
          </cell>
          <cell r="D76" t="str">
            <v xml:space="preserve">: </v>
          </cell>
          <cell r="E76">
            <v>5981.3729999999996</v>
          </cell>
          <cell r="F76">
            <v>6023.2920000000004</v>
          </cell>
          <cell r="G76">
            <v>6378.5879999999997</v>
          </cell>
          <cell r="H76">
            <v>6772.2520000000004</v>
          </cell>
          <cell r="I76">
            <v>6899.192</v>
          </cell>
          <cell r="J76">
            <v>7064.8389999999999</v>
          </cell>
          <cell r="K76">
            <v>7418.1059999999998</v>
          </cell>
          <cell r="L76">
            <v>7758.527</v>
          </cell>
          <cell r="M76">
            <v>8154.2209999999995</v>
          </cell>
        </row>
        <row r="77">
          <cell r="A77" t="str">
            <v>CZ Czech Republic</v>
          </cell>
          <cell r="C77">
            <v>41773.777999999998</v>
          </cell>
          <cell r="D77">
            <v>36921.777999999998</v>
          </cell>
          <cell r="E77">
            <v>36734.752999999997</v>
          </cell>
          <cell r="F77">
            <v>36757.493999999999</v>
          </cell>
          <cell r="G77">
            <v>37573.322999999997</v>
          </cell>
          <cell r="H77">
            <v>39804.271000000001</v>
          </cell>
          <cell r="I77">
            <v>41513.430999999997</v>
          </cell>
          <cell r="J77">
            <v>41195.786</v>
          </cell>
          <cell r="K77">
            <v>40766.14</v>
          </cell>
          <cell r="L77">
            <v>40956.968999999997</v>
          </cell>
          <cell r="M77">
            <v>42289.745000000003</v>
          </cell>
        </row>
        <row r="78">
          <cell r="A78" t="str">
            <v>EE Estonia</v>
          </cell>
          <cell r="C78" t="str">
            <v xml:space="preserve">: </v>
          </cell>
          <cell r="D78" t="str">
            <v xml:space="preserve">: </v>
          </cell>
          <cell r="E78" t="str">
            <v xml:space="preserve">: </v>
          </cell>
          <cell r="F78">
            <v>2669.5720000000001</v>
          </cell>
          <cell r="G78">
            <v>2616.6460000000002</v>
          </cell>
          <cell r="H78">
            <v>2728.2719999999999</v>
          </cell>
          <cell r="I78">
            <v>2835.3490000000002</v>
          </cell>
          <cell r="J78">
            <v>3112.9270000000001</v>
          </cell>
          <cell r="K78">
            <v>3256.2069999999999</v>
          </cell>
          <cell r="L78">
            <v>3235.62</v>
          </cell>
          <cell r="M78">
            <v>3466.2719999999999</v>
          </cell>
        </row>
        <row r="79">
          <cell r="A79" t="str">
            <v>HU Hungary</v>
          </cell>
          <cell r="C79" t="str">
            <v xml:space="preserve">: </v>
          </cell>
          <cell r="D79" t="str">
            <v xml:space="preserve">: </v>
          </cell>
          <cell r="E79" t="str">
            <v xml:space="preserve">: </v>
          </cell>
          <cell r="F79" t="str">
            <v xml:space="preserve">: </v>
          </cell>
          <cell r="G79">
            <v>33614.366999999998</v>
          </cell>
          <cell r="H79">
            <v>34118.582000000002</v>
          </cell>
          <cell r="I79">
            <v>34575.671999999999</v>
          </cell>
          <cell r="J79">
            <v>36156.898999999998</v>
          </cell>
          <cell r="K79">
            <v>37913.349000000002</v>
          </cell>
          <cell r="L79">
            <v>39494.847000000002</v>
          </cell>
          <cell r="M79">
            <v>41545.224999999999</v>
          </cell>
        </row>
        <row r="80">
          <cell r="A80" t="str">
            <v>LT Lithuania</v>
          </cell>
          <cell r="C80" t="str">
            <v xml:space="preserve">: </v>
          </cell>
          <cell r="D80">
            <v>7493.1319999999996</v>
          </cell>
          <cell r="E80">
            <v>5900.2160000000003</v>
          </cell>
          <cell r="F80">
            <v>4942.7560000000003</v>
          </cell>
          <cell r="G80">
            <v>4460.0460000000003</v>
          </cell>
          <cell r="H80">
            <v>4606.7870000000003</v>
          </cell>
          <cell r="I80">
            <v>4823.83</v>
          </cell>
          <cell r="J80">
            <v>5174.875</v>
          </cell>
          <cell r="K80">
            <v>5439.4129999999996</v>
          </cell>
          <cell r="L80">
            <v>5227.4709999999995</v>
          </cell>
          <cell r="M80">
            <v>5425.6660000000002</v>
          </cell>
        </row>
        <row r="81">
          <cell r="A81" t="str">
            <v>LV Latvia</v>
          </cell>
          <cell r="C81" t="str">
            <v xml:space="preserve">: </v>
          </cell>
          <cell r="D81">
            <v>6153.9319999999998</v>
          </cell>
          <cell r="E81">
            <v>4008.7449999999999</v>
          </cell>
          <cell r="F81">
            <v>3412.6779999999999</v>
          </cell>
          <cell r="G81">
            <v>3434.8040000000001</v>
          </cell>
          <cell r="H81">
            <v>3378.22</v>
          </cell>
          <cell r="I81">
            <v>3502.558</v>
          </cell>
          <cell r="J81">
            <v>3795.9470000000001</v>
          </cell>
          <cell r="K81">
            <v>3976.558</v>
          </cell>
          <cell r="L81">
            <v>4089.4479999999999</v>
          </cell>
          <cell r="M81">
            <v>4369.335</v>
          </cell>
        </row>
        <row r="82">
          <cell r="A82" t="str">
            <v>MT Malta</v>
          </cell>
          <cell r="C82" t="str">
            <v xml:space="preserve">: </v>
          </cell>
          <cell r="D82" t="str">
            <v xml:space="preserve">: </v>
          </cell>
          <cell r="E82" t="str">
            <v xml:space="preserve">: </v>
          </cell>
          <cell r="F82" t="str">
            <v xml:space="preserve">: </v>
          </cell>
          <cell r="G82" t="str">
            <v xml:space="preserve">: </v>
          </cell>
          <cell r="H82">
            <v>2482.547</v>
          </cell>
          <cell r="I82">
            <v>2581.5259999999998</v>
          </cell>
          <cell r="J82">
            <v>2706.855</v>
          </cell>
          <cell r="K82">
            <v>2799.55</v>
          </cell>
          <cell r="L82">
            <v>2913.2049999999999</v>
          </cell>
          <cell r="M82">
            <v>3074.4470000000001</v>
          </cell>
        </row>
        <row r="83">
          <cell r="A83" t="str">
            <v>PL Poland</v>
          </cell>
          <cell r="C83" t="str">
            <v xml:space="preserve">: </v>
          </cell>
          <cell r="D83" t="str">
            <v xml:space="preserve">: </v>
          </cell>
          <cell r="E83" t="str">
            <v xml:space="preserve">: </v>
          </cell>
          <cell r="F83" t="str">
            <v xml:space="preserve">: </v>
          </cell>
          <cell r="G83" t="str">
            <v xml:space="preserve">: </v>
          </cell>
          <cell r="H83">
            <v>97178.574999999997</v>
          </cell>
          <cell r="I83">
            <v>103037.48</v>
          </cell>
          <cell r="J83">
            <v>110071.787</v>
          </cell>
          <cell r="K83">
            <v>115402.48699999999</v>
          </cell>
          <cell r="L83">
            <v>120076.288</v>
          </cell>
          <cell r="M83">
            <v>124856.694</v>
          </cell>
        </row>
        <row r="84">
          <cell r="A84" t="str">
            <v>RO Romania</v>
          </cell>
          <cell r="C84">
            <v>30215.868999999999</v>
          </cell>
          <cell r="D84">
            <v>26263.393</v>
          </cell>
          <cell r="E84">
            <v>23972.170999999998</v>
          </cell>
          <cell r="F84">
            <v>24336.79</v>
          </cell>
          <cell r="G84">
            <v>25294.351999999999</v>
          </cell>
          <cell r="H84">
            <v>27100.186000000002</v>
          </cell>
          <cell r="I84">
            <v>28170.118999999999</v>
          </cell>
          <cell r="J84">
            <v>26464.960999999999</v>
          </cell>
          <cell r="K84">
            <v>25190.004000000001</v>
          </cell>
          <cell r="L84">
            <v>24900.313999999998</v>
          </cell>
          <cell r="M84">
            <v>25341.743999999999</v>
          </cell>
        </row>
        <row r="85">
          <cell r="A85" t="str">
            <v>SI Slovenia</v>
          </cell>
          <cell r="C85" t="str">
            <v xml:space="preserve">: </v>
          </cell>
          <cell r="D85">
            <v>13453.816000000001</v>
          </cell>
          <cell r="E85">
            <v>12718.744000000001</v>
          </cell>
          <cell r="F85">
            <v>13080.391</v>
          </cell>
          <cell r="G85">
            <v>13777.246999999999</v>
          </cell>
          <cell r="H85">
            <v>14343.098</v>
          </cell>
          <cell r="I85">
            <v>14849.561</v>
          </cell>
          <cell r="J85">
            <v>15526.627</v>
          </cell>
          <cell r="K85">
            <v>16115.418</v>
          </cell>
          <cell r="L85">
            <v>16954.687999999998</v>
          </cell>
          <cell r="M85">
            <v>17736.448</v>
          </cell>
        </row>
        <row r="86">
          <cell r="A86" t="str">
            <v>SK Slovak Republic</v>
          </cell>
          <cell r="C86" t="str">
            <v xml:space="preserve">: </v>
          </cell>
          <cell r="D86" t="str">
            <v xml:space="preserve">: </v>
          </cell>
          <cell r="E86" t="str">
            <v xml:space="preserve">: </v>
          </cell>
          <cell r="F86">
            <v>13071.949000000001</v>
          </cell>
          <cell r="G86">
            <v>13748.678</v>
          </cell>
          <cell r="H86">
            <v>14638.477999999999</v>
          </cell>
          <cell r="I86">
            <v>15493.08</v>
          </cell>
          <cell r="J86">
            <v>16366.67</v>
          </cell>
          <cell r="K86">
            <v>17015.147000000001</v>
          </cell>
          <cell r="L86">
            <v>17239.489000000001</v>
          </cell>
          <cell r="M86">
            <v>17618.751</v>
          </cell>
        </row>
        <row r="87">
          <cell r="A87" t="str">
            <v>TR Turkey</v>
          </cell>
          <cell r="C87">
            <v>110624.27499999999</v>
          </cell>
          <cell r="D87">
            <v>111649.224</v>
          </cell>
          <cell r="E87">
            <v>118330.633</v>
          </cell>
          <cell r="F87">
            <v>127846.807</v>
          </cell>
          <cell r="G87">
            <v>120871.916</v>
          </cell>
          <cell r="H87">
            <v>129564.08</v>
          </cell>
          <cell r="I87">
            <v>138640.45499999999</v>
          </cell>
          <cell r="J87">
            <v>149078.427</v>
          </cell>
          <cell r="K87">
            <v>153687.72399999999</v>
          </cell>
          <cell r="L87">
            <v>146450.64799999999</v>
          </cell>
          <cell r="M87">
            <v>157229.02299999999</v>
          </cell>
        </row>
      </sheetData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ergy related GHG"/>
      <sheetName val="Abs. change in emissions graph"/>
      <sheetName val="Share of emissions"/>
      <sheetName val="Total GHG emissions data"/>
      <sheetName val="Data for graphs"/>
      <sheetName val="SOS GHG projections"/>
      <sheetName val="Base Project NTUA"/>
      <sheetName val="GHG by country"/>
      <sheetName val="DTI"/>
      <sheetName val="Change in emissions by country"/>
      <sheetName val="Chart1"/>
      <sheetName val="Chart1 (2)"/>
      <sheetName val="New CO2 Emissions projections"/>
      <sheetName val="energy related GHG  by country"/>
      <sheetName val="GDP"/>
      <sheetName val="GIEC"/>
      <sheetName val="Population"/>
      <sheetName val="Graph GHG per unit GIEC"/>
      <sheetName val="GHG per unit GIEC"/>
      <sheetName val="GHG per unit GDP"/>
      <sheetName val="EU15 GHG per capita"/>
      <sheetName val="GHG per capita"/>
      <sheetName val="GIEC Projections"/>
      <sheetName val="CO2 emissions projections"/>
      <sheetName val="Population projections"/>
      <sheetName val="GDP projections"/>
      <sheetName val="Combined projections"/>
      <sheetName val="Index graph"/>
      <sheetName val="Index"/>
      <sheetName val="New CO2 Emissions projectio (2)"/>
      <sheetName val="#REF"/>
    </sheetNames>
    <sheetDataSet>
      <sheetData sheetId="0" refreshError="1"/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 refreshError="1"/>
      <sheetData sheetId="21"/>
      <sheetData sheetId="22"/>
      <sheetData sheetId="23"/>
      <sheetData sheetId="24"/>
      <sheetData sheetId="25"/>
      <sheetData sheetId="26"/>
      <sheetData sheetId="27" refreshError="1"/>
      <sheetData sheetId="28"/>
      <sheetData sheetId="29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1 Gross Elec prodn by fuel"/>
      <sheetName val="Chart3 Annual growth rate"/>
      <sheetName val="Chart Share Elec prodn + proj"/>
      <sheetName val="Data for main graphs"/>
      <sheetName val="EU15 fuel share cht"/>
      <sheetName val="CTEG check"/>
      <sheetName val="Growth Rates Cht"/>
      <sheetName val="Growth Rates share"/>
      <sheetName val="Main table"/>
      <sheetName val="pumping"/>
      <sheetName val="TEG"/>
      <sheetName val="Coal &amp; lignite"/>
      <sheetName val="Oil"/>
      <sheetName val="Natural &amp; derived gas"/>
      <sheetName val="Natural gas"/>
      <sheetName val="Nuclear"/>
      <sheetName val="Other"/>
      <sheetName val="Biomass &amp; Waste"/>
      <sheetName val="Wind"/>
      <sheetName val="Hydro"/>
      <sheetName val="PV"/>
      <sheetName val="Geothermal"/>
      <sheetName val="All RE"/>
      <sheetName val="Other RE"/>
      <sheetName val="Total gross generation projn"/>
      <sheetName val="Total thermal gen proj"/>
      <sheetName val="Coal &amp; lignite projn"/>
      <sheetName val="Oil projn"/>
      <sheetName val="Natural &amp; derived gas projn"/>
      <sheetName val="Nuclear projn"/>
      <sheetName val="Geothermal projn"/>
      <sheetName val="Biomass and Waste projn 2"/>
      <sheetName val="Biomass and waste projn 1"/>
      <sheetName val="Wind projn"/>
      <sheetName val="Hydro projn"/>
      <sheetName val="Other renewables Projn"/>
      <sheetName val="NewCronos"/>
      <sheetName val="All RE proj"/>
      <sheetName val="Non thermal renewables (CHECK)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/>
      <sheetData sheetId="6" refreshError="1"/>
      <sheetData sheetId="7" refreshError="1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>
        <row r="609">
          <cell r="A609" t="str">
            <v>indic_en 107012</v>
          </cell>
          <cell r="B609" t="str">
            <v>indic_en</v>
          </cell>
          <cell r="C609">
            <v>107012</v>
          </cell>
        </row>
        <row r="610">
          <cell r="A610" t="str">
            <v xml:space="preserve"> Gross electricity generation - Other power stations</v>
          </cell>
          <cell r="C610" t="str">
            <v>Gross electricity generation - Other power stations</v>
          </cell>
        </row>
        <row r="611">
          <cell r="A611" t="str">
            <v>unit gwh</v>
          </cell>
          <cell r="B611" t="str">
            <v>unit</v>
          </cell>
          <cell r="C611" t="str">
            <v>gwh</v>
          </cell>
        </row>
        <row r="612">
          <cell r="A612" t="str">
            <v xml:space="preserve"> Gigawatt hour</v>
          </cell>
          <cell r="C612" t="str">
            <v>Gigawatt hour</v>
          </cell>
        </row>
        <row r="613">
          <cell r="A613" t="str">
            <v>product 6000</v>
          </cell>
          <cell r="B613" t="str">
            <v>product</v>
          </cell>
          <cell r="C613">
            <v>6000</v>
          </cell>
        </row>
        <row r="614">
          <cell r="A614" t="str">
            <v xml:space="preserve"> Electrical Energy</v>
          </cell>
          <cell r="C614" t="str">
            <v>Electrical Energy</v>
          </cell>
        </row>
        <row r="615">
          <cell r="A615" t="str">
            <v xml:space="preserve"> </v>
          </cell>
        </row>
        <row r="616">
          <cell r="A616" t="str">
            <v xml:space="preserve"> </v>
          </cell>
          <cell r="D616" t="str">
            <v>time</v>
          </cell>
          <cell r="E616" t="str">
            <v>1990a00</v>
          </cell>
          <cell r="F616" t="str">
            <v>1991a00</v>
          </cell>
          <cell r="G616" t="str">
            <v>1992a00</v>
          </cell>
          <cell r="H616" t="str">
            <v>1993a00</v>
          </cell>
          <cell r="I616" t="str">
            <v>1994a00</v>
          </cell>
          <cell r="J616" t="str">
            <v>1995a00</v>
          </cell>
          <cell r="K616" t="str">
            <v>1996a00</v>
          </cell>
          <cell r="L616" t="str">
            <v>1997a00</v>
          </cell>
          <cell r="M616" t="str">
            <v>1998a00</v>
          </cell>
          <cell r="N616" t="str">
            <v>1999a00</v>
          </cell>
          <cell r="O616" t="str">
            <v>2000a00</v>
          </cell>
          <cell r="P616" t="str">
            <v>2001a00</v>
          </cell>
          <cell r="Q616" t="str">
            <v>2002a00</v>
          </cell>
          <cell r="R616" t="str">
            <v>2003a00</v>
          </cell>
          <cell r="S616" t="str">
            <v>2004a00</v>
          </cell>
        </row>
        <row r="617">
          <cell r="A617" t="str">
            <v xml:space="preserve"> </v>
          </cell>
        </row>
        <row r="618">
          <cell r="A618" t="str">
            <v xml:space="preserve">geo </v>
          </cell>
          <cell r="B618" t="str">
            <v>geo</v>
          </cell>
        </row>
        <row r="619">
          <cell r="A619" t="str">
            <v>eu25 European Union (25 countries)</v>
          </cell>
          <cell r="B619" t="str">
            <v>eu25</v>
          </cell>
          <cell r="C619" t="str">
            <v>European Union (25 countries)</v>
          </cell>
          <cell r="E619">
            <v>5083</v>
          </cell>
          <cell r="F619">
            <v>8460</v>
          </cell>
          <cell r="G619">
            <v>4153</v>
          </cell>
          <cell r="H619">
            <v>5159</v>
          </cell>
          <cell r="I619">
            <v>6861</v>
          </cell>
          <cell r="J619">
            <v>6029</v>
          </cell>
          <cell r="K619">
            <v>5409</v>
          </cell>
          <cell r="L619">
            <v>7788</v>
          </cell>
          <cell r="M619">
            <v>8421</v>
          </cell>
          <cell r="N619">
            <v>9307</v>
          </cell>
          <cell r="O619">
            <v>9525</v>
          </cell>
          <cell r="P619">
            <v>24258</v>
          </cell>
          <cell r="Q619">
            <v>12779</v>
          </cell>
          <cell r="R619">
            <v>12277</v>
          </cell>
          <cell r="S619">
            <v>12513</v>
          </cell>
        </row>
        <row r="620">
          <cell r="A620" t="str">
            <v>eu15 European Union (15 countries)</v>
          </cell>
          <cell r="B620" t="str">
            <v>eu15</v>
          </cell>
          <cell r="C620" t="str">
            <v>European Union (15 countries)</v>
          </cell>
          <cell r="E620">
            <v>4967</v>
          </cell>
          <cell r="F620">
            <v>8378</v>
          </cell>
          <cell r="G620">
            <v>4045</v>
          </cell>
          <cell r="H620">
            <v>5002</v>
          </cell>
          <cell r="I620">
            <v>6652</v>
          </cell>
          <cell r="J620">
            <v>5889</v>
          </cell>
          <cell r="K620">
            <v>5196</v>
          </cell>
          <cell r="L620">
            <v>7625</v>
          </cell>
          <cell r="M620">
            <v>8253</v>
          </cell>
          <cell r="N620">
            <v>8169</v>
          </cell>
          <cell r="O620">
            <v>8270</v>
          </cell>
          <cell r="P620">
            <v>22816</v>
          </cell>
          <cell r="Q620">
            <v>11215</v>
          </cell>
          <cell r="R620">
            <v>10985</v>
          </cell>
          <cell r="S620">
            <v>11933</v>
          </cell>
        </row>
        <row r="621">
          <cell r="A621" t="str">
            <v>nms10 New Member States (CZ, EE, CY, LV, LT, HU, MT, PL, SI, SK)</v>
          </cell>
          <cell r="B621" t="str">
            <v>nms10</v>
          </cell>
          <cell r="C621" t="str">
            <v>New Member States (CZ, EE, CY, LV, LT, HU, MT, PL, SI, SK)</v>
          </cell>
          <cell r="E621">
            <v>116</v>
          </cell>
          <cell r="F621">
            <v>82</v>
          </cell>
          <cell r="G621">
            <v>108</v>
          </cell>
          <cell r="H621">
            <v>157</v>
          </cell>
          <cell r="I621">
            <v>209</v>
          </cell>
          <cell r="J621">
            <v>140</v>
          </cell>
          <cell r="K621">
            <v>213</v>
          </cell>
          <cell r="L621">
            <v>163</v>
          </cell>
          <cell r="M621">
            <v>168</v>
          </cell>
          <cell r="N621">
            <v>1138</v>
          </cell>
          <cell r="O621">
            <v>1255</v>
          </cell>
          <cell r="P621">
            <v>1442</v>
          </cell>
          <cell r="Q621">
            <v>1564</v>
          </cell>
          <cell r="R621">
            <v>1292</v>
          </cell>
          <cell r="S621">
            <v>580</v>
          </cell>
        </row>
        <row r="622">
          <cell r="A622" t="str">
            <v>be Belgium</v>
          </cell>
          <cell r="B622" t="str">
            <v>be</v>
          </cell>
          <cell r="C622" t="str">
            <v>Belgium</v>
          </cell>
          <cell r="E622">
            <v>152</v>
          </cell>
          <cell r="F622">
            <v>281</v>
          </cell>
          <cell r="G622">
            <v>369</v>
          </cell>
          <cell r="H622">
            <v>358</v>
          </cell>
          <cell r="I622">
            <v>422</v>
          </cell>
          <cell r="J622">
            <v>462</v>
          </cell>
          <cell r="K622">
            <v>488</v>
          </cell>
          <cell r="L622">
            <v>409</v>
          </cell>
          <cell r="M622">
            <v>533</v>
          </cell>
          <cell r="N622">
            <v>380</v>
          </cell>
          <cell r="O622">
            <v>359</v>
          </cell>
          <cell r="P622">
            <v>513</v>
          </cell>
          <cell r="Q622">
            <v>486</v>
          </cell>
          <cell r="R622">
            <v>270</v>
          </cell>
          <cell r="S622">
            <v>223</v>
          </cell>
        </row>
        <row r="623">
          <cell r="A623" t="str">
            <v>cz Czech Republic</v>
          </cell>
          <cell r="B623" t="str">
            <v>cz</v>
          </cell>
          <cell r="C623" t="str">
            <v>Czech Republic</v>
          </cell>
          <cell r="E623">
            <v>0</v>
          </cell>
          <cell r="F623">
            <v>0</v>
          </cell>
          <cell r="G623">
            <v>0</v>
          </cell>
          <cell r="H623">
            <v>63</v>
          </cell>
          <cell r="I623">
            <v>97</v>
          </cell>
          <cell r="J623">
            <v>16</v>
          </cell>
          <cell r="K623">
            <v>96</v>
          </cell>
          <cell r="L623">
            <v>34</v>
          </cell>
          <cell r="M623">
            <v>11</v>
          </cell>
          <cell r="N623">
            <v>834</v>
          </cell>
          <cell r="O623">
            <v>723</v>
          </cell>
          <cell r="P623">
            <v>713</v>
          </cell>
          <cell r="Q623">
            <v>689</v>
          </cell>
          <cell r="R623">
            <v>497</v>
          </cell>
          <cell r="S623">
            <v>1</v>
          </cell>
        </row>
        <row r="624">
          <cell r="A624" t="str">
            <v>dk Denmark</v>
          </cell>
          <cell r="B624" t="str">
            <v>dk</v>
          </cell>
          <cell r="C624" t="str">
            <v>Denmark</v>
          </cell>
          <cell r="E624">
            <v>0</v>
          </cell>
          <cell r="F624">
            <v>0</v>
          </cell>
          <cell r="G624">
            <v>0</v>
          </cell>
          <cell r="H624">
            <v>1</v>
          </cell>
          <cell r="I624">
            <v>0</v>
          </cell>
          <cell r="J624">
            <v>35</v>
          </cell>
          <cell r="K624">
            <v>21</v>
          </cell>
          <cell r="L624">
            <v>39</v>
          </cell>
          <cell r="M624">
            <v>14</v>
          </cell>
          <cell r="N624">
            <v>0</v>
          </cell>
          <cell r="O624">
            <v>99</v>
          </cell>
          <cell r="P624">
            <v>0</v>
          </cell>
          <cell r="Q624">
            <v>0</v>
          </cell>
          <cell r="R624">
            <v>0</v>
          </cell>
          <cell r="S624">
            <v>0</v>
          </cell>
        </row>
        <row r="625">
          <cell r="A625" t="str">
            <v>de Germany (including ex-GDR from 1991)</v>
          </cell>
          <cell r="B625" t="str">
            <v>de</v>
          </cell>
          <cell r="C625" t="str">
            <v>Germany (including ex-GDR from 1991)</v>
          </cell>
          <cell r="E625">
            <v>1319</v>
          </cell>
          <cell r="F625">
            <v>1658</v>
          </cell>
          <cell r="G625">
            <v>2047</v>
          </cell>
          <cell r="H625">
            <v>2735</v>
          </cell>
          <cell r="I625">
            <v>3337</v>
          </cell>
          <cell r="J625">
            <v>3366</v>
          </cell>
          <cell r="K625">
            <v>3056</v>
          </cell>
          <cell r="L625">
            <v>3948</v>
          </cell>
          <cell r="M625">
            <v>3886</v>
          </cell>
          <cell r="N625">
            <v>4187</v>
          </cell>
          <cell r="O625">
            <v>4205</v>
          </cell>
          <cell r="P625">
            <v>7292</v>
          </cell>
          <cell r="Q625">
            <v>5448</v>
          </cell>
          <cell r="R625">
            <v>4007</v>
          </cell>
          <cell r="S625">
            <v>1511</v>
          </cell>
        </row>
        <row r="626">
          <cell r="A626" t="str">
            <v>ee Estonia</v>
          </cell>
          <cell r="B626" t="str">
            <v>ee</v>
          </cell>
          <cell r="C626" t="str">
            <v>Estonia</v>
          </cell>
          <cell r="E626">
            <v>0</v>
          </cell>
          <cell r="F626">
            <v>0</v>
          </cell>
          <cell r="G626">
            <v>0</v>
          </cell>
          <cell r="H626">
            <v>0</v>
          </cell>
          <cell r="I626">
            <v>0</v>
          </cell>
          <cell r="J626">
            <v>0</v>
          </cell>
          <cell r="K626">
            <v>0</v>
          </cell>
          <cell r="L626">
            <v>0</v>
          </cell>
          <cell r="M626">
            <v>0</v>
          </cell>
          <cell r="N626">
            <v>0</v>
          </cell>
          <cell r="O626">
            <v>0</v>
          </cell>
          <cell r="P626">
            <v>0</v>
          </cell>
          <cell r="Q626">
            <v>0</v>
          </cell>
          <cell r="R626">
            <v>0</v>
          </cell>
          <cell r="S626">
            <v>0</v>
          </cell>
        </row>
        <row r="627">
          <cell r="A627" t="str">
            <v>gr Greece</v>
          </cell>
          <cell r="B627" t="str">
            <v>gr</v>
          </cell>
          <cell r="C627" t="str">
            <v>Greece</v>
          </cell>
          <cell r="E627">
            <v>0</v>
          </cell>
          <cell r="F627">
            <v>0</v>
          </cell>
          <cell r="G627">
            <v>135</v>
          </cell>
          <cell r="H627">
            <v>90</v>
          </cell>
          <cell r="I627">
            <v>74</v>
          </cell>
          <cell r="J627">
            <v>102</v>
          </cell>
          <cell r="K627">
            <v>106</v>
          </cell>
          <cell r="L627">
            <v>114</v>
          </cell>
          <cell r="M627">
            <v>160</v>
          </cell>
          <cell r="N627">
            <v>194</v>
          </cell>
          <cell r="O627">
            <v>163</v>
          </cell>
          <cell r="P627">
            <v>103</v>
          </cell>
          <cell r="Q627">
            <v>108</v>
          </cell>
          <cell r="R627">
            <v>141</v>
          </cell>
          <cell r="S627">
            <v>139</v>
          </cell>
        </row>
        <row r="628">
          <cell r="A628" t="str">
            <v>es Spain</v>
          </cell>
          <cell r="B628" t="str">
            <v>es</v>
          </cell>
          <cell r="C628" t="str">
            <v>Spain</v>
          </cell>
          <cell r="E628">
            <v>0</v>
          </cell>
          <cell r="F628">
            <v>0</v>
          </cell>
          <cell r="G628">
            <v>0</v>
          </cell>
          <cell r="H628">
            <v>0</v>
          </cell>
          <cell r="I628">
            <v>0</v>
          </cell>
          <cell r="J628">
            <v>376</v>
          </cell>
          <cell r="K628">
            <v>0</v>
          </cell>
          <cell r="L628">
            <v>576</v>
          </cell>
          <cell r="M628">
            <v>396</v>
          </cell>
          <cell r="N628">
            <v>1350</v>
          </cell>
          <cell r="O628">
            <v>391</v>
          </cell>
          <cell r="P628">
            <v>1810</v>
          </cell>
          <cell r="Q628">
            <v>1565</v>
          </cell>
          <cell r="R628">
            <v>1423</v>
          </cell>
          <cell r="S628">
            <v>3657</v>
          </cell>
        </row>
        <row r="629">
          <cell r="A629" t="str">
            <v>fr France</v>
          </cell>
          <cell r="B629" t="str">
            <v>fr</v>
          </cell>
          <cell r="C629" t="str">
            <v>France</v>
          </cell>
          <cell r="E629">
            <v>0</v>
          </cell>
          <cell r="F629">
            <v>0</v>
          </cell>
          <cell r="G629">
            <v>0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  <cell r="L629">
            <v>0</v>
          </cell>
          <cell r="M629">
            <v>0</v>
          </cell>
          <cell r="N629">
            <v>0</v>
          </cell>
          <cell r="O629">
            <v>0</v>
          </cell>
          <cell r="P629">
            <v>3038</v>
          </cell>
          <cell r="Q629">
            <v>5</v>
          </cell>
          <cell r="R629">
            <v>27</v>
          </cell>
          <cell r="S629">
            <v>10</v>
          </cell>
        </row>
        <row r="630">
          <cell r="A630" t="str">
            <v>ie Ireland</v>
          </cell>
          <cell r="B630" t="str">
            <v>ie</v>
          </cell>
          <cell r="C630" t="str">
            <v>Ireland</v>
          </cell>
          <cell r="E630">
            <v>0</v>
          </cell>
          <cell r="F630">
            <v>0</v>
          </cell>
          <cell r="G630">
            <v>0</v>
          </cell>
          <cell r="H630">
            <v>0</v>
          </cell>
          <cell r="I630">
            <v>0</v>
          </cell>
          <cell r="J630">
            <v>0</v>
          </cell>
          <cell r="K630">
            <v>1</v>
          </cell>
          <cell r="L630">
            <v>62</v>
          </cell>
          <cell r="M630">
            <v>1</v>
          </cell>
          <cell r="N630">
            <v>42</v>
          </cell>
          <cell r="O630">
            <v>0</v>
          </cell>
          <cell r="P630">
            <v>0</v>
          </cell>
          <cell r="Q630">
            <v>0</v>
          </cell>
          <cell r="R630">
            <v>1</v>
          </cell>
          <cell r="S630">
            <v>0</v>
          </cell>
        </row>
        <row r="631">
          <cell r="A631" t="str">
            <v>it Italy</v>
          </cell>
          <cell r="B631" t="str">
            <v>it</v>
          </cell>
          <cell r="C631" t="str">
            <v>Italy</v>
          </cell>
          <cell r="E631">
            <v>1477</v>
          </cell>
          <cell r="F631">
            <v>1299</v>
          </cell>
          <cell r="G631">
            <v>415</v>
          </cell>
          <cell r="H631">
            <v>392</v>
          </cell>
          <cell r="I631">
            <v>462</v>
          </cell>
          <cell r="J631">
            <v>1</v>
          </cell>
          <cell r="K631">
            <v>0</v>
          </cell>
          <cell r="L631">
            <v>0</v>
          </cell>
          <cell r="M631">
            <v>0</v>
          </cell>
          <cell r="N631">
            <v>0</v>
          </cell>
          <cell r="O631">
            <v>1102</v>
          </cell>
          <cell r="P631">
            <v>9108</v>
          </cell>
          <cell r="Q631">
            <v>1053</v>
          </cell>
          <cell r="R631">
            <v>1949</v>
          </cell>
          <cell r="S631">
            <v>1233</v>
          </cell>
        </row>
        <row r="632">
          <cell r="A632" t="str">
            <v>cy Cyprus</v>
          </cell>
          <cell r="B632" t="str">
            <v>cy</v>
          </cell>
          <cell r="C632" t="str">
            <v>Cyprus</v>
          </cell>
          <cell r="E632">
            <v>0</v>
          </cell>
          <cell r="F632">
            <v>0</v>
          </cell>
          <cell r="G632">
            <v>0</v>
          </cell>
          <cell r="H632">
            <v>0</v>
          </cell>
          <cell r="I632">
            <v>0</v>
          </cell>
          <cell r="J632">
            <v>0</v>
          </cell>
          <cell r="K632">
            <v>0</v>
          </cell>
          <cell r="L632">
            <v>0</v>
          </cell>
          <cell r="M632">
            <v>0</v>
          </cell>
          <cell r="N632">
            <v>0</v>
          </cell>
          <cell r="O632">
            <v>0</v>
          </cell>
          <cell r="P632">
            <v>0</v>
          </cell>
          <cell r="Q632">
            <v>0</v>
          </cell>
          <cell r="R632">
            <v>0</v>
          </cell>
          <cell r="S632">
            <v>0</v>
          </cell>
        </row>
        <row r="633">
          <cell r="A633" t="str">
            <v>lv Latvia</v>
          </cell>
          <cell r="B633" t="str">
            <v>lv</v>
          </cell>
          <cell r="C633" t="str">
            <v>Latvia</v>
          </cell>
          <cell r="E633">
            <v>44</v>
          </cell>
          <cell r="F633">
            <v>0</v>
          </cell>
          <cell r="G633">
            <v>0</v>
          </cell>
          <cell r="H633">
            <v>0</v>
          </cell>
          <cell r="I633">
            <v>0</v>
          </cell>
          <cell r="J633">
            <v>0</v>
          </cell>
          <cell r="K633">
            <v>0</v>
          </cell>
          <cell r="L633">
            <v>0</v>
          </cell>
          <cell r="M633">
            <v>0</v>
          </cell>
          <cell r="N633">
            <v>0</v>
          </cell>
          <cell r="O633">
            <v>0</v>
          </cell>
          <cell r="P633">
            <v>0</v>
          </cell>
          <cell r="Q633">
            <v>0</v>
          </cell>
          <cell r="R633">
            <v>0</v>
          </cell>
          <cell r="S633">
            <v>0</v>
          </cell>
        </row>
        <row r="634">
          <cell r="A634" t="str">
            <v>lt Lithuania</v>
          </cell>
          <cell r="B634" t="str">
            <v>lt</v>
          </cell>
          <cell r="C634" t="str">
            <v>Lithuania</v>
          </cell>
          <cell r="E634">
            <v>38</v>
          </cell>
          <cell r="F634">
            <v>34</v>
          </cell>
          <cell r="G634">
            <v>17</v>
          </cell>
          <cell r="H634">
            <v>17</v>
          </cell>
          <cell r="I634">
            <v>22</v>
          </cell>
          <cell r="J634">
            <v>29</v>
          </cell>
          <cell r="K634">
            <v>34</v>
          </cell>
          <cell r="L634">
            <v>44</v>
          </cell>
          <cell r="M634">
            <v>52</v>
          </cell>
          <cell r="N634">
            <v>60</v>
          </cell>
          <cell r="O634">
            <v>91</v>
          </cell>
          <cell r="P634">
            <v>68</v>
          </cell>
          <cell r="Q634">
            <v>138</v>
          </cell>
          <cell r="R634">
            <v>167</v>
          </cell>
          <cell r="S634">
            <v>170</v>
          </cell>
        </row>
        <row r="635">
          <cell r="A635" t="str">
            <v>lu Luxembourg (Grand-Duché)</v>
          </cell>
          <cell r="B635" t="str">
            <v>lu</v>
          </cell>
          <cell r="C635" t="str">
            <v>Luxembourg (Grand-Duché)</v>
          </cell>
          <cell r="E635">
            <v>0</v>
          </cell>
          <cell r="F635">
            <v>0</v>
          </cell>
          <cell r="G635">
            <v>0</v>
          </cell>
          <cell r="H635">
            <v>0</v>
          </cell>
          <cell r="I635">
            <v>21</v>
          </cell>
          <cell r="J635">
            <v>11</v>
          </cell>
          <cell r="K635">
            <v>5</v>
          </cell>
          <cell r="L635">
            <v>0</v>
          </cell>
          <cell r="M635">
            <v>0</v>
          </cell>
          <cell r="N635">
            <v>2</v>
          </cell>
          <cell r="O635">
            <v>0</v>
          </cell>
          <cell r="P635">
            <v>0</v>
          </cell>
          <cell r="Q635">
            <v>0</v>
          </cell>
          <cell r="R635">
            <v>0</v>
          </cell>
          <cell r="S635">
            <v>0</v>
          </cell>
        </row>
        <row r="636">
          <cell r="A636" t="str">
            <v>hu Hungary</v>
          </cell>
          <cell r="B636" t="str">
            <v>hu</v>
          </cell>
          <cell r="C636" t="str">
            <v>Hungary</v>
          </cell>
          <cell r="E636">
            <v>34</v>
          </cell>
          <cell r="F636">
            <v>48</v>
          </cell>
          <cell r="G636">
            <v>91</v>
          </cell>
          <cell r="H636">
            <v>77</v>
          </cell>
          <cell r="I636">
            <v>90</v>
          </cell>
          <cell r="J636">
            <v>95</v>
          </cell>
          <cell r="K636">
            <v>83</v>
          </cell>
          <cell r="L636">
            <v>85</v>
          </cell>
          <cell r="M636">
            <v>105</v>
          </cell>
          <cell r="N636">
            <v>244</v>
          </cell>
          <cell r="O636">
            <v>110</v>
          </cell>
          <cell r="P636">
            <v>123</v>
          </cell>
          <cell r="Q636">
            <v>73</v>
          </cell>
          <cell r="R636">
            <v>194</v>
          </cell>
          <cell r="S636">
            <v>4</v>
          </cell>
        </row>
        <row r="637">
          <cell r="A637" t="str">
            <v>mt Malta</v>
          </cell>
          <cell r="B637" t="str">
            <v>mt</v>
          </cell>
          <cell r="C637" t="str">
            <v>Malta</v>
          </cell>
          <cell r="E637">
            <v>0</v>
          </cell>
          <cell r="F637">
            <v>0</v>
          </cell>
          <cell r="G637">
            <v>0</v>
          </cell>
          <cell r="H637">
            <v>0</v>
          </cell>
          <cell r="I637">
            <v>0</v>
          </cell>
          <cell r="J637">
            <v>0</v>
          </cell>
          <cell r="K637">
            <v>0</v>
          </cell>
          <cell r="L637">
            <v>0</v>
          </cell>
          <cell r="M637">
            <v>0</v>
          </cell>
          <cell r="N637">
            <v>0</v>
          </cell>
          <cell r="O637">
            <v>0</v>
          </cell>
          <cell r="P637">
            <v>0</v>
          </cell>
          <cell r="Q637">
            <v>0</v>
          </cell>
          <cell r="R637">
            <v>0</v>
          </cell>
          <cell r="S637">
            <v>0</v>
          </cell>
        </row>
        <row r="638">
          <cell r="A638" t="str">
            <v>nl Netherlands</v>
          </cell>
          <cell r="B638" t="str">
            <v>nl</v>
          </cell>
          <cell r="C638" t="str">
            <v>Netherlands</v>
          </cell>
          <cell r="E638">
            <v>0</v>
          </cell>
          <cell r="F638">
            <v>0</v>
          </cell>
          <cell r="G638">
            <v>153</v>
          </cell>
          <cell r="H638">
            <v>157</v>
          </cell>
          <cell r="I638">
            <v>390</v>
          </cell>
          <cell r="J638">
            <v>322</v>
          </cell>
          <cell r="K638">
            <v>449</v>
          </cell>
          <cell r="L638">
            <v>646</v>
          </cell>
          <cell r="M638">
            <v>423</v>
          </cell>
          <cell r="N638">
            <v>783</v>
          </cell>
          <cell r="O638">
            <v>1175</v>
          </cell>
          <cell r="P638">
            <v>255</v>
          </cell>
          <cell r="Q638">
            <v>1327</v>
          </cell>
          <cell r="R638">
            <v>252</v>
          </cell>
          <cell r="S638">
            <v>203</v>
          </cell>
        </row>
        <row r="639">
          <cell r="A639" t="str">
            <v>at Austria</v>
          </cell>
          <cell r="B639" t="str">
            <v>at</v>
          </cell>
          <cell r="C639" t="str">
            <v>Austria</v>
          </cell>
          <cell r="E639">
            <v>115</v>
          </cell>
          <cell r="F639">
            <v>166</v>
          </cell>
          <cell r="G639">
            <v>276</v>
          </cell>
          <cell r="H639">
            <v>367</v>
          </cell>
          <cell r="I639">
            <v>150</v>
          </cell>
          <cell r="J639">
            <v>752</v>
          </cell>
          <cell r="K639">
            <v>341</v>
          </cell>
          <cell r="L639">
            <v>195</v>
          </cell>
          <cell r="M639">
            <v>8</v>
          </cell>
          <cell r="N639">
            <v>377</v>
          </cell>
          <cell r="O639">
            <v>170</v>
          </cell>
          <cell r="P639">
            <v>187</v>
          </cell>
          <cell r="Q639">
            <v>312</v>
          </cell>
          <cell r="R639">
            <v>195</v>
          </cell>
          <cell r="S639">
            <v>229</v>
          </cell>
        </row>
        <row r="640">
          <cell r="A640" t="str">
            <v>pl Poland</v>
          </cell>
          <cell r="B640" t="str">
            <v>pl</v>
          </cell>
          <cell r="C640" t="str">
            <v>Poland</v>
          </cell>
          <cell r="E640">
            <v>0</v>
          </cell>
          <cell r="F640">
            <v>0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  <cell r="L640">
            <v>0</v>
          </cell>
          <cell r="M640">
            <v>0</v>
          </cell>
          <cell r="N640">
            <v>0</v>
          </cell>
          <cell r="O640">
            <v>331</v>
          </cell>
          <cell r="P640">
            <v>322</v>
          </cell>
          <cell r="Q640">
            <v>464</v>
          </cell>
          <cell r="R640">
            <v>287</v>
          </cell>
          <cell r="S640">
            <v>331</v>
          </cell>
        </row>
        <row r="641">
          <cell r="A641" t="str">
            <v>pt Portugal</v>
          </cell>
          <cell r="B641" t="str">
            <v>pt</v>
          </cell>
          <cell r="C641" t="str">
            <v>Portugal</v>
          </cell>
          <cell r="E641">
            <v>1</v>
          </cell>
          <cell r="F641">
            <v>1</v>
          </cell>
          <cell r="G641">
            <v>1</v>
          </cell>
          <cell r="H641">
            <v>1</v>
          </cell>
          <cell r="I641">
            <v>1</v>
          </cell>
          <cell r="J641">
            <v>1</v>
          </cell>
          <cell r="K641">
            <v>0</v>
          </cell>
          <cell r="L641">
            <v>0</v>
          </cell>
          <cell r="M641">
            <v>0</v>
          </cell>
          <cell r="N641">
            <v>0</v>
          </cell>
          <cell r="O641">
            <v>1</v>
          </cell>
          <cell r="P641">
            <v>1</v>
          </cell>
          <cell r="Q641">
            <v>2</v>
          </cell>
          <cell r="R641">
            <v>6</v>
          </cell>
          <cell r="S641">
            <v>8</v>
          </cell>
        </row>
        <row r="642">
          <cell r="A642" t="str">
            <v>si Slovenia</v>
          </cell>
          <cell r="B642" t="str">
            <v>si</v>
          </cell>
          <cell r="C642" t="str">
            <v>Slovenia</v>
          </cell>
          <cell r="E642">
            <v>0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  <cell r="L642">
            <v>0</v>
          </cell>
          <cell r="M642">
            <v>0</v>
          </cell>
          <cell r="N642">
            <v>0</v>
          </cell>
          <cell r="O642">
            <v>0</v>
          </cell>
          <cell r="P642">
            <v>3</v>
          </cell>
          <cell r="Q642">
            <v>0</v>
          </cell>
          <cell r="R642">
            <v>6</v>
          </cell>
          <cell r="S642">
            <v>5</v>
          </cell>
        </row>
        <row r="643">
          <cell r="A643" t="str">
            <v>sk Slovakia</v>
          </cell>
          <cell r="B643" t="str">
            <v>sk</v>
          </cell>
          <cell r="C643" t="str">
            <v>Slovakia</v>
          </cell>
          <cell r="E643">
            <v>0</v>
          </cell>
          <cell r="F643">
            <v>0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  <cell r="L643">
            <v>0</v>
          </cell>
          <cell r="M643">
            <v>0</v>
          </cell>
          <cell r="N643">
            <v>0</v>
          </cell>
          <cell r="O643">
            <v>0</v>
          </cell>
          <cell r="P643">
            <v>213</v>
          </cell>
          <cell r="Q643">
            <v>200</v>
          </cell>
          <cell r="R643">
            <v>141</v>
          </cell>
          <cell r="S643">
            <v>69</v>
          </cell>
        </row>
        <row r="644">
          <cell r="A644" t="str">
            <v>fi Finland</v>
          </cell>
          <cell r="B644" t="str">
            <v>fi</v>
          </cell>
          <cell r="C644" t="str">
            <v>Finland</v>
          </cell>
          <cell r="E644">
            <v>0</v>
          </cell>
          <cell r="F644">
            <v>4386</v>
          </cell>
          <cell r="G644">
            <v>358</v>
          </cell>
          <cell r="H644">
            <v>405</v>
          </cell>
          <cell r="I644">
            <v>362</v>
          </cell>
          <cell r="J644">
            <v>121</v>
          </cell>
          <cell r="K644">
            <v>404</v>
          </cell>
          <cell r="L644">
            <v>1239</v>
          </cell>
          <cell r="M644">
            <v>2198</v>
          </cell>
          <cell r="N644">
            <v>333</v>
          </cell>
          <cell r="O644">
            <v>324</v>
          </cell>
          <cell r="P644">
            <v>276</v>
          </cell>
          <cell r="Q644">
            <v>390</v>
          </cell>
          <cell r="R644">
            <v>474</v>
          </cell>
          <cell r="S644">
            <v>475</v>
          </cell>
        </row>
        <row r="645">
          <cell r="A645" t="str">
            <v>se Sweden</v>
          </cell>
          <cell r="B645" t="str">
            <v>se</v>
          </cell>
          <cell r="C645" t="str">
            <v>Sweden</v>
          </cell>
          <cell r="E645">
            <v>228</v>
          </cell>
          <cell r="F645">
            <v>262</v>
          </cell>
          <cell r="G645">
            <v>291</v>
          </cell>
          <cell r="H645">
            <v>429</v>
          </cell>
          <cell r="I645">
            <v>577</v>
          </cell>
          <cell r="J645">
            <v>5</v>
          </cell>
          <cell r="K645">
            <v>0</v>
          </cell>
          <cell r="L645">
            <v>61</v>
          </cell>
          <cell r="M645">
            <v>328</v>
          </cell>
          <cell r="N645">
            <v>521</v>
          </cell>
          <cell r="O645">
            <v>207</v>
          </cell>
          <cell r="P645">
            <v>161</v>
          </cell>
          <cell r="Q645">
            <v>177</v>
          </cell>
          <cell r="R645">
            <v>0</v>
          </cell>
          <cell r="S645">
            <v>745</v>
          </cell>
        </row>
        <row r="646">
          <cell r="A646" t="str">
            <v>uk United Kingdom</v>
          </cell>
          <cell r="B646" t="str">
            <v>uk</v>
          </cell>
          <cell r="C646" t="str">
            <v>United Kingdom</v>
          </cell>
          <cell r="E646">
            <v>1675</v>
          </cell>
          <cell r="F646">
            <v>325</v>
          </cell>
          <cell r="G646">
            <v>0</v>
          </cell>
          <cell r="H646">
            <v>67</v>
          </cell>
          <cell r="I646">
            <v>856</v>
          </cell>
          <cell r="J646">
            <v>335</v>
          </cell>
          <cell r="K646">
            <v>325</v>
          </cell>
          <cell r="L646">
            <v>336</v>
          </cell>
          <cell r="M646">
            <v>322</v>
          </cell>
          <cell r="N646">
            <v>0</v>
          </cell>
          <cell r="O646">
            <v>74</v>
          </cell>
          <cell r="P646">
            <v>72</v>
          </cell>
          <cell r="Q646">
            <v>342</v>
          </cell>
          <cell r="R646">
            <v>2242</v>
          </cell>
          <cell r="S646">
            <v>3500</v>
          </cell>
        </row>
        <row r="647">
          <cell r="A647" t="str">
            <v>bg Bulgaria</v>
          </cell>
          <cell r="B647" t="str">
            <v>bg</v>
          </cell>
          <cell r="C647" t="str">
            <v>Bulgaria</v>
          </cell>
          <cell r="E647">
            <v>0</v>
          </cell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3</v>
          </cell>
          <cell r="K647">
            <v>0</v>
          </cell>
          <cell r="L647">
            <v>0</v>
          </cell>
          <cell r="M647">
            <v>0</v>
          </cell>
          <cell r="N647">
            <v>0</v>
          </cell>
          <cell r="O647">
            <v>0</v>
          </cell>
          <cell r="P647">
            <v>0</v>
          </cell>
          <cell r="Q647">
            <v>11</v>
          </cell>
          <cell r="R647">
            <v>6</v>
          </cell>
          <cell r="S647">
            <v>19</v>
          </cell>
        </row>
        <row r="648">
          <cell r="A648" t="str">
            <v>hr Croatia</v>
          </cell>
          <cell r="B648" t="str">
            <v>hr</v>
          </cell>
          <cell r="C648" t="str">
            <v>Croatia</v>
          </cell>
          <cell r="E648">
            <v>0</v>
          </cell>
          <cell r="F648">
            <v>0</v>
          </cell>
          <cell r="G648">
            <v>0</v>
          </cell>
          <cell r="H648">
            <v>18</v>
          </cell>
          <cell r="I648">
            <v>1</v>
          </cell>
          <cell r="J648">
            <v>0</v>
          </cell>
          <cell r="K648">
            <v>0</v>
          </cell>
          <cell r="L648">
            <v>0</v>
          </cell>
          <cell r="M648">
            <v>0</v>
          </cell>
          <cell r="N648">
            <v>0</v>
          </cell>
          <cell r="O648">
            <v>0</v>
          </cell>
          <cell r="P648">
            <v>0</v>
          </cell>
          <cell r="Q648">
            <v>0</v>
          </cell>
          <cell r="R648">
            <v>0</v>
          </cell>
          <cell r="S648">
            <v>0</v>
          </cell>
        </row>
        <row r="649">
          <cell r="A649" t="str">
            <v>ro Romania</v>
          </cell>
          <cell r="B649" t="str">
            <v>ro</v>
          </cell>
          <cell r="C649" t="str">
            <v>Romania</v>
          </cell>
          <cell r="E649">
            <v>101</v>
          </cell>
          <cell r="F649">
            <v>89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  <cell r="L649">
            <v>0</v>
          </cell>
          <cell r="M649">
            <v>0</v>
          </cell>
          <cell r="N649">
            <v>0</v>
          </cell>
          <cell r="O649">
            <v>0</v>
          </cell>
          <cell r="P649">
            <v>0</v>
          </cell>
          <cell r="Q649">
            <v>0</v>
          </cell>
          <cell r="R649">
            <v>0</v>
          </cell>
          <cell r="S649">
            <v>1</v>
          </cell>
        </row>
        <row r="650">
          <cell r="A650" t="str">
            <v>tr Turkey</v>
          </cell>
          <cell r="B650" t="str">
            <v>tr</v>
          </cell>
          <cell r="C650" t="str">
            <v>Turkey</v>
          </cell>
          <cell r="E650">
            <v>0</v>
          </cell>
          <cell r="F650">
            <v>0</v>
          </cell>
          <cell r="G650">
            <v>0</v>
          </cell>
          <cell r="H650">
            <v>0</v>
          </cell>
          <cell r="I650">
            <v>0</v>
          </cell>
          <cell r="J650">
            <v>0</v>
          </cell>
          <cell r="K650">
            <v>0</v>
          </cell>
          <cell r="L650">
            <v>0</v>
          </cell>
          <cell r="M650">
            <v>5</v>
          </cell>
          <cell r="N650">
            <v>55</v>
          </cell>
          <cell r="O650">
            <v>54</v>
          </cell>
          <cell r="P650">
            <v>97</v>
          </cell>
          <cell r="Q650">
            <v>44</v>
          </cell>
          <cell r="R650">
            <v>36</v>
          </cell>
          <cell r="S650">
            <v>28</v>
          </cell>
        </row>
        <row r="651">
          <cell r="A651" t="str">
            <v>is Iceland</v>
          </cell>
          <cell r="B651" t="str">
            <v>is</v>
          </cell>
          <cell r="C651" t="str">
            <v>Iceland</v>
          </cell>
          <cell r="E651">
            <v>0</v>
          </cell>
          <cell r="F651">
            <v>0</v>
          </cell>
          <cell r="G651">
            <v>0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  <cell r="L651">
            <v>0</v>
          </cell>
          <cell r="M651">
            <v>0</v>
          </cell>
          <cell r="N651">
            <v>0</v>
          </cell>
          <cell r="O651">
            <v>0</v>
          </cell>
          <cell r="P651">
            <v>0</v>
          </cell>
          <cell r="Q651">
            <v>0</v>
          </cell>
          <cell r="R651">
            <v>6</v>
          </cell>
          <cell r="S651">
            <v>0</v>
          </cell>
        </row>
        <row r="652">
          <cell r="A652" t="str">
            <v>no Norway</v>
          </cell>
          <cell r="B652" t="str">
            <v>no</v>
          </cell>
          <cell r="C652" t="str">
            <v>Norway</v>
          </cell>
          <cell r="E652">
            <v>466</v>
          </cell>
          <cell r="F652">
            <v>429</v>
          </cell>
          <cell r="G652">
            <v>441</v>
          </cell>
          <cell r="H652">
            <v>467</v>
          </cell>
          <cell r="I652">
            <v>528</v>
          </cell>
          <cell r="J652">
            <v>0</v>
          </cell>
          <cell r="K652">
            <v>0</v>
          </cell>
          <cell r="L652">
            <v>8</v>
          </cell>
          <cell r="M652">
            <v>7</v>
          </cell>
          <cell r="N652">
            <v>199</v>
          </cell>
          <cell r="O652">
            <v>191</v>
          </cell>
          <cell r="P652">
            <v>120</v>
          </cell>
          <cell r="Q652">
            <v>180</v>
          </cell>
          <cell r="R652">
            <v>60</v>
          </cell>
          <cell r="S652">
            <v>31</v>
          </cell>
        </row>
      </sheetData>
      <sheetData sheetId="37"/>
      <sheetData sheetId="3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Annual growth rate"/>
      <sheetName val="Chart Electricity consumption"/>
      <sheetName val="Data for graphs"/>
      <sheetName val="Elec as % of FEC"/>
      <sheetName val="Elec cons per capita"/>
      <sheetName val="Industry Elec cons"/>
      <sheetName val="Transport Elec cons"/>
      <sheetName val="Services Elec cons"/>
      <sheetName val="Household Elec cons"/>
      <sheetName val="Final elec cons by country"/>
      <sheetName val="Summary of final elec cons"/>
      <sheetName val="Population by country"/>
      <sheetName val="Final energy consumption"/>
      <sheetName val="New Cronos 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44">
          <cell r="A244" t="str">
            <v>EU15 European Union (15 countries)</v>
          </cell>
          <cell r="C244">
            <v>363763372</v>
          </cell>
          <cell r="D244">
            <v>365382016</v>
          </cell>
          <cell r="E244">
            <v>367061153</v>
          </cell>
          <cell r="F244">
            <v>368935291</v>
          </cell>
          <cell r="G244">
            <v>370323473</v>
          </cell>
          <cell r="H244">
            <v>371441978</v>
          </cell>
          <cell r="I244">
            <v>372475571</v>
          </cell>
          <cell r="J244">
            <v>373486609</v>
          </cell>
          <cell r="K244">
            <v>374345104</v>
          </cell>
          <cell r="L244">
            <v>375276804</v>
          </cell>
          <cell r="M244">
            <v>376481775</v>
          </cell>
          <cell r="N244" t="str">
            <v xml:space="preserve">: </v>
          </cell>
        </row>
        <row r="245">
          <cell r="A245" t="str">
            <v>BE Belgium</v>
          </cell>
          <cell r="C245">
            <v>9947782</v>
          </cell>
          <cell r="D245">
            <v>9986975</v>
          </cell>
          <cell r="E245">
            <v>10021997</v>
          </cell>
          <cell r="F245">
            <v>10068319</v>
          </cell>
          <cell r="G245">
            <v>10100631</v>
          </cell>
          <cell r="H245">
            <v>10130574</v>
          </cell>
          <cell r="I245">
            <v>10143047</v>
          </cell>
          <cell r="J245">
            <v>10170226</v>
          </cell>
          <cell r="K245">
            <v>10192264</v>
          </cell>
          <cell r="L245">
            <v>10213752</v>
          </cell>
          <cell r="M245">
            <v>10239085</v>
          </cell>
          <cell r="N245">
            <v>10263414</v>
          </cell>
        </row>
        <row r="246">
          <cell r="A246" t="str">
            <v>DK Denmark</v>
          </cell>
          <cell r="C246">
            <v>5135409</v>
          </cell>
          <cell r="D246">
            <v>5146469</v>
          </cell>
          <cell r="E246">
            <v>5162126</v>
          </cell>
          <cell r="F246">
            <v>5180614</v>
          </cell>
          <cell r="G246">
            <v>5196642</v>
          </cell>
          <cell r="H246">
            <v>5215718</v>
          </cell>
          <cell r="I246">
            <v>5251027</v>
          </cell>
          <cell r="J246">
            <v>5275121</v>
          </cell>
          <cell r="K246">
            <v>5294860</v>
          </cell>
          <cell r="L246">
            <v>5313577</v>
          </cell>
          <cell r="M246">
            <v>5330020</v>
          </cell>
          <cell r="N246">
            <v>5349212</v>
          </cell>
        </row>
        <row r="247">
          <cell r="A247" t="str">
            <v>DE Federal Republic of Germany (including ex-GDR from 1991)</v>
          </cell>
          <cell r="C247">
            <v>79112831</v>
          </cell>
          <cell r="D247">
            <v>79753227</v>
          </cell>
          <cell r="E247">
            <v>80274564</v>
          </cell>
          <cell r="F247">
            <v>80974632</v>
          </cell>
          <cell r="G247">
            <v>81338093</v>
          </cell>
          <cell r="H247">
            <v>81538603</v>
          </cell>
          <cell r="I247">
            <v>81817499</v>
          </cell>
          <cell r="J247">
            <v>82012162</v>
          </cell>
          <cell r="K247">
            <v>82057379</v>
          </cell>
          <cell r="L247">
            <v>82037011</v>
          </cell>
          <cell r="M247">
            <v>82163475</v>
          </cell>
          <cell r="N247">
            <v>82259540</v>
          </cell>
        </row>
        <row r="248">
          <cell r="A248" t="str">
            <v>GR Greece</v>
          </cell>
          <cell r="C248">
            <v>10120892</v>
          </cell>
          <cell r="D248">
            <v>10200104</v>
          </cell>
          <cell r="E248">
            <v>10294472</v>
          </cell>
          <cell r="F248">
            <v>10349200</v>
          </cell>
          <cell r="G248">
            <v>10409605</v>
          </cell>
          <cell r="H248">
            <v>10442863</v>
          </cell>
          <cell r="I248">
            <v>10465059</v>
          </cell>
          <cell r="J248">
            <v>10486595</v>
          </cell>
          <cell r="K248">
            <v>10510965</v>
          </cell>
          <cell r="L248">
            <v>10521669</v>
          </cell>
          <cell r="M248">
            <v>10554404</v>
          </cell>
          <cell r="N248" t="str">
            <v xml:space="preserve">: </v>
          </cell>
        </row>
        <row r="249">
          <cell r="A249" t="str">
            <v>ES Spain</v>
          </cell>
          <cell r="C249">
            <v>38826297</v>
          </cell>
          <cell r="D249">
            <v>38874573</v>
          </cell>
          <cell r="E249">
            <v>38965077</v>
          </cell>
          <cell r="F249">
            <v>39056587</v>
          </cell>
          <cell r="G249">
            <v>39135618</v>
          </cell>
          <cell r="H249">
            <v>39196779</v>
          </cell>
          <cell r="I249">
            <v>39249083</v>
          </cell>
          <cell r="J249">
            <v>39308484</v>
          </cell>
          <cell r="K249">
            <v>39387525</v>
          </cell>
          <cell r="L249">
            <v>39519207</v>
          </cell>
          <cell r="M249">
            <v>39733002</v>
          </cell>
          <cell r="N249">
            <v>40121673</v>
          </cell>
        </row>
        <row r="250">
          <cell r="A250" t="str">
            <v>FR France</v>
          </cell>
          <cell r="C250">
            <v>56577000</v>
          </cell>
          <cell r="D250">
            <v>56840661</v>
          </cell>
          <cell r="E250">
            <v>57110533</v>
          </cell>
          <cell r="F250">
            <v>57369161</v>
          </cell>
          <cell r="G250">
            <v>57565008</v>
          </cell>
          <cell r="H250">
            <v>57752535</v>
          </cell>
          <cell r="I250">
            <v>57935959</v>
          </cell>
          <cell r="J250">
            <v>58116018</v>
          </cell>
          <cell r="K250">
            <v>58298962</v>
          </cell>
          <cell r="L250">
            <v>58496613</v>
          </cell>
          <cell r="M250">
            <v>58748743</v>
          </cell>
          <cell r="N250">
            <v>59037225</v>
          </cell>
        </row>
        <row r="251">
          <cell r="A251" t="str">
            <v>IE Ireland</v>
          </cell>
          <cell r="C251">
            <v>3506970</v>
          </cell>
          <cell r="D251">
            <v>3520977</v>
          </cell>
          <cell r="E251">
            <v>3547492</v>
          </cell>
          <cell r="F251">
            <v>3569367</v>
          </cell>
          <cell r="G251">
            <v>3583154</v>
          </cell>
          <cell r="H251">
            <v>3597617</v>
          </cell>
          <cell r="I251">
            <v>3620065</v>
          </cell>
          <cell r="J251">
            <v>3652177</v>
          </cell>
          <cell r="K251">
            <v>3693999</v>
          </cell>
          <cell r="L251">
            <v>3734901</v>
          </cell>
          <cell r="M251">
            <v>3776577</v>
          </cell>
          <cell r="N251">
            <v>3826159</v>
          </cell>
        </row>
        <row r="252">
          <cell r="A252" t="str">
            <v>IT Italy</v>
          </cell>
          <cell r="C252">
            <v>56694360</v>
          </cell>
          <cell r="D252">
            <v>56744119</v>
          </cell>
          <cell r="E252">
            <v>56757236</v>
          </cell>
          <cell r="F252">
            <v>56960300</v>
          </cell>
          <cell r="G252">
            <v>57138489</v>
          </cell>
          <cell r="H252">
            <v>57268578</v>
          </cell>
          <cell r="I252">
            <v>57332996</v>
          </cell>
          <cell r="J252">
            <v>57460977</v>
          </cell>
          <cell r="K252">
            <v>57563354</v>
          </cell>
          <cell r="L252">
            <v>57612615</v>
          </cell>
          <cell r="M252">
            <v>57679895</v>
          </cell>
          <cell r="N252">
            <v>57844017</v>
          </cell>
        </row>
        <row r="253">
          <cell r="A253" t="str">
            <v>LU Luxembourg</v>
          </cell>
          <cell r="C253">
            <v>379300</v>
          </cell>
          <cell r="D253">
            <v>384400</v>
          </cell>
          <cell r="E253">
            <v>389800</v>
          </cell>
          <cell r="F253">
            <v>395200</v>
          </cell>
          <cell r="G253">
            <v>400900</v>
          </cell>
          <cell r="H253">
            <v>406600</v>
          </cell>
          <cell r="I253">
            <v>412800</v>
          </cell>
          <cell r="J253">
            <v>418300</v>
          </cell>
          <cell r="K253">
            <v>423700</v>
          </cell>
          <cell r="L253">
            <v>429200</v>
          </cell>
          <cell r="M253">
            <v>435700</v>
          </cell>
          <cell r="N253">
            <v>441300</v>
          </cell>
        </row>
        <row r="254">
          <cell r="A254" t="str">
            <v>NL Netherlands</v>
          </cell>
          <cell r="C254">
            <v>14892574</v>
          </cell>
          <cell r="D254">
            <v>15010445</v>
          </cell>
          <cell r="E254">
            <v>15129150</v>
          </cell>
          <cell r="F254">
            <v>15239182</v>
          </cell>
          <cell r="G254">
            <v>15341553</v>
          </cell>
          <cell r="H254">
            <v>15424122</v>
          </cell>
          <cell r="I254">
            <v>15493889</v>
          </cell>
          <cell r="J254">
            <v>15567107</v>
          </cell>
          <cell r="K254">
            <v>15654192</v>
          </cell>
          <cell r="L254">
            <v>15760225</v>
          </cell>
          <cell r="M254">
            <v>15863950</v>
          </cell>
          <cell r="N254">
            <v>15987075</v>
          </cell>
        </row>
        <row r="255">
          <cell r="A255" t="str">
            <v>AT Austria</v>
          </cell>
          <cell r="C255">
            <v>7689529</v>
          </cell>
          <cell r="D255">
            <v>7768944</v>
          </cell>
          <cell r="E255">
            <v>7867796</v>
          </cell>
          <cell r="F255">
            <v>7962003</v>
          </cell>
          <cell r="G255">
            <v>8015027</v>
          </cell>
          <cell r="H255">
            <v>8039865</v>
          </cell>
          <cell r="I255">
            <v>8054802</v>
          </cell>
          <cell r="J255">
            <v>8067812</v>
          </cell>
          <cell r="K255">
            <v>8075425</v>
          </cell>
          <cell r="L255">
            <v>8082819</v>
          </cell>
          <cell r="M255">
            <v>8102557</v>
          </cell>
          <cell r="N255">
            <v>8121345</v>
          </cell>
        </row>
        <row r="256">
          <cell r="A256" t="str">
            <v>PT Portugal</v>
          </cell>
          <cell r="C256">
            <v>9919690</v>
          </cell>
          <cell r="D256">
            <v>9877480</v>
          </cell>
          <cell r="E256">
            <v>9960534</v>
          </cell>
          <cell r="F256">
            <v>9964810</v>
          </cell>
          <cell r="G256">
            <v>9982809</v>
          </cell>
          <cell r="H256">
            <v>10012790</v>
          </cell>
          <cell r="I256">
            <v>10041399</v>
          </cell>
          <cell r="J256">
            <v>10069761</v>
          </cell>
          <cell r="K256">
            <v>10107916</v>
          </cell>
          <cell r="L256">
            <v>10150102</v>
          </cell>
          <cell r="M256">
            <v>10198233</v>
          </cell>
          <cell r="N256">
            <v>10262877</v>
          </cell>
        </row>
        <row r="257">
          <cell r="A257" t="str">
            <v>FI Finland</v>
          </cell>
          <cell r="C257">
            <v>4974383</v>
          </cell>
          <cell r="D257">
            <v>4998478</v>
          </cell>
          <cell r="E257">
            <v>5029002</v>
          </cell>
          <cell r="F257">
            <v>5054982</v>
          </cell>
          <cell r="G257">
            <v>5077912</v>
          </cell>
          <cell r="H257">
            <v>5098754</v>
          </cell>
          <cell r="I257">
            <v>5116826</v>
          </cell>
          <cell r="J257">
            <v>5132320</v>
          </cell>
          <cell r="K257">
            <v>5147349</v>
          </cell>
          <cell r="L257">
            <v>5159646</v>
          </cell>
          <cell r="M257">
            <v>5171302</v>
          </cell>
          <cell r="N257">
            <v>5181115</v>
          </cell>
        </row>
        <row r="258">
          <cell r="A258" t="str">
            <v>SE Sweden</v>
          </cell>
          <cell r="C258">
            <v>8527036</v>
          </cell>
          <cell r="D258">
            <v>8590630</v>
          </cell>
          <cell r="E258">
            <v>8644119</v>
          </cell>
          <cell r="F258">
            <v>8692013</v>
          </cell>
          <cell r="G258">
            <v>8745109</v>
          </cell>
          <cell r="H258">
            <v>8816381</v>
          </cell>
          <cell r="I258">
            <v>8837496</v>
          </cell>
          <cell r="J258">
            <v>8844499</v>
          </cell>
          <cell r="K258">
            <v>8847625</v>
          </cell>
          <cell r="L258">
            <v>8854322</v>
          </cell>
          <cell r="M258">
            <v>8861426</v>
          </cell>
          <cell r="N258">
            <v>8882792</v>
          </cell>
        </row>
        <row r="259">
          <cell r="A259" t="str">
            <v>UK United Kingdom</v>
          </cell>
          <cell r="C259">
            <v>57459319</v>
          </cell>
          <cell r="D259">
            <v>57684514</v>
          </cell>
          <cell r="E259">
            <v>57907255</v>
          </cell>
          <cell r="F259">
            <v>58098921</v>
          </cell>
          <cell r="G259">
            <v>58292923</v>
          </cell>
          <cell r="H259">
            <v>58500199</v>
          </cell>
          <cell r="I259">
            <v>58703624</v>
          </cell>
          <cell r="J259">
            <v>58905050</v>
          </cell>
          <cell r="K259">
            <v>59089589</v>
          </cell>
          <cell r="L259">
            <v>59391145</v>
          </cell>
          <cell r="M259">
            <v>59623406</v>
          </cell>
          <cell r="N259">
            <v>59862820</v>
          </cell>
        </row>
        <row r="260">
          <cell r="A260" t="str">
            <v>EEA European Economic Area (EEA) (EU-15 plus IS, LI, NO)</v>
          </cell>
          <cell r="C260">
            <v>368278725</v>
          </cell>
          <cell r="D260">
            <v>369916744</v>
          </cell>
          <cell r="E260">
            <v>371623900</v>
          </cell>
          <cell r="F260">
            <v>373526712</v>
          </cell>
          <cell r="G260">
            <v>374943662</v>
          </cell>
          <cell r="H260">
            <v>376087995</v>
          </cell>
          <cell r="I260">
            <v>377144409</v>
          </cell>
          <cell r="J260">
            <v>378180340</v>
          </cell>
          <cell r="K260">
            <v>379066404</v>
          </cell>
          <cell r="L260">
            <v>380029860</v>
          </cell>
          <cell r="M260">
            <v>381271747</v>
          </cell>
          <cell r="N260" t="str">
            <v xml:space="preserve">: </v>
          </cell>
        </row>
        <row r="261">
          <cell r="A261" t="str">
            <v>IS Iceland</v>
          </cell>
          <cell r="C261">
            <v>253785</v>
          </cell>
          <cell r="D261">
            <v>255866</v>
          </cell>
          <cell r="E261">
            <v>259727</v>
          </cell>
          <cell r="F261">
            <v>262386</v>
          </cell>
          <cell r="G261">
            <v>265064</v>
          </cell>
          <cell r="H261">
            <v>266978</v>
          </cell>
          <cell r="I261">
            <v>267958</v>
          </cell>
          <cell r="J261">
            <v>269874</v>
          </cell>
          <cell r="K261">
            <v>272381</v>
          </cell>
          <cell r="L261">
            <v>275712</v>
          </cell>
          <cell r="M261">
            <v>279049</v>
          </cell>
          <cell r="N261">
            <v>283361</v>
          </cell>
        </row>
        <row r="262">
          <cell r="A262" t="str">
            <v>LI Liechtenstein</v>
          </cell>
          <cell r="C262">
            <v>28452</v>
          </cell>
          <cell r="D262">
            <v>29032</v>
          </cell>
          <cell r="E262">
            <v>29386</v>
          </cell>
          <cell r="F262">
            <v>29868</v>
          </cell>
          <cell r="G262">
            <v>30310</v>
          </cell>
          <cell r="H262">
            <v>30629</v>
          </cell>
          <cell r="I262">
            <v>30923</v>
          </cell>
          <cell r="J262">
            <v>31143</v>
          </cell>
          <cell r="K262">
            <v>31320</v>
          </cell>
          <cell r="L262">
            <v>32015</v>
          </cell>
          <cell r="M262">
            <v>32426</v>
          </cell>
          <cell r="N262">
            <v>32863</v>
          </cell>
        </row>
        <row r="263">
          <cell r="A263" t="str">
            <v>NO Norway</v>
          </cell>
          <cell r="C263">
            <v>4233116</v>
          </cell>
          <cell r="D263">
            <v>4249830</v>
          </cell>
          <cell r="E263">
            <v>4273634</v>
          </cell>
          <cell r="F263">
            <v>4299167</v>
          </cell>
          <cell r="G263">
            <v>4324815</v>
          </cell>
          <cell r="H263">
            <v>4348410</v>
          </cell>
          <cell r="I263">
            <v>4369957</v>
          </cell>
          <cell r="J263">
            <v>4392714</v>
          </cell>
          <cell r="K263">
            <v>4417599</v>
          </cell>
          <cell r="L263">
            <v>4445329</v>
          </cell>
          <cell r="M263">
            <v>4478497</v>
          </cell>
          <cell r="N263">
            <v>4503436</v>
          </cell>
        </row>
        <row r="264">
          <cell r="A264" t="str">
            <v>BG Bulgaria</v>
          </cell>
          <cell r="C264">
            <v>8767308</v>
          </cell>
          <cell r="D264">
            <v>8669269</v>
          </cell>
          <cell r="E264">
            <v>8595465</v>
          </cell>
          <cell r="F264">
            <v>8484863</v>
          </cell>
          <cell r="G264">
            <v>8459763</v>
          </cell>
          <cell r="H264">
            <v>8427418</v>
          </cell>
          <cell r="I264">
            <v>8384715</v>
          </cell>
          <cell r="J264">
            <v>8340936</v>
          </cell>
          <cell r="K264">
            <v>8283200</v>
          </cell>
          <cell r="L264">
            <v>8230371</v>
          </cell>
          <cell r="M264">
            <v>8190876</v>
          </cell>
          <cell r="N264">
            <v>8149468</v>
          </cell>
        </row>
        <row r="265">
          <cell r="A265" t="str">
            <v>CY Cyprus</v>
          </cell>
          <cell r="C265">
            <v>675100</v>
          </cell>
          <cell r="D265">
            <v>687100</v>
          </cell>
          <cell r="E265">
            <v>699800</v>
          </cell>
          <cell r="F265">
            <v>713700</v>
          </cell>
          <cell r="G265">
            <v>722800</v>
          </cell>
          <cell r="H265">
            <v>729800</v>
          </cell>
          <cell r="I265">
            <v>735900</v>
          </cell>
          <cell r="J265">
            <v>741000</v>
          </cell>
          <cell r="K265">
            <v>746100</v>
          </cell>
          <cell r="L265">
            <v>751500</v>
          </cell>
          <cell r="M265">
            <v>754800</v>
          </cell>
          <cell r="N265">
            <v>759100</v>
          </cell>
        </row>
        <row r="266">
          <cell r="A266" t="str">
            <v>CZ Czech Republic</v>
          </cell>
          <cell r="C266">
            <v>10362102</v>
          </cell>
          <cell r="D266">
            <v>10364124</v>
          </cell>
          <cell r="E266">
            <v>10312548</v>
          </cell>
          <cell r="F266">
            <v>10325697</v>
          </cell>
          <cell r="G266">
            <v>10334013</v>
          </cell>
          <cell r="H266">
            <v>10333161</v>
          </cell>
          <cell r="I266">
            <v>10321344</v>
          </cell>
          <cell r="J266">
            <v>10309137</v>
          </cell>
          <cell r="K266">
            <v>10299125</v>
          </cell>
          <cell r="L266">
            <v>10289621</v>
          </cell>
          <cell r="M266">
            <v>10278098</v>
          </cell>
          <cell r="N266">
            <v>10266546</v>
          </cell>
        </row>
        <row r="267">
          <cell r="A267" t="str">
            <v>EE Estonia</v>
          </cell>
          <cell r="C267">
            <v>1571648</v>
          </cell>
          <cell r="D267">
            <v>1570451</v>
          </cell>
          <cell r="E267">
            <v>1562216</v>
          </cell>
          <cell r="F267">
            <v>1526531</v>
          </cell>
          <cell r="G267">
            <v>1506927</v>
          </cell>
          <cell r="H267">
            <v>1491583</v>
          </cell>
          <cell r="I267">
            <v>1476301</v>
          </cell>
          <cell r="J267">
            <v>1462130</v>
          </cell>
          <cell r="K267">
            <v>1453844</v>
          </cell>
          <cell r="L267">
            <v>1445580</v>
          </cell>
          <cell r="M267">
            <v>1371835</v>
          </cell>
          <cell r="N267">
            <v>1366723</v>
          </cell>
        </row>
        <row r="268">
          <cell r="A268" t="str">
            <v>HU Hungary</v>
          </cell>
          <cell r="C268">
            <v>10374823</v>
          </cell>
          <cell r="D268">
            <v>10354842</v>
          </cell>
          <cell r="E268">
            <v>10337236</v>
          </cell>
          <cell r="F268">
            <v>10310179</v>
          </cell>
          <cell r="G268">
            <v>10276968</v>
          </cell>
          <cell r="H268">
            <v>10245677</v>
          </cell>
          <cell r="I268">
            <v>10212300</v>
          </cell>
          <cell r="J268">
            <v>10174442</v>
          </cell>
          <cell r="K268">
            <v>10135358</v>
          </cell>
          <cell r="L268">
            <v>10091789</v>
          </cell>
          <cell r="M268">
            <v>10043224</v>
          </cell>
          <cell r="N268" t="str">
            <v xml:space="preserve">: </v>
          </cell>
        </row>
        <row r="269">
          <cell r="A269" t="str">
            <v>LT Lithuania</v>
          </cell>
          <cell r="C269">
            <v>3708251</v>
          </cell>
          <cell r="D269">
            <v>3736498</v>
          </cell>
          <cell r="E269">
            <v>3746860</v>
          </cell>
          <cell r="F269">
            <v>3736490</v>
          </cell>
          <cell r="G269">
            <v>3723970</v>
          </cell>
          <cell r="H269">
            <v>3717734</v>
          </cell>
          <cell r="I269">
            <v>3711855</v>
          </cell>
          <cell r="J269">
            <v>3707213</v>
          </cell>
          <cell r="K269">
            <v>3703961</v>
          </cell>
          <cell r="L269">
            <v>3700799</v>
          </cell>
          <cell r="M269">
            <v>3698521</v>
          </cell>
          <cell r="N269">
            <v>3692645</v>
          </cell>
        </row>
        <row r="270">
          <cell r="A270" t="str">
            <v>LV Latvia</v>
          </cell>
          <cell r="C270">
            <v>2673470</v>
          </cell>
          <cell r="D270">
            <v>2667870</v>
          </cell>
          <cell r="E270">
            <v>2656958</v>
          </cell>
          <cell r="F270">
            <v>2606176</v>
          </cell>
          <cell r="G270">
            <v>2565854</v>
          </cell>
          <cell r="H270">
            <v>2529543</v>
          </cell>
          <cell r="I270">
            <v>2501660</v>
          </cell>
          <cell r="J270">
            <v>2479870</v>
          </cell>
          <cell r="K270">
            <v>2458403</v>
          </cell>
          <cell r="L270">
            <v>2439445</v>
          </cell>
          <cell r="M270">
            <v>2379934</v>
          </cell>
          <cell r="N270">
            <v>2366131</v>
          </cell>
        </row>
        <row r="271">
          <cell r="A271" t="str">
            <v>MT Malta</v>
          </cell>
          <cell r="C271">
            <v>352430</v>
          </cell>
          <cell r="D271">
            <v>355910</v>
          </cell>
          <cell r="E271">
            <v>359543</v>
          </cell>
          <cell r="F271">
            <v>362977</v>
          </cell>
          <cell r="G271">
            <v>366431</v>
          </cell>
          <cell r="H271">
            <v>369451</v>
          </cell>
          <cell r="I271">
            <v>371173</v>
          </cell>
          <cell r="J271">
            <v>373958</v>
          </cell>
          <cell r="K271">
            <v>376513</v>
          </cell>
          <cell r="L271">
            <v>378518</v>
          </cell>
          <cell r="M271">
            <v>380201</v>
          </cell>
          <cell r="N271">
            <v>391415</v>
          </cell>
        </row>
        <row r="272">
          <cell r="A272" t="str">
            <v>PL Poland</v>
          </cell>
          <cell r="C272">
            <v>38038403</v>
          </cell>
          <cell r="D272">
            <v>38183160</v>
          </cell>
          <cell r="E272">
            <v>38309226</v>
          </cell>
          <cell r="F272">
            <v>38418108</v>
          </cell>
          <cell r="G272">
            <v>38504707</v>
          </cell>
          <cell r="H272">
            <v>38580597</v>
          </cell>
          <cell r="I272">
            <v>38609399</v>
          </cell>
          <cell r="J272">
            <v>38639341</v>
          </cell>
          <cell r="K272">
            <v>38659979</v>
          </cell>
          <cell r="L272">
            <v>38666983</v>
          </cell>
          <cell r="M272">
            <v>38653559</v>
          </cell>
          <cell r="N272">
            <v>38644211</v>
          </cell>
        </row>
        <row r="273">
          <cell r="A273" t="str">
            <v>RO Romania</v>
          </cell>
          <cell r="C273">
            <v>23211395</v>
          </cell>
          <cell r="D273">
            <v>23192274</v>
          </cell>
          <cell r="E273">
            <v>22811392</v>
          </cell>
          <cell r="F273">
            <v>22778533</v>
          </cell>
          <cell r="G273">
            <v>22748027</v>
          </cell>
          <cell r="H273">
            <v>22712394</v>
          </cell>
          <cell r="I273">
            <v>22656145</v>
          </cell>
          <cell r="J273">
            <v>22581862</v>
          </cell>
          <cell r="K273">
            <v>22526093</v>
          </cell>
          <cell r="L273">
            <v>22488595</v>
          </cell>
          <cell r="M273">
            <v>22455485</v>
          </cell>
          <cell r="N273">
            <v>22430457</v>
          </cell>
        </row>
        <row r="274">
          <cell r="A274" t="str">
            <v>SI Slovenia</v>
          </cell>
          <cell r="C274">
            <v>1996377</v>
          </cell>
          <cell r="D274">
            <v>1999945</v>
          </cell>
          <cell r="E274">
            <v>1998912</v>
          </cell>
          <cell r="F274">
            <v>1994084</v>
          </cell>
          <cell r="G274">
            <v>1989408</v>
          </cell>
          <cell r="H274">
            <v>1989477</v>
          </cell>
          <cell r="I274">
            <v>1990266</v>
          </cell>
          <cell r="J274">
            <v>1986989</v>
          </cell>
          <cell r="K274">
            <v>1984923</v>
          </cell>
          <cell r="L274">
            <v>1978334</v>
          </cell>
          <cell r="M274">
            <v>1987755</v>
          </cell>
          <cell r="N274">
            <v>1990094</v>
          </cell>
        </row>
        <row r="275">
          <cell r="A275" t="str">
            <v>SK Slovak Republic</v>
          </cell>
          <cell r="C275">
            <v>5287663</v>
          </cell>
          <cell r="D275">
            <v>5271711</v>
          </cell>
          <cell r="E275">
            <v>5295877</v>
          </cell>
          <cell r="F275">
            <v>5314155</v>
          </cell>
          <cell r="G275">
            <v>5336455</v>
          </cell>
          <cell r="H275">
            <v>5356207</v>
          </cell>
          <cell r="I275">
            <v>5367790</v>
          </cell>
          <cell r="J275">
            <v>5378932</v>
          </cell>
          <cell r="K275">
            <v>5387650</v>
          </cell>
          <cell r="L275">
            <v>5393382</v>
          </cell>
          <cell r="M275">
            <v>5398657</v>
          </cell>
          <cell r="N275">
            <v>5402547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GIEC by fuel"/>
      <sheetName val="Chart Growth rates"/>
      <sheetName val="Chart Share of fuels"/>
      <sheetName val="Data for graphs"/>
      <sheetName val="Coal, lignite &amp; derivatives"/>
      <sheetName val="Crude oil &amp; oil products"/>
      <sheetName val="Natural gas"/>
      <sheetName val="Nuclear energy"/>
      <sheetName val="Renewables"/>
      <sheetName val="Other"/>
      <sheetName val="Total energy consumption"/>
      <sheetName val="Coal, lignite &amp; der projn"/>
      <sheetName val="Crude oil &amp; oil products projn"/>
      <sheetName val="Natural gas projn"/>
      <sheetName val="Nuclear energy projn"/>
      <sheetName val="Renewables projn"/>
      <sheetName val="Other projn"/>
      <sheetName val="Total energy consumption projn"/>
      <sheetName val="New Cronos data"/>
    </sheetNames>
    <sheetDataSet>
      <sheetData sheetId="0" refreshError="1"/>
      <sheetData sheetId="1" refreshError="1"/>
      <sheetData sheetId="2"/>
      <sheetData sheetId="3">
        <row r="2">
          <cell r="B2">
            <v>1990</v>
          </cell>
          <cell r="C2">
            <v>1991</v>
          </cell>
          <cell r="D2">
            <v>1992</v>
          </cell>
          <cell r="E2">
            <v>1993</v>
          </cell>
          <cell r="F2">
            <v>1994</v>
          </cell>
          <cell r="G2">
            <v>1995</v>
          </cell>
          <cell r="H2">
            <v>1996</v>
          </cell>
          <cell r="I2">
            <v>1997</v>
          </cell>
          <cell r="J2">
            <v>1998</v>
          </cell>
          <cell r="K2">
            <v>1999</v>
          </cell>
          <cell r="L2">
            <v>2000</v>
          </cell>
        </row>
        <row r="3">
          <cell r="A3" t="str">
            <v>Crude oil and oil products</v>
          </cell>
          <cell r="B3">
            <v>545.45722999999998</v>
          </cell>
          <cell r="C3">
            <v>562.72516000000007</v>
          </cell>
          <cell r="D3">
            <v>570.99618000000009</v>
          </cell>
          <cell r="E3">
            <v>564.45447999999999</v>
          </cell>
          <cell r="F3">
            <v>567.65104000000008</v>
          </cell>
          <cell r="G3">
            <v>575.13715999999999</v>
          </cell>
          <cell r="H3">
            <v>587.03172999999992</v>
          </cell>
          <cell r="I3">
            <v>587.26431000000002</v>
          </cell>
          <cell r="J3">
            <v>601.12046999999995</v>
          </cell>
          <cell r="K3">
            <v>596.63562000000002</v>
          </cell>
          <cell r="L3">
            <v>586.98718000000008</v>
          </cell>
        </row>
        <row r="4">
          <cell r="A4" t="str">
            <v>Coal, lignite and derivatives</v>
          </cell>
          <cell r="B4">
            <v>302.75872999999996</v>
          </cell>
          <cell r="C4">
            <v>286.29505</v>
          </cell>
          <cell r="D4">
            <v>266.16807</v>
          </cell>
          <cell r="E4">
            <v>246.57804999999999</v>
          </cell>
          <cell r="F4">
            <v>242.6225</v>
          </cell>
          <cell r="G4">
            <v>237.74218999999999</v>
          </cell>
          <cell r="H4">
            <v>234.90236999999999</v>
          </cell>
          <cell r="I4">
            <v>223.50903</v>
          </cell>
          <cell r="J4">
            <v>223.15218999999999</v>
          </cell>
          <cell r="K4">
            <v>204.32166000000001</v>
          </cell>
          <cell r="L4">
            <v>214.50929000000002</v>
          </cell>
        </row>
        <row r="5">
          <cell r="A5" t="str">
            <v>Natural &amp; derived gas</v>
          </cell>
          <cell r="B5">
            <v>222.08442000000002</v>
          </cell>
          <cell r="C5">
            <v>239.71668</v>
          </cell>
          <cell r="D5">
            <v>237.14785000000001</v>
          </cell>
          <cell r="E5">
            <v>252.2664</v>
          </cell>
          <cell r="F5">
            <v>253.68087</v>
          </cell>
          <cell r="G5">
            <v>273.40024</v>
          </cell>
          <cell r="H5">
            <v>305.19895000000002</v>
          </cell>
          <cell r="I5">
            <v>302.61018999999999</v>
          </cell>
          <cell r="J5">
            <v>315.54715999999996</v>
          </cell>
          <cell r="K5">
            <v>329.60009000000002</v>
          </cell>
          <cell r="L5">
            <v>338.67453</v>
          </cell>
        </row>
        <row r="6">
          <cell r="A6" t="str">
            <v>Nuclear Energy</v>
          </cell>
          <cell r="B6">
            <v>181.43870999999999</v>
          </cell>
          <cell r="C6">
            <v>187.02055999999999</v>
          </cell>
          <cell r="D6">
            <v>188.26723000000001</v>
          </cell>
          <cell r="E6">
            <v>197.55837</v>
          </cell>
          <cell r="F6">
            <v>197.27132999999998</v>
          </cell>
          <cell r="G6">
            <v>201.23948999999999</v>
          </cell>
          <cell r="H6">
            <v>208.86391</v>
          </cell>
          <cell r="I6">
            <v>212.61462</v>
          </cell>
          <cell r="J6">
            <v>212.05232999999998</v>
          </cell>
          <cell r="K6">
            <v>220.20554999999999</v>
          </cell>
          <cell r="L6">
            <v>222.84637000000001</v>
          </cell>
        </row>
        <row r="7">
          <cell r="A7" t="str">
            <v>Renewables</v>
          </cell>
          <cell r="B7">
            <v>65.689309999999992</v>
          </cell>
          <cell r="C7">
            <v>68.769190000000009</v>
          </cell>
          <cell r="D7">
            <v>70.690219999999997</v>
          </cell>
          <cell r="E7">
            <v>72.280199999999994</v>
          </cell>
          <cell r="F7">
            <v>72.503419999999991</v>
          </cell>
          <cell r="G7">
            <v>73.207279999999997</v>
          </cell>
          <cell r="H7">
            <v>75.737449999999995</v>
          </cell>
          <cell r="I7">
            <v>78.220070000000007</v>
          </cell>
          <cell r="J7">
            <v>82.173810000000003</v>
          </cell>
          <cell r="K7">
            <v>83.267229999999998</v>
          </cell>
          <cell r="L7">
            <v>86.593530000000001</v>
          </cell>
        </row>
        <row r="8">
          <cell r="A8" t="str">
            <v>Other fuels</v>
          </cell>
          <cell r="B8">
            <v>3.0802000000001279</v>
          </cell>
          <cell r="C8">
            <v>1.951960000000021</v>
          </cell>
          <cell r="D8">
            <v>2.4855499999999591</v>
          </cell>
          <cell r="E8">
            <v>2.8193999999998631</v>
          </cell>
          <cell r="F8">
            <v>2.506239999999889</v>
          </cell>
          <cell r="G8">
            <v>2.6593399999999967</v>
          </cell>
          <cell r="H8">
            <v>1.1622900000000809</v>
          </cell>
          <cell r="I8">
            <v>2.5804799999998651</v>
          </cell>
          <cell r="J8">
            <v>2.9056400000002176</v>
          </cell>
          <cell r="K8">
            <v>4.0378500000000788</v>
          </cell>
          <cell r="L8">
            <v>5.584599999999889</v>
          </cell>
        </row>
        <row r="9">
          <cell r="A9" t="str">
            <v>GIEC total</v>
          </cell>
          <cell r="B9">
            <v>1320.5086000000001</v>
          </cell>
          <cell r="C9">
            <v>1346.4786000000001</v>
          </cell>
          <cell r="D9">
            <v>1335.7551000000001</v>
          </cell>
          <cell r="E9">
            <v>1335.9568999999999</v>
          </cell>
          <cell r="F9">
            <v>1336.2353999999998</v>
          </cell>
          <cell r="G9">
            <v>1363.3857</v>
          </cell>
          <cell r="H9">
            <v>1412.8967</v>
          </cell>
          <cell r="I9">
            <v>1406.7987000000001</v>
          </cell>
          <cell r="J9">
            <v>1436.9516000000001</v>
          </cell>
          <cell r="K9">
            <v>1438.068</v>
          </cell>
          <cell r="L9">
            <v>1455.1955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7">
          <cell r="A7" t="str">
            <v>EU15 European Union (15 countries)</v>
          </cell>
          <cell r="C7">
            <v>1320508.6000000001</v>
          </cell>
          <cell r="D7">
            <v>1346478.6</v>
          </cell>
          <cell r="E7">
            <v>1335755.1000000001</v>
          </cell>
          <cell r="F7">
            <v>1335956.8999999999</v>
          </cell>
          <cell r="G7">
            <v>1336235.3999999999</v>
          </cell>
          <cell r="H7">
            <v>1363385.7</v>
          </cell>
          <cell r="I7">
            <v>1412896.7</v>
          </cell>
          <cell r="J7">
            <v>1406798.7</v>
          </cell>
          <cell r="K7">
            <v>1436951.6</v>
          </cell>
          <cell r="L7">
            <v>1438068</v>
          </cell>
          <cell r="M7">
            <v>1455195.5</v>
          </cell>
        </row>
        <row r="8">
          <cell r="A8" t="str">
            <v>BE Belgium</v>
          </cell>
          <cell r="C8">
            <v>47264.32</v>
          </cell>
          <cell r="D8">
            <v>49493.09</v>
          </cell>
          <cell r="E8">
            <v>50258.82</v>
          </cell>
          <cell r="F8">
            <v>48882.54</v>
          </cell>
          <cell r="G8">
            <v>49750.720000000001</v>
          </cell>
          <cell r="H8">
            <v>50458.58</v>
          </cell>
          <cell r="I8">
            <v>53974.95</v>
          </cell>
          <cell r="J8">
            <v>55119.97</v>
          </cell>
          <cell r="K8">
            <v>56210.69</v>
          </cell>
          <cell r="L8">
            <v>56869.37</v>
          </cell>
          <cell r="M8">
            <v>57161.13</v>
          </cell>
        </row>
        <row r="9">
          <cell r="A9" t="str">
            <v>DK Denmark</v>
          </cell>
          <cell r="C9">
            <v>17882.68</v>
          </cell>
          <cell r="D9">
            <v>19740.07</v>
          </cell>
          <cell r="E9">
            <v>18867.79</v>
          </cell>
          <cell r="F9">
            <v>19322.990000000002</v>
          </cell>
          <cell r="G9">
            <v>20041.099999999999</v>
          </cell>
          <cell r="H9">
            <v>20137.810000000001</v>
          </cell>
          <cell r="I9">
            <v>22750.240000000002</v>
          </cell>
          <cell r="J9">
            <v>21243.9</v>
          </cell>
          <cell r="K9">
            <v>20869.310000000001</v>
          </cell>
          <cell r="L9">
            <v>20180.21</v>
          </cell>
          <cell r="M9">
            <v>19634.64</v>
          </cell>
        </row>
        <row r="10">
          <cell r="A10" t="str">
            <v>DE Federal Republic of Germany (including ex-GDR from 1991)</v>
          </cell>
          <cell r="C10">
            <v>356073.61</v>
          </cell>
          <cell r="D10">
            <v>347162.89</v>
          </cell>
          <cell r="E10">
            <v>340431.68</v>
          </cell>
          <cell r="F10">
            <v>339011.89</v>
          </cell>
          <cell r="G10">
            <v>335993.29</v>
          </cell>
          <cell r="H10">
            <v>337063.75</v>
          </cell>
          <cell r="I10">
            <v>348768.88</v>
          </cell>
          <cell r="J10">
            <v>345250.94</v>
          </cell>
          <cell r="K10">
            <v>344630.01</v>
          </cell>
          <cell r="L10">
            <v>336275.27</v>
          </cell>
          <cell r="M10">
            <v>339277.77</v>
          </cell>
        </row>
        <row r="11">
          <cell r="A11" t="str">
            <v>GR Greece</v>
          </cell>
          <cell r="C11">
            <v>22245.11</v>
          </cell>
          <cell r="D11">
            <v>22413.71</v>
          </cell>
          <cell r="E11">
            <v>23040.21</v>
          </cell>
          <cell r="F11">
            <v>22605.32</v>
          </cell>
          <cell r="G11">
            <v>23606.41</v>
          </cell>
          <cell r="H11">
            <v>24136.69</v>
          </cell>
          <cell r="I11">
            <v>25405.37</v>
          </cell>
          <cell r="J11">
            <v>25585.39</v>
          </cell>
          <cell r="K11">
            <v>26875.22</v>
          </cell>
          <cell r="L11">
            <v>26759.35</v>
          </cell>
          <cell r="M11">
            <v>28075.919999999998</v>
          </cell>
        </row>
        <row r="12">
          <cell r="A12" t="str">
            <v>ES Spain</v>
          </cell>
          <cell r="C12">
            <v>89085.38</v>
          </cell>
          <cell r="D12">
            <v>94131.93</v>
          </cell>
          <cell r="E12">
            <v>95459.95</v>
          </cell>
          <cell r="F12">
            <v>91692.97</v>
          </cell>
          <cell r="G12">
            <v>97405.33</v>
          </cell>
          <cell r="H12">
            <v>102287.33</v>
          </cell>
          <cell r="I12">
            <v>100902.79</v>
          </cell>
          <cell r="J12">
            <v>106102.78</v>
          </cell>
          <cell r="K12">
            <v>111113.11</v>
          </cell>
          <cell r="L12">
            <v>117485.4</v>
          </cell>
          <cell r="M12">
            <v>122582.04</v>
          </cell>
        </row>
        <row r="13">
          <cell r="A13" t="str">
            <v>FR France</v>
          </cell>
          <cell r="C13">
            <v>223194.82</v>
          </cell>
          <cell r="D13">
            <v>235847.66</v>
          </cell>
          <cell r="E13">
            <v>233021.14</v>
          </cell>
          <cell r="F13">
            <v>235954.51</v>
          </cell>
          <cell r="G13">
            <v>226662.77</v>
          </cell>
          <cell r="H13">
            <v>235704.43</v>
          </cell>
          <cell r="I13">
            <v>249206.6</v>
          </cell>
          <cell r="J13">
            <v>243157.15</v>
          </cell>
          <cell r="K13">
            <v>250697.16</v>
          </cell>
          <cell r="L13">
            <v>250745.61</v>
          </cell>
          <cell r="M13">
            <v>256904.91</v>
          </cell>
        </row>
        <row r="14">
          <cell r="A14" t="str">
            <v>IE Ireland</v>
          </cell>
          <cell r="C14">
            <v>10251.18</v>
          </cell>
          <cell r="D14">
            <v>10244.780000000001</v>
          </cell>
          <cell r="E14">
            <v>10162.67</v>
          </cell>
          <cell r="F14">
            <v>10268.57</v>
          </cell>
          <cell r="G14">
            <v>10954.47</v>
          </cell>
          <cell r="H14">
            <v>11024.02</v>
          </cell>
          <cell r="I14">
            <v>11687.08</v>
          </cell>
          <cell r="J14">
            <v>12247.1</v>
          </cell>
          <cell r="K14">
            <v>13040.59</v>
          </cell>
          <cell r="L14">
            <v>13867.54</v>
          </cell>
          <cell r="M14">
            <v>14028.61</v>
          </cell>
        </row>
        <row r="15">
          <cell r="A15" t="str">
            <v>IT Italy</v>
          </cell>
          <cell r="C15">
            <v>154796.78</v>
          </cell>
          <cell r="D15">
            <v>156737</v>
          </cell>
          <cell r="E15">
            <v>158689.47</v>
          </cell>
          <cell r="F15">
            <v>156245.13</v>
          </cell>
          <cell r="G15">
            <v>154121.35</v>
          </cell>
          <cell r="H15">
            <v>162681.57</v>
          </cell>
          <cell r="I15">
            <v>162450.81</v>
          </cell>
          <cell r="J15">
            <v>164869.98000000001</v>
          </cell>
          <cell r="K15">
            <v>170509.68</v>
          </cell>
          <cell r="L15">
            <v>173189.52</v>
          </cell>
          <cell r="M15">
            <v>175639.37</v>
          </cell>
        </row>
        <row r="16">
          <cell r="A16" t="str">
            <v>LU Luxembourg</v>
          </cell>
          <cell r="C16">
            <v>3551.38</v>
          </cell>
          <cell r="D16">
            <v>3772.84</v>
          </cell>
          <cell r="E16">
            <v>3789.72</v>
          </cell>
          <cell r="F16">
            <v>3842.61</v>
          </cell>
          <cell r="G16">
            <v>3754.97</v>
          </cell>
          <cell r="H16">
            <v>3335.17</v>
          </cell>
          <cell r="I16">
            <v>3400.96</v>
          </cell>
          <cell r="J16">
            <v>3351.26</v>
          </cell>
          <cell r="K16">
            <v>3274</v>
          </cell>
          <cell r="L16">
            <v>3439.94</v>
          </cell>
          <cell r="M16">
            <v>3627.59</v>
          </cell>
        </row>
        <row r="17">
          <cell r="A17" t="str">
            <v>NL Netherlands</v>
          </cell>
          <cell r="C17">
            <v>66817.34</v>
          </cell>
          <cell r="D17">
            <v>69938.31</v>
          </cell>
          <cell r="E17">
            <v>69542.94</v>
          </cell>
          <cell r="F17">
            <v>70784.25</v>
          </cell>
          <cell r="G17">
            <v>70605.41</v>
          </cell>
          <cell r="H17">
            <v>73355.23</v>
          </cell>
          <cell r="I17">
            <v>76254.080000000002</v>
          </cell>
          <cell r="J17">
            <v>75036.5</v>
          </cell>
          <cell r="K17">
            <v>75010.05</v>
          </cell>
          <cell r="L17">
            <v>74474.98</v>
          </cell>
          <cell r="M17">
            <v>75601.36</v>
          </cell>
        </row>
        <row r="18">
          <cell r="A18" t="str">
            <v>AT Austria</v>
          </cell>
          <cell r="C18">
            <v>25654.13</v>
          </cell>
          <cell r="D18">
            <v>27006.639999999999</v>
          </cell>
          <cell r="E18">
            <v>25729.91</v>
          </cell>
          <cell r="F18">
            <v>25639.98</v>
          </cell>
          <cell r="G18">
            <v>25662.53</v>
          </cell>
          <cell r="H18">
            <v>26369.79</v>
          </cell>
          <cell r="I18">
            <v>28042.62</v>
          </cell>
          <cell r="J18">
            <v>28482.01</v>
          </cell>
          <cell r="K18">
            <v>28791.200000000001</v>
          </cell>
          <cell r="L18">
            <v>28387.98</v>
          </cell>
          <cell r="M18">
            <v>28408.82</v>
          </cell>
        </row>
        <row r="19">
          <cell r="A19" t="str">
            <v>PT Portugal</v>
          </cell>
          <cell r="C19">
            <v>16740.91</v>
          </cell>
          <cell r="D19">
            <v>17050.78</v>
          </cell>
          <cell r="E19">
            <v>18438.47</v>
          </cell>
          <cell r="F19">
            <v>18210.04</v>
          </cell>
          <cell r="G19">
            <v>18709.32</v>
          </cell>
          <cell r="H19">
            <v>19615.48</v>
          </cell>
          <cell r="I19">
            <v>19663.900000000001</v>
          </cell>
          <cell r="J19">
            <v>20911.650000000001</v>
          </cell>
          <cell r="K19">
            <v>22245.68</v>
          </cell>
          <cell r="L19">
            <v>23973.06</v>
          </cell>
          <cell r="M19">
            <v>24130.720000000001</v>
          </cell>
        </row>
        <row r="20">
          <cell r="A20" t="str">
            <v>FI Finland</v>
          </cell>
          <cell r="C20">
            <v>28463.9</v>
          </cell>
          <cell r="D20">
            <v>28935.77</v>
          </cell>
          <cell r="E20">
            <v>27962.35</v>
          </cell>
          <cell r="F20">
            <v>28997.16</v>
          </cell>
          <cell r="G20">
            <v>30663.119999999999</v>
          </cell>
          <cell r="H20">
            <v>28843.85</v>
          </cell>
          <cell r="I20">
            <v>30935.03</v>
          </cell>
          <cell r="J20">
            <v>32551.79</v>
          </cell>
          <cell r="K20">
            <v>33102.129999999997</v>
          </cell>
          <cell r="L20">
            <v>33058.01</v>
          </cell>
          <cell r="M20">
            <v>32618.99</v>
          </cell>
        </row>
        <row r="21">
          <cell r="A21" t="str">
            <v>SE Sweden</v>
          </cell>
          <cell r="C21">
            <v>46944.01</v>
          </cell>
          <cell r="D21">
            <v>48559.37</v>
          </cell>
          <cell r="E21">
            <v>46152.42</v>
          </cell>
          <cell r="F21">
            <v>46502.11</v>
          </cell>
          <cell r="G21">
            <v>48993.78</v>
          </cell>
          <cell r="H21">
            <v>49920.52</v>
          </cell>
          <cell r="I21">
            <v>51732.53</v>
          </cell>
          <cell r="J21">
            <v>50347.76</v>
          </cell>
          <cell r="K21">
            <v>50619.71</v>
          </cell>
          <cell r="L21">
            <v>50761.2</v>
          </cell>
          <cell r="M21">
            <v>47534.17</v>
          </cell>
        </row>
        <row r="22">
          <cell r="A22" t="str">
            <v>UK United Kingdom</v>
          </cell>
          <cell r="C22">
            <v>211542.98</v>
          </cell>
          <cell r="D22">
            <v>215443.73</v>
          </cell>
          <cell r="E22">
            <v>214207.51</v>
          </cell>
          <cell r="F22">
            <v>217996.83</v>
          </cell>
          <cell r="G22">
            <v>219310.8</v>
          </cell>
          <cell r="H22">
            <v>218451.52</v>
          </cell>
          <cell r="I22">
            <v>227720.82</v>
          </cell>
          <cell r="J22">
            <v>222540.57</v>
          </cell>
          <cell r="K22">
            <v>229963.01</v>
          </cell>
          <cell r="L22">
            <v>228600.59</v>
          </cell>
          <cell r="M22">
            <v>229969.47</v>
          </cell>
        </row>
        <row r="23">
          <cell r="A23" t="str">
            <v>IS Iceland</v>
          </cell>
          <cell r="C23">
            <v>2213.94</v>
          </cell>
          <cell r="D23">
            <v>2032.8</v>
          </cell>
          <cell r="E23">
            <v>2075.8000000000002</v>
          </cell>
          <cell r="F23">
            <v>2153.89</v>
          </cell>
          <cell r="G23">
            <v>2138.9499999999998</v>
          </cell>
          <cell r="H23">
            <v>2141.19</v>
          </cell>
          <cell r="I23" t="str">
            <v xml:space="preserve">: </v>
          </cell>
          <cell r="J23" t="str">
            <v xml:space="preserve">: </v>
          </cell>
          <cell r="K23" t="str">
            <v xml:space="preserve">: </v>
          </cell>
          <cell r="L23" t="str">
            <v xml:space="preserve">- </v>
          </cell>
          <cell r="M23" t="str">
            <v xml:space="preserve">- </v>
          </cell>
        </row>
        <row r="24">
          <cell r="A24" t="str">
            <v>NO Norway</v>
          </cell>
          <cell r="C24">
            <v>21567.74</v>
          </cell>
          <cell r="D24">
            <v>21995.27</v>
          </cell>
          <cell r="E24">
            <v>22420.22</v>
          </cell>
          <cell r="F24">
            <v>23492.57</v>
          </cell>
          <cell r="G24">
            <v>23517.59</v>
          </cell>
          <cell r="H24">
            <v>23886.28</v>
          </cell>
          <cell r="I24">
            <v>23207.599999999999</v>
          </cell>
          <cell r="J24">
            <v>24446.13</v>
          </cell>
          <cell r="K24">
            <v>25523.01</v>
          </cell>
          <cell r="L24">
            <v>26702.53</v>
          </cell>
          <cell r="M24">
            <v>26310.66</v>
          </cell>
        </row>
        <row r="25">
          <cell r="A25" t="str">
            <v>BG Bulgaria</v>
          </cell>
          <cell r="C25" t="str">
            <v xml:space="preserve">: </v>
          </cell>
          <cell r="D25" t="str">
            <v xml:space="preserve">: </v>
          </cell>
          <cell r="E25">
            <v>20237.54</v>
          </cell>
          <cell r="F25">
            <v>21688.21</v>
          </cell>
          <cell r="G25">
            <v>20970.14</v>
          </cell>
          <cell r="H25">
            <v>22850.11</v>
          </cell>
          <cell r="I25">
            <v>22630.57</v>
          </cell>
          <cell r="J25">
            <v>20548.09</v>
          </cell>
          <cell r="K25">
            <v>19519.22</v>
          </cell>
          <cell r="L25">
            <v>17747.04</v>
          </cell>
          <cell r="M25">
            <v>18335.169999999998</v>
          </cell>
        </row>
        <row r="26">
          <cell r="A26" t="str">
            <v>CY Cyprus</v>
          </cell>
          <cell r="C26" t="str">
            <v xml:space="preserve">: </v>
          </cell>
          <cell r="D26" t="str">
            <v xml:space="preserve">: </v>
          </cell>
          <cell r="E26" t="str">
            <v xml:space="preserve">: </v>
          </cell>
          <cell r="F26" t="str">
            <v xml:space="preserve">: </v>
          </cell>
          <cell r="G26" t="str">
            <v xml:space="preserve">: </v>
          </cell>
          <cell r="H26" t="str">
            <v xml:space="preserve">: </v>
          </cell>
          <cell r="I26" t="str">
            <v xml:space="preserve">: </v>
          </cell>
          <cell r="J26" t="str">
            <v xml:space="preserve">: </v>
          </cell>
          <cell r="K26" t="str">
            <v xml:space="preserve">: </v>
          </cell>
          <cell r="L26">
            <v>2171.46</v>
          </cell>
          <cell r="M26">
            <v>2345.83</v>
          </cell>
        </row>
        <row r="27">
          <cell r="A27" t="str">
            <v>CZ Czech Republic</v>
          </cell>
          <cell r="C27" t="str">
            <v xml:space="preserve">: </v>
          </cell>
          <cell r="D27" t="str">
            <v xml:space="preserve">: </v>
          </cell>
          <cell r="E27" t="str">
            <v xml:space="preserve">: </v>
          </cell>
          <cell r="F27" t="str">
            <v xml:space="preserve">: </v>
          </cell>
          <cell r="G27" t="str">
            <v xml:space="preserve">: </v>
          </cell>
          <cell r="H27" t="str">
            <v xml:space="preserve">: </v>
          </cell>
          <cell r="I27" t="str">
            <v xml:space="preserve">: </v>
          </cell>
          <cell r="J27" t="str">
            <v xml:space="preserve">: </v>
          </cell>
          <cell r="K27" t="str">
            <v xml:space="preserve">: </v>
          </cell>
          <cell r="L27">
            <v>7591.29</v>
          </cell>
          <cell r="M27" t="str">
            <v xml:space="preserve">: </v>
          </cell>
        </row>
        <row r="28">
          <cell r="A28" t="str">
            <v>EE Estonia</v>
          </cell>
          <cell r="C28" t="str">
            <v xml:space="preserve">: </v>
          </cell>
          <cell r="D28" t="str">
            <v xml:space="preserve">: </v>
          </cell>
          <cell r="E28">
            <v>6702.77</v>
          </cell>
          <cell r="F28">
            <v>5719.17</v>
          </cell>
          <cell r="G28">
            <v>5796.99</v>
          </cell>
          <cell r="H28">
            <v>5348.09</v>
          </cell>
          <cell r="I28">
            <v>5636.43</v>
          </cell>
          <cell r="J28">
            <v>5501.16</v>
          </cell>
          <cell r="K28">
            <v>5274.27</v>
          </cell>
          <cell r="L28">
            <v>4826.46</v>
          </cell>
          <cell r="M28" t="str">
            <v xml:space="preserve">- </v>
          </cell>
        </row>
        <row r="29">
          <cell r="A29" t="str">
            <v>HU Hungary</v>
          </cell>
          <cell r="C29" t="str">
            <v xml:space="preserve">- </v>
          </cell>
          <cell r="D29" t="str">
            <v xml:space="preserve">- </v>
          </cell>
          <cell r="E29" t="str">
            <v xml:space="preserve">- </v>
          </cell>
          <cell r="F29" t="str">
            <v xml:space="preserve">- </v>
          </cell>
          <cell r="G29" t="str">
            <v xml:space="preserve">- </v>
          </cell>
          <cell r="H29" t="str">
            <v xml:space="preserve">- </v>
          </cell>
          <cell r="I29" t="str">
            <v xml:space="preserve">- </v>
          </cell>
          <cell r="J29" t="str">
            <v xml:space="preserve">- </v>
          </cell>
          <cell r="K29" t="str">
            <v xml:space="preserve">- </v>
          </cell>
          <cell r="L29" t="str">
            <v xml:space="preserve">- </v>
          </cell>
          <cell r="M29">
            <v>24872</v>
          </cell>
        </row>
        <row r="30">
          <cell r="A30" t="str">
            <v>PL Poland</v>
          </cell>
          <cell r="C30">
            <v>99594.559999999998</v>
          </cell>
          <cell r="D30">
            <v>97287.93</v>
          </cell>
          <cell r="E30">
            <v>97078.61</v>
          </cell>
          <cell r="F30">
            <v>100513.33</v>
          </cell>
          <cell r="G30">
            <v>95453.58</v>
          </cell>
          <cell r="H30">
            <v>98287.85</v>
          </cell>
          <cell r="I30">
            <v>105645.47</v>
          </cell>
          <cell r="J30">
            <v>102659.51</v>
          </cell>
          <cell r="K30">
            <v>93189.93</v>
          </cell>
          <cell r="L30">
            <v>92731.51</v>
          </cell>
          <cell r="M30">
            <v>88671.07</v>
          </cell>
        </row>
        <row r="31">
          <cell r="A31" t="str">
            <v>RO Romania</v>
          </cell>
          <cell r="C31" t="str">
            <v xml:space="preserve">: </v>
          </cell>
          <cell r="D31" t="str">
            <v xml:space="preserve">: </v>
          </cell>
          <cell r="E31" t="str">
            <v xml:space="preserve">: </v>
          </cell>
          <cell r="F31">
            <v>44068.34</v>
          </cell>
          <cell r="G31">
            <v>41714.769999999997</v>
          </cell>
          <cell r="H31">
            <v>44905.08</v>
          </cell>
          <cell r="I31">
            <v>48461.57</v>
          </cell>
          <cell r="J31">
            <v>43685.5</v>
          </cell>
          <cell r="K31">
            <v>46160.04</v>
          </cell>
          <cell r="L31">
            <v>35363.370000000003</v>
          </cell>
          <cell r="M31" t="str">
            <v xml:space="preserve">: </v>
          </cell>
        </row>
        <row r="32">
          <cell r="A32" t="str">
            <v>SI Slovenia</v>
          </cell>
          <cell r="C32" t="str">
            <v xml:space="preserve">: </v>
          </cell>
          <cell r="D32" t="str">
            <v xml:space="preserve">: </v>
          </cell>
          <cell r="E32">
            <v>5089.3999999999996</v>
          </cell>
          <cell r="F32">
            <v>5370.24</v>
          </cell>
          <cell r="G32">
            <v>5614.65</v>
          </cell>
          <cell r="H32">
            <v>6011.91</v>
          </cell>
          <cell r="I32">
            <v>6279.54</v>
          </cell>
          <cell r="J32">
            <v>6458.37</v>
          </cell>
          <cell r="K32">
            <v>6373.68</v>
          </cell>
          <cell r="L32">
            <v>6243.26</v>
          </cell>
          <cell r="M32" t="str">
            <v xml:space="preserve">: 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93"/>
  <sheetViews>
    <sheetView tabSelected="1" zoomScale="80" zoomScaleNormal="80" workbookViewId="0">
      <selection activeCell="J19" sqref="J19"/>
    </sheetView>
  </sheetViews>
  <sheetFormatPr defaultColWidth="11.42578125" defaultRowHeight="12.75" x14ac:dyDescent="0.2"/>
  <cols>
    <col min="1" max="10" width="11.42578125" customWidth="1"/>
    <col min="11" max="12" width="11.5703125" bestFit="1" customWidth="1"/>
    <col min="13" max="13" width="15.28515625" customWidth="1"/>
    <col min="14" max="14" width="13" customWidth="1"/>
    <col min="15" max="15" width="11.5703125" bestFit="1" customWidth="1"/>
    <col min="16" max="16" width="16.7109375" customWidth="1"/>
  </cols>
  <sheetData>
    <row r="1" spans="1:8" ht="15" x14ac:dyDescent="0.25">
      <c r="A1" s="1" t="s">
        <v>0</v>
      </c>
    </row>
    <row r="3" spans="1:8" ht="13.5" thickBot="1" x14ac:dyDescent="0.25"/>
    <row r="4" spans="1:8" x14ac:dyDescent="0.2">
      <c r="A4" s="2"/>
      <c r="B4" s="3" t="s">
        <v>1</v>
      </c>
      <c r="C4" s="3" t="s">
        <v>2</v>
      </c>
      <c r="D4" s="3" t="s">
        <v>3</v>
      </c>
      <c r="E4" s="3" t="s">
        <v>4</v>
      </c>
      <c r="F4" s="3" t="s">
        <v>5</v>
      </c>
      <c r="G4" s="3" t="s">
        <v>6</v>
      </c>
      <c r="H4" s="3" t="s">
        <v>7</v>
      </c>
    </row>
    <row r="5" spans="1:8" ht="45.75" customHeight="1" thickBot="1" x14ac:dyDescent="0.25">
      <c r="A5" s="4"/>
      <c r="B5" s="5"/>
      <c r="C5" s="5"/>
      <c r="D5" s="5"/>
      <c r="E5" s="5"/>
      <c r="F5" s="5"/>
      <c r="G5" s="5"/>
      <c r="H5" s="5"/>
    </row>
    <row r="6" spans="1:8" ht="13.5" thickTop="1" x14ac:dyDescent="0.2">
      <c r="A6" s="6" t="s">
        <v>8</v>
      </c>
      <c r="B6" s="7">
        <f t="shared" ref="B6:G7" si="0">B53/1000/$H53*100</f>
        <v>24.036431397658799</v>
      </c>
      <c r="C6" s="7">
        <f t="shared" si="0"/>
        <v>2.7012702009007965</v>
      </c>
      <c r="D6" s="7">
        <f t="shared" si="0"/>
        <v>23.358781132509147</v>
      </c>
      <c r="E6" s="7">
        <f t="shared" si="0"/>
        <v>25.220027691583613</v>
      </c>
      <c r="F6" s="7">
        <f>F53/1000/$H53*100</f>
        <v>23.382970223338635</v>
      </c>
      <c r="G6" s="7">
        <f t="shared" si="0"/>
        <v>1.3005193540089859</v>
      </c>
      <c r="H6" s="8">
        <f>H53</f>
        <v>3654.5400000000009</v>
      </c>
    </row>
    <row r="7" spans="1:8" ht="13.5" thickBot="1" x14ac:dyDescent="0.25">
      <c r="A7" s="9" t="s">
        <v>9</v>
      </c>
      <c r="B7" s="10">
        <f t="shared" si="0"/>
        <v>25.31310007776823</v>
      </c>
      <c r="C7" s="10">
        <f t="shared" si="0"/>
        <v>2.8799125752343175</v>
      </c>
      <c r="D7" s="10">
        <f t="shared" si="0"/>
        <v>23.070291182458035</v>
      </c>
      <c r="E7" s="10">
        <f t="shared" si="0"/>
        <v>27.458145823428008</v>
      </c>
      <c r="F7" s="10">
        <f>F54/1000/$H54*100</f>
        <v>19.598025448518776</v>
      </c>
      <c r="G7" s="10">
        <f t="shared" si="0"/>
        <v>1.680524892592606</v>
      </c>
      <c r="H7" s="10">
        <f>H54</f>
        <v>3255.8280000000009</v>
      </c>
    </row>
    <row r="8" spans="1:8" ht="13.5" thickTop="1" x14ac:dyDescent="0.2">
      <c r="A8" s="6" t="s">
        <v>10</v>
      </c>
      <c r="B8" s="7">
        <f t="shared" ref="B8:G23" si="1">B56/1000/$H56*100</f>
        <v>5.5677655677655684</v>
      </c>
      <c r="C8" s="7">
        <f t="shared" si="1"/>
        <v>0.6022408963585435</v>
      </c>
      <c r="D8" s="7">
        <f t="shared" si="1"/>
        <v>32.629821159232925</v>
      </c>
      <c r="E8" s="7">
        <f t="shared" si="1"/>
        <v>50.87373410902822</v>
      </c>
      <c r="F8" s="7">
        <f t="shared" si="1"/>
        <v>8.5110967463908658</v>
      </c>
      <c r="G8" s="7">
        <f t="shared" si="1"/>
        <v>1.8153415212238744</v>
      </c>
      <c r="H8" s="8">
        <f t="shared" ref="H8:H38" si="2">H56</f>
        <v>92.82</v>
      </c>
    </row>
    <row r="9" spans="1:8" x14ac:dyDescent="0.2">
      <c r="A9" s="6" t="s">
        <v>11</v>
      </c>
      <c r="B9" s="7">
        <f t="shared" si="1"/>
        <v>48.4569460390356</v>
      </c>
      <c r="C9" s="7">
        <f t="shared" si="1"/>
        <v>0.75315729047072344</v>
      </c>
      <c r="D9" s="7">
        <f t="shared" si="1"/>
        <v>4.5028702640642946</v>
      </c>
      <c r="E9" s="7">
        <f t="shared" si="1"/>
        <v>35.030998851894381</v>
      </c>
      <c r="F9" s="7">
        <f t="shared" si="1"/>
        <v>9.8714121699196333</v>
      </c>
      <c r="G9" s="7">
        <f t="shared" si="1"/>
        <v>1.3846153846153846</v>
      </c>
      <c r="H9" s="8">
        <f t="shared" si="2"/>
        <v>43.55</v>
      </c>
    </row>
    <row r="10" spans="1:8" x14ac:dyDescent="0.2">
      <c r="A10" s="6" t="s">
        <v>12</v>
      </c>
      <c r="B10" s="7">
        <f t="shared" si="1"/>
        <v>55.439608164841005</v>
      </c>
      <c r="C10" s="7">
        <f t="shared" si="1"/>
        <v>0.1881966896684843</v>
      </c>
      <c r="D10" s="7">
        <f t="shared" si="1"/>
        <v>4.4817352699898665</v>
      </c>
      <c r="E10" s="7">
        <f t="shared" si="1"/>
        <v>32.823432900641798</v>
      </c>
      <c r="F10" s="7">
        <f t="shared" si="1"/>
        <v>6.29252521353086</v>
      </c>
      <c r="G10" s="7">
        <f t="shared" si="1"/>
        <v>0.77450176132799309</v>
      </c>
      <c r="H10" s="8">
        <f t="shared" si="2"/>
        <v>82.891999999999996</v>
      </c>
    </row>
    <row r="11" spans="1:8" x14ac:dyDescent="0.2">
      <c r="A11" s="6" t="s">
        <v>13</v>
      </c>
      <c r="B11" s="7">
        <f t="shared" si="1"/>
        <v>48.636163660360751</v>
      </c>
      <c r="C11" s="7">
        <f t="shared" si="1"/>
        <v>3.2336119665640122</v>
      </c>
      <c r="D11" s="7">
        <f t="shared" si="1"/>
        <v>18.513528376594806</v>
      </c>
      <c r="E11" s="7">
        <f t="shared" si="1"/>
        <v>0</v>
      </c>
      <c r="F11" s="7">
        <f t="shared" si="1"/>
        <v>29.60569731632204</v>
      </c>
      <c r="G11" s="7">
        <f t="shared" si="1"/>
        <v>1.0998680158380994E-2</v>
      </c>
      <c r="H11" s="8">
        <f t="shared" si="2"/>
        <v>36.368000000000002</v>
      </c>
    </row>
    <row r="12" spans="1:8" x14ac:dyDescent="0.2">
      <c r="A12" s="6" t="s">
        <v>14</v>
      </c>
      <c r="B12" s="7">
        <f t="shared" si="1"/>
        <v>41.505520638976158</v>
      </c>
      <c r="C12" s="7">
        <f t="shared" si="1"/>
        <v>1.6019025174642578</v>
      </c>
      <c r="D12" s="7">
        <f t="shared" si="1"/>
        <v>14.026604174895429</v>
      </c>
      <c r="E12" s="7">
        <f t="shared" si="1"/>
        <v>22.299382078457359</v>
      </c>
      <c r="F12" s="7">
        <f t="shared" si="1"/>
        <v>17.427899512967429</v>
      </c>
      <c r="G12" s="7">
        <f t="shared" si="1"/>
        <v>3.1386910772393666</v>
      </c>
      <c r="H12" s="8">
        <f t="shared" si="2"/>
        <v>605.09299999999996</v>
      </c>
    </row>
    <row r="13" spans="1:8" x14ac:dyDescent="0.2">
      <c r="A13" s="6" t="s">
        <v>15</v>
      </c>
      <c r="B13" s="7">
        <f t="shared" si="1"/>
        <v>87.561225652124392</v>
      </c>
      <c r="C13" s="7">
        <f t="shared" si="1"/>
        <v>0.51258685499487411</v>
      </c>
      <c r="D13" s="7">
        <f t="shared" si="1"/>
        <v>5.7637544139423627</v>
      </c>
      <c r="E13" s="7">
        <f t="shared" si="1"/>
        <v>0</v>
      </c>
      <c r="F13" s="7">
        <f t="shared" si="1"/>
        <v>6.1624330789383768</v>
      </c>
      <c r="G13" s="7">
        <f t="shared" si="1"/>
        <v>0</v>
      </c>
      <c r="H13" s="8">
        <f t="shared" si="2"/>
        <v>8.7789999999999999</v>
      </c>
    </row>
    <row r="14" spans="1:8" x14ac:dyDescent="0.2">
      <c r="A14" s="6" t="s">
        <v>16</v>
      </c>
      <c r="B14" s="7">
        <f t="shared" si="1"/>
        <v>23.198237577368257</v>
      </c>
      <c r="C14" s="7">
        <f t="shared" si="1"/>
        <v>3.1996363254886875</v>
      </c>
      <c r="D14" s="7">
        <f t="shared" si="1"/>
        <v>56.9954890373116</v>
      </c>
      <c r="E14" s="7">
        <f t="shared" si="1"/>
        <v>0</v>
      </c>
      <c r="F14" s="7">
        <f t="shared" si="1"/>
        <v>15.365248102947863</v>
      </c>
      <c r="G14" s="7">
        <f t="shared" si="1"/>
        <v>1.241388956883589</v>
      </c>
      <c r="H14" s="8">
        <f t="shared" si="2"/>
        <v>28.597000000000001</v>
      </c>
    </row>
    <row r="15" spans="1:8" x14ac:dyDescent="0.2">
      <c r="A15" s="6" t="s">
        <v>17</v>
      </c>
      <c r="B15" s="7">
        <f t="shared" si="1"/>
        <v>55.318598103621241</v>
      </c>
      <c r="C15" s="7">
        <f t="shared" si="1"/>
        <v>12.42516423416718</v>
      </c>
      <c r="D15" s="7">
        <f t="shared" si="1"/>
        <v>17.835992362706708</v>
      </c>
      <c r="E15" s="7">
        <f t="shared" si="1"/>
        <v>0</v>
      </c>
      <c r="F15" s="7">
        <f t="shared" si="1"/>
        <v>13.713148441798001</v>
      </c>
      <c r="G15" s="7">
        <f t="shared" si="1"/>
        <v>0.70709685770687036</v>
      </c>
      <c r="H15" s="8">
        <f t="shared" si="2"/>
        <v>61.802</v>
      </c>
    </row>
    <row r="16" spans="1:8" x14ac:dyDescent="0.2">
      <c r="A16" s="6" t="s">
        <v>18</v>
      </c>
      <c r="B16" s="7">
        <f t="shared" si="1"/>
        <v>11.944780290567458</v>
      </c>
      <c r="C16" s="7">
        <f t="shared" si="1"/>
        <v>5.5249440072939171</v>
      </c>
      <c r="D16" s="7">
        <f t="shared" si="1"/>
        <v>35.827073381827304</v>
      </c>
      <c r="E16" s="7">
        <f t="shared" si="1"/>
        <v>17.429092422650783</v>
      </c>
      <c r="F16" s="7">
        <f t="shared" si="1"/>
        <v>26.231013682701391</v>
      </c>
      <c r="G16" s="7">
        <f t="shared" si="1"/>
        <v>3.0430962149591365</v>
      </c>
      <c r="H16" s="8">
        <f t="shared" si="2"/>
        <v>302.71800000000002</v>
      </c>
    </row>
    <row r="17" spans="1:8" x14ac:dyDescent="0.2">
      <c r="A17" s="6" t="s">
        <v>19</v>
      </c>
      <c r="B17" s="7">
        <f t="shared" si="1"/>
        <v>4.7313124668822741</v>
      </c>
      <c r="C17" s="7">
        <f t="shared" si="1"/>
        <v>1.064152460304409</v>
      </c>
      <c r="D17" s="7">
        <f t="shared" si="1"/>
        <v>4.3536333570867374</v>
      </c>
      <c r="E17" s="7">
        <f t="shared" si="1"/>
        <v>74.866524146247883</v>
      </c>
      <c r="F17" s="7">
        <f t="shared" si="1"/>
        <v>13.989292696742131</v>
      </c>
      <c r="G17" s="7">
        <f t="shared" si="1"/>
        <v>0.99508487273657475</v>
      </c>
      <c r="H17" s="8">
        <f t="shared" si="2"/>
        <v>547.29</v>
      </c>
    </row>
    <row r="18" spans="1:8" x14ac:dyDescent="0.2">
      <c r="A18" s="6" t="s">
        <v>20</v>
      </c>
      <c r="B18" s="7">
        <f t="shared" si="1"/>
        <v>13.354187526459734</v>
      </c>
      <c r="C18" s="7">
        <f t="shared" si="1"/>
        <v>8.7392733064087995</v>
      </c>
      <c r="D18" s="7">
        <f t="shared" si="1"/>
        <v>50.71533690385791</v>
      </c>
      <c r="E18" s="7">
        <f t="shared" si="1"/>
        <v>0</v>
      </c>
      <c r="F18" s="7">
        <f t="shared" si="1"/>
        <v>25.314996875231</v>
      </c>
      <c r="G18" s="7">
        <f t="shared" si="1"/>
        <v>1.8762053880425504</v>
      </c>
      <c r="H18" s="8">
        <f t="shared" si="2"/>
        <v>297.62200000000001</v>
      </c>
    </row>
    <row r="19" spans="1:8" x14ac:dyDescent="0.2">
      <c r="A19" s="6" t="s">
        <v>21</v>
      </c>
      <c r="B19" s="7">
        <f t="shared" si="1"/>
        <v>0</v>
      </c>
      <c r="C19" s="7">
        <f t="shared" si="1"/>
        <v>99.101510227489968</v>
      </c>
      <c r="D19" s="7">
        <f t="shared" si="1"/>
        <v>0</v>
      </c>
      <c r="E19" s="7">
        <f t="shared" si="1"/>
        <v>0</v>
      </c>
      <c r="F19" s="7">
        <f t="shared" si="1"/>
        <v>7.6467214681705226E-2</v>
      </c>
      <c r="G19" s="7">
        <f t="shared" si="1"/>
        <v>0.82202255782833111</v>
      </c>
      <c r="H19" s="8">
        <f t="shared" si="2"/>
        <v>5.2309999999999999</v>
      </c>
    </row>
    <row r="20" spans="1:8" x14ac:dyDescent="0.2">
      <c r="A20" s="6" t="s">
        <v>22</v>
      </c>
      <c r="B20" s="7">
        <f t="shared" si="1"/>
        <v>3.5913090321422161E-2</v>
      </c>
      <c r="C20" s="7">
        <f t="shared" si="1"/>
        <v>7.1826180642844323E-2</v>
      </c>
      <c r="D20" s="7">
        <f t="shared" si="1"/>
        <v>36.038786137547142</v>
      </c>
      <c r="E20" s="7">
        <f t="shared" si="1"/>
        <v>0</v>
      </c>
      <c r="F20" s="7">
        <f t="shared" si="1"/>
        <v>63.853474591488599</v>
      </c>
      <c r="G20" s="7">
        <f t="shared" si="1"/>
        <v>0</v>
      </c>
      <c r="H20" s="8">
        <f t="shared" si="2"/>
        <v>5.569</v>
      </c>
    </row>
    <row r="21" spans="1:8" x14ac:dyDescent="0.2">
      <c r="A21" s="6" t="s">
        <v>23</v>
      </c>
      <c r="B21" s="7">
        <f t="shared" si="1"/>
        <v>0</v>
      </c>
      <c r="C21" s="7">
        <f t="shared" si="1"/>
        <v>4.5728862066820124</v>
      </c>
      <c r="D21" s="7">
        <f t="shared" si="1"/>
        <v>13.071610775835252</v>
      </c>
      <c r="E21" s="7">
        <f t="shared" si="1"/>
        <v>67.516953897841105</v>
      </c>
      <c r="F21" s="7">
        <f t="shared" si="1"/>
        <v>8.7040378274124315</v>
      </c>
      <c r="G21" s="7">
        <f t="shared" si="1"/>
        <v>6.1345112922292042</v>
      </c>
      <c r="H21" s="8">
        <f t="shared" si="2"/>
        <v>16.073</v>
      </c>
    </row>
    <row r="22" spans="1:8" x14ac:dyDescent="0.2">
      <c r="A22" s="6" t="s">
        <v>24</v>
      </c>
      <c r="B22" s="7">
        <f t="shared" si="1"/>
        <v>0</v>
      </c>
      <c r="C22" s="7">
        <f t="shared" si="1"/>
        <v>0</v>
      </c>
      <c r="D22" s="7">
        <f t="shared" si="1"/>
        <v>61.470270270270269</v>
      </c>
      <c r="E22" s="7">
        <f t="shared" si="1"/>
        <v>0</v>
      </c>
      <c r="F22" s="7">
        <f t="shared" si="1"/>
        <v>22.378378378378379</v>
      </c>
      <c r="G22" s="7">
        <f t="shared" si="1"/>
        <v>16.151351351351352</v>
      </c>
      <c r="H22" s="8">
        <f t="shared" si="2"/>
        <v>4.625</v>
      </c>
    </row>
    <row r="23" spans="1:8" x14ac:dyDescent="0.2">
      <c r="A23" s="6" t="s">
        <v>25</v>
      </c>
      <c r="B23" s="7">
        <f t="shared" si="1"/>
        <v>17.655740900609874</v>
      </c>
      <c r="C23" s="7">
        <f t="shared" si="1"/>
        <v>1.7739285415912447</v>
      </c>
      <c r="D23" s="7">
        <f t="shared" si="1"/>
        <v>29.232225904369379</v>
      </c>
      <c r="E23" s="7">
        <f t="shared" si="1"/>
        <v>42.958589768581696</v>
      </c>
      <c r="F23" s="7">
        <f t="shared" si="1"/>
        <v>8.3767300676710583</v>
      </c>
      <c r="G23" s="7">
        <f t="shared" si="1"/>
        <v>2.7848171767523465E-3</v>
      </c>
      <c r="H23" s="8">
        <f t="shared" si="2"/>
        <v>35.908999999999999</v>
      </c>
    </row>
    <row r="24" spans="1:8" x14ac:dyDescent="0.2">
      <c r="A24" s="6" t="s">
        <v>26</v>
      </c>
      <c r="B24" s="7">
        <f t="shared" ref="B24:G38" si="3">B72/1000/$H72*100</f>
        <v>0</v>
      </c>
      <c r="C24" s="7">
        <f t="shared" si="3"/>
        <v>98.707891093677887</v>
      </c>
      <c r="D24" s="7">
        <f t="shared" si="3"/>
        <v>0</v>
      </c>
      <c r="E24" s="7">
        <f t="shared" si="3"/>
        <v>0</v>
      </c>
      <c r="F24" s="7">
        <f t="shared" si="3"/>
        <v>0</v>
      </c>
      <c r="G24" s="7">
        <f t="shared" si="3"/>
        <v>1.2921089063221045</v>
      </c>
      <c r="H24" s="8">
        <f t="shared" si="2"/>
        <v>2.1669999999999998</v>
      </c>
    </row>
    <row r="25" spans="1:8" x14ac:dyDescent="0.2">
      <c r="A25" s="6" t="s">
        <v>27</v>
      </c>
      <c r="B25" s="7">
        <f t="shared" si="3"/>
        <v>21.381266072497972</v>
      </c>
      <c r="C25" s="7">
        <f t="shared" si="3"/>
        <v>1.3095783281079367</v>
      </c>
      <c r="D25" s="7">
        <f t="shared" si="3"/>
        <v>62.556804170923307</v>
      </c>
      <c r="E25" s="7">
        <f t="shared" si="3"/>
        <v>3.723535421143481</v>
      </c>
      <c r="F25" s="7">
        <f t="shared" si="3"/>
        <v>10.873815478916404</v>
      </c>
      <c r="G25" s="7">
        <f t="shared" si="3"/>
        <v>0.15500052841089229</v>
      </c>
      <c r="H25" s="8">
        <f t="shared" si="2"/>
        <v>113.548</v>
      </c>
    </row>
    <row r="26" spans="1:8" x14ac:dyDescent="0.2">
      <c r="A26" s="6" t="s">
        <v>28</v>
      </c>
      <c r="B26" s="7">
        <f t="shared" si="3"/>
        <v>5.189728288646692</v>
      </c>
      <c r="C26" s="7">
        <f t="shared" si="3"/>
        <v>1.594076775378835</v>
      </c>
      <c r="D26" s="7">
        <f t="shared" si="3"/>
        <v>18.804304283563329</v>
      </c>
      <c r="E26" s="7">
        <f t="shared" si="3"/>
        <v>0</v>
      </c>
      <c r="F26" s="7">
        <f t="shared" si="3"/>
        <v>69.686295636318434</v>
      </c>
      <c r="G26" s="7">
        <f t="shared" si="3"/>
        <v>4.7255950160927158</v>
      </c>
      <c r="H26" s="8">
        <f t="shared" si="2"/>
        <v>72.393000000000001</v>
      </c>
    </row>
    <row r="27" spans="1:8" x14ac:dyDescent="0.2">
      <c r="A27" s="6" t="s">
        <v>29</v>
      </c>
      <c r="B27" s="7">
        <f t="shared" si="3"/>
        <v>87.593143337338091</v>
      </c>
      <c r="C27" s="7">
        <f t="shared" si="3"/>
        <v>1.7876955599761029</v>
      </c>
      <c r="D27" s="7">
        <f t="shared" si="3"/>
        <v>3.9798055396897305</v>
      </c>
      <c r="E27" s="7">
        <f t="shared" si="3"/>
        <v>0</v>
      </c>
      <c r="F27" s="7">
        <f t="shared" si="3"/>
        <v>6.2461019308162475</v>
      </c>
      <c r="G27" s="7">
        <f t="shared" si="3"/>
        <v>0.39325363217983311</v>
      </c>
      <c r="H27" s="8">
        <f t="shared" si="2"/>
        <v>152.31899999999999</v>
      </c>
    </row>
    <row r="28" spans="1:8" x14ac:dyDescent="0.2">
      <c r="A28" s="6" t="s">
        <v>30</v>
      </c>
      <c r="B28" s="7">
        <f t="shared" si="3"/>
        <v>25.240742190558212</v>
      </c>
      <c r="C28" s="7">
        <f t="shared" si="3"/>
        <v>6.4295780161277696</v>
      </c>
      <c r="D28" s="7">
        <f t="shared" si="3"/>
        <v>28.795114695059894</v>
      </c>
      <c r="E28" s="7">
        <f t="shared" si="3"/>
        <v>0</v>
      </c>
      <c r="F28" s="7">
        <f t="shared" si="3"/>
        <v>37.802395678384094</v>
      </c>
      <c r="G28" s="7">
        <f t="shared" si="3"/>
        <v>1.7321694198700384</v>
      </c>
      <c r="H28" s="8">
        <f t="shared" si="2"/>
        <v>51.091999999999999</v>
      </c>
    </row>
    <row r="29" spans="1:8" x14ac:dyDescent="0.2">
      <c r="A29" s="6" t="s">
        <v>31</v>
      </c>
      <c r="B29" s="7">
        <f t="shared" si="3"/>
        <v>37.310641802055279</v>
      </c>
      <c r="C29" s="7">
        <f t="shared" si="3"/>
        <v>1.7687728387860486</v>
      </c>
      <c r="D29" s="7">
        <f t="shared" si="3"/>
        <v>13.136269278937707</v>
      </c>
      <c r="E29" s="7">
        <f t="shared" si="3"/>
        <v>20.161608536773663</v>
      </c>
      <c r="F29" s="7">
        <f t="shared" si="3"/>
        <v>27.154351592924908</v>
      </c>
      <c r="G29" s="7">
        <f t="shared" si="3"/>
        <v>0.46835595052239709</v>
      </c>
      <c r="H29" s="8">
        <f t="shared" si="2"/>
        <v>58.289000000000001</v>
      </c>
    </row>
    <row r="30" spans="1:8" x14ac:dyDescent="0.2">
      <c r="A30" s="6" t="s">
        <v>32</v>
      </c>
      <c r="B30" s="7">
        <f t="shared" si="3"/>
        <v>31.283145382505328</v>
      </c>
      <c r="C30" s="7">
        <f t="shared" si="3"/>
        <v>0.1706796708320634</v>
      </c>
      <c r="D30" s="7">
        <f t="shared" si="3"/>
        <v>3.6147516001219135</v>
      </c>
      <c r="E30" s="7">
        <f t="shared" si="3"/>
        <v>34.983236818043281</v>
      </c>
      <c r="F30" s="7">
        <f t="shared" si="3"/>
        <v>29.92380371837854</v>
      </c>
      <c r="G30" s="7">
        <f t="shared" si="3"/>
        <v>2.4382810118866199E-2</v>
      </c>
      <c r="H30" s="8">
        <f t="shared" si="2"/>
        <v>16.405000000000001</v>
      </c>
    </row>
    <row r="31" spans="1:8" x14ac:dyDescent="0.2">
      <c r="A31" s="6" t="s">
        <v>33</v>
      </c>
      <c r="B31" s="7">
        <f t="shared" si="3"/>
        <v>14.607252472433785</v>
      </c>
      <c r="C31" s="7">
        <f t="shared" si="3"/>
        <v>2.3720207646546174</v>
      </c>
      <c r="D31" s="7">
        <f t="shared" si="3"/>
        <v>9.059906786404456</v>
      </c>
      <c r="E31" s="7">
        <f t="shared" si="3"/>
        <v>53.355310522526622</v>
      </c>
      <c r="F31" s="7">
        <f t="shared" si="3"/>
        <v>19.563487552574742</v>
      </c>
      <c r="G31" s="7">
        <f t="shared" si="3"/>
        <v>1.0420219014057823</v>
      </c>
      <c r="H31" s="8">
        <f t="shared" si="2"/>
        <v>26.390999999999998</v>
      </c>
    </row>
    <row r="32" spans="1:8" x14ac:dyDescent="0.2">
      <c r="A32" s="6" t="s">
        <v>34</v>
      </c>
      <c r="B32" s="7">
        <f t="shared" si="3"/>
        <v>21.536903159559856</v>
      </c>
      <c r="C32" s="7">
        <f t="shared" si="3"/>
        <v>0.73958954861448378</v>
      </c>
      <c r="D32" s="7">
        <f t="shared" si="3"/>
        <v>14.142395271067205</v>
      </c>
      <c r="E32" s="7">
        <f t="shared" si="3"/>
        <v>32.644622365298957</v>
      </c>
      <c r="F32" s="7">
        <f t="shared" si="3"/>
        <v>30.407814949977109</v>
      </c>
      <c r="G32" s="7">
        <f t="shared" si="3"/>
        <v>0.52867470548239837</v>
      </c>
      <c r="H32" s="8">
        <f t="shared" si="2"/>
        <v>72.066999999999993</v>
      </c>
    </row>
    <row r="33" spans="1:8" x14ac:dyDescent="0.2">
      <c r="A33" s="6" t="s">
        <v>35</v>
      </c>
      <c r="B33" s="7">
        <f t="shared" si="3"/>
        <v>0.89514720604461862</v>
      </c>
      <c r="C33" s="7">
        <f t="shared" si="3"/>
        <v>0.52758880225650173</v>
      </c>
      <c r="D33" s="7">
        <f t="shared" si="3"/>
        <v>1.4008140359081909</v>
      </c>
      <c r="E33" s="7">
        <f t="shared" si="3"/>
        <v>38.12450218854358</v>
      </c>
      <c r="F33" s="7">
        <f t="shared" si="3"/>
        <v>58.883148579821565</v>
      </c>
      <c r="G33" s="7">
        <f t="shared" si="3"/>
        <v>0.16879918742555666</v>
      </c>
      <c r="H33" s="8">
        <f t="shared" si="2"/>
        <v>136.84899999999999</v>
      </c>
    </row>
    <row r="34" spans="1:8" x14ac:dyDescent="0.2">
      <c r="A34" s="6" t="s">
        <v>36</v>
      </c>
      <c r="B34" s="7">
        <f t="shared" si="3"/>
        <v>27.574136067691175</v>
      </c>
      <c r="C34" s="7">
        <f t="shared" si="3"/>
        <v>1.1511189603816854</v>
      </c>
      <c r="D34" s="7">
        <f t="shared" si="3"/>
        <v>43.991881276853725</v>
      </c>
      <c r="E34" s="7">
        <f t="shared" si="3"/>
        <v>18.213880907820858</v>
      </c>
      <c r="F34" s="7">
        <f t="shared" si="3"/>
        <v>8.0923636555341751</v>
      </c>
      <c r="G34" s="7">
        <f t="shared" si="3"/>
        <v>0.97661913171837522</v>
      </c>
      <c r="H34" s="8">
        <f t="shared" si="2"/>
        <v>379.37</v>
      </c>
    </row>
    <row r="35" spans="1:8" x14ac:dyDescent="0.2">
      <c r="A35" s="6" t="s">
        <v>37</v>
      </c>
      <c r="B35" s="7">
        <f t="shared" si="3"/>
        <v>27.836438020049997</v>
      </c>
      <c r="C35" s="7">
        <f t="shared" si="3"/>
        <v>2.4726275967209581</v>
      </c>
      <c r="D35" s="7">
        <f t="shared" si="3"/>
        <v>50.073660382007368</v>
      </c>
      <c r="E35" s="7">
        <f t="shared" si="3"/>
        <v>0</v>
      </c>
      <c r="F35" s="7">
        <f t="shared" si="3"/>
        <v>19.617274001221684</v>
      </c>
      <c r="G35" s="7">
        <f t="shared" si="3"/>
        <v>0</v>
      </c>
      <c r="H35" s="8">
        <f t="shared" si="2"/>
        <v>194.81299999999999</v>
      </c>
    </row>
    <row r="36" spans="1:8" ht="12" customHeight="1" x14ac:dyDescent="0.2">
      <c r="A36" s="6" t="s">
        <v>38</v>
      </c>
      <c r="B36" s="7">
        <f t="shared" si="3"/>
        <v>0</v>
      </c>
      <c r="C36" s="7">
        <f t="shared" si="3"/>
        <v>66.666666666666657</v>
      </c>
      <c r="D36" s="7">
        <f t="shared" si="3"/>
        <v>0</v>
      </c>
      <c r="E36" s="7">
        <f t="shared" si="3"/>
        <v>0</v>
      </c>
      <c r="F36" s="11">
        <f>F84/1000/$H84*100</f>
        <v>165433.33333333331</v>
      </c>
      <c r="G36" s="11">
        <f t="shared" si="3"/>
        <v>-165399.99999999997</v>
      </c>
      <c r="H36" s="8">
        <f t="shared" si="2"/>
        <v>6.0000000000000001E-3</v>
      </c>
    </row>
    <row r="37" spans="1:8" x14ac:dyDescent="0.2">
      <c r="A37" s="6" t="s">
        <v>39</v>
      </c>
      <c r="B37" s="7">
        <f>B85/1000/$H85*100</f>
        <v>3.0687244584824035E-2</v>
      </c>
      <c r="C37" s="7">
        <f t="shared" si="3"/>
        <v>2.2454081403529783E-2</v>
      </c>
      <c r="D37" s="7">
        <f t="shared" si="3"/>
        <v>3.2154244569854646</v>
      </c>
      <c r="E37" s="7">
        <f t="shared" si="3"/>
        <v>0</v>
      </c>
      <c r="F37" s="7">
        <f t="shared" si="3"/>
        <v>96.055566366779942</v>
      </c>
      <c r="G37" s="7">
        <f t="shared" si="3"/>
        <v>0.67586785024624652</v>
      </c>
      <c r="H37" s="8">
        <f t="shared" si="2"/>
        <v>133.60599999999999</v>
      </c>
    </row>
    <row r="38" spans="1:8" ht="13.5" thickBot="1" x14ac:dyDescent="0.25">
      <c r="A38" s="9" t="s">
        <v>40</v>
      </c>
      <c r="B38" s="10">
        <f t="shared" ref="B38:G38" si="4">B86/1000/$H86*100</f>
        <v>0</v>
      </c>
      <c r="C38" s="10">
        <f t="shared" si="4"/>
        <v>0.14654203480017639</v>
      </c>
      <c r="D38" s="10">
        <f t="shared" si="4"/>
        <v>0.96888471552349664</v>
      </c>
      <c r="E38" s="10">
        <f t="shared" si="4"/>
        <v>39.389929859006642</v>
      </c>
      <c r="F38" s="10">
        <f t="shared" si="3"/>
        <v>56.885341528305368</v>
      </c>
      <c r="G38" s="10">
        <f t="shared" si="4"/>
        <v>2.6093018623643065</v>
      </c>
      <c r="H38" s="10">
        <f t="shared" si="2"/>
        <v>70.287000000000006</v>
      </c>
    </row>
    <row r="39" spans="1:8" ht="12" customHeight="1" thickTop="1" x14ac:dyDescent="0.2">
      <c r="A39" s="6" t="s">
        <v>41</v>
      </c>
      <c r="B39" s="7">
        <f>B87/$H87*100</f>
        <v>40.480911242237703</v>
      </c>
      <c r="C39" s="7">
        <f t="shared" ref="C39:F39" si="5">C87/$H87*100</f>
        <v>5.1224865696081725</v>
      </c>
      <c r="D39" s="7">
        <f t="shared" si="5"/>
        <v>21.447575349309858</v>
      </c>
      <c r="E39" s="7">
        <f t="shared" si="5"/>
        <v>13.446671845690359</v>
      </c>
      <c r="F39" s="12">
        <f t="shared" si="5"/>
        <v>19.502354993153919</v>
      </c>
      <c r="G39" s="12" t="s">
        <v>42</v>
      </c>
      <c r="H39" s="8">
        <f>+H87/1000</f>
        <v>20055.259999999998</v>
      </c>
    </row>
    <row r="40" spans="1:8" ht="12" customHeight="1" x14ac:dyDescent="0.2">
      <c r="A40" s="6" t="s">
        <v>43</v>
      </c>
      <c r="B40" s="7">
        <f t="shared" ref="B40:F45" si="6">B88/$H88*100</f>
        <v>39.715831131212518</v>
      </c>
      <c r="C40" s="7">
        <f t="shared" si="6"/>
        <v>12.580197428600467</v>
      </c>
      <c r="D40" s="7">
        <f t="shared" si="6"/>
        <v>29.471681573330621</v>
      </c>
      <c r="E40" s="7">
        <f t="shared" si="6"/>
        <v>2.03367974387641</v>
      </c>
      <c r="F40" s="12">
        <f t="shared" si="6"/>
        <v>16.198610122979979</v>
      </c>
      <c r="G40" s="12" t="s">
        <v>42</v>
      </c>
      <c r="H40" s="8">
        <f t="shared" ref="H40:H45" si="7">+H88/1000</f>
        <v>629.69600000000003</v>
      </c>
    </row>
    <row r="41" spans="1:8" ht="12" customHeight="1" x14ac:dyDescent="0.2">
      <c r="A41" s="6" t="s">
        <v>44</v>
      </c>
      <c r="B41" s="7">
        <f t="shared" si="6"/>
        <v>5.0613077827029805E-2</v>
      </c>
      <c r="C41" s="7">
        <f t="shared" si="6"/>
        <v>40.475924462673532</v>
      </c>
      <c r="D41" s="7">
        <f t="shared" si="6"/>
        <v>57.690697558592042</v>
      </c>
      <c r="E41" s="7">
        <f t="shared" si="6"/>
        <v>0</v>
      </c>
      <c r="F41" s="12">
        <f t="shared" si="6"/>
        <v>1.7827649009074009</v>
      </c>
      <c r="G41" s="12" t="s">
        <v>42</v>
      </c>
      <c r="H41" s="8">
        <f t="shared" si="7"/>
        <v>742.89099999999996</v>
      </c>
    </row>
    <row r="42" spans="1:8" ht="12" customHeight="1" x14ac:dyDescent="0.2">
      <c r="A42" s="6" t="s">
        <v>45</v>
      </c>
      <c r="B42" s="7">
        <f t="shared" si="6"/>
        <v>78.736083070480305</v>
      </c>
      <c r="C42" s="7">
        <f t="shared" si="6"/>
        <v>0.44528819223168908</v>
      </c>
      <c r="D42" s="7">
        <f t="shared" si="6"/>
        <v>1.6602582296648154</v>
      </c>
      <c r="E42" s="7">
        <f t="shared" si="6"/>
        <v>1.8779219527346531</v>
      </c>
      <c r="F42" s="12">
        <f t="shared" si="6"/>
        <v>17.28044855488853</v>
      </c>
      <c r="G42" s="12" t="s">
        <v>42</v>
      </c>
      <c r="H42" s="8">
        <f t="shared" si="7"/>
        <v>3734.66</v>
      </c>
    </row>
    <row r="43" spans="1:8" ht="12" customHeight="1" x14ac:dyDescent="0.2">
      <c r="A43" s="6" t="s">
        <v>46</v>
      </c>
      <c r="B43" s="7">
        <f t="shared" si="6"/>
        <v>68.55587515524428</v>
      </c>
      <c r="C43" s="7">
        <f t="shared" si="6"/>
        <v>2.9018589286726879</v>
      </c>
      <c r="D43" s="7">
        <f t="shared" si="6"/>
        <v>12.364616422927121</v>
      </c>
      <c r="E43" s="7">
        <f t="shared" si="6"/>
        <v>2.0720733742574127</v>
      </c>
      <c r="F43" s="12">
        <f t="shared" si="6"/>
        <v>14.105576118898497</v>
      </c>
      <c r="G43" s="12" t="s">
        <v>42</v>
      </c>
      <c r="H43" s="8">
        <f t="shared" si="7"/>
        <v>899.38900000000001</v>
      </c>
    </row>
    <row r="44" spans="1:8" ht="12" customHeight="1" x14ac:dyDescent="0.2">
      <c r="A44" s="6" t="s">
        <v>47</v>
      </c>
      <c r="B44" s="7">
        <f t="shared" si="6"/>
        <v>16.576216232595488</v>
      </c>
      <c r="C44" s="7">
        <f t="shared" si="6"/>
        <v>1.6182092733158595</v>
      </c>
      <c r="D44" s="7">
        <f t="shared" si="6"/>
        <v>47.375018307248659</v>
      </c>
      <c r="E44" s="7">
        <f t="shared" si="6"/>
        <v>16.522885323394391</v>
      </c>
      <c r="F44" s="12">
        <f t="shared" si="6"/>
        <v>17.907670863445603</v>
      </c>
      <c r="G44" s="12" t="s">
        <v>42</v>
      </c>
      <c r="H44" s="8">
        <f t="shared" si="7"/>
        <v>990.04499999999996</v>
      </c>
    </row>
    <row r="45" spans="1:8" ht="12" customHeight="1" thickBot="1" x14ac:dyDescent="0.25">
      <c r="A45" s="13" t="s">
        <v>48</v>
      </c>
      <c r="B45" s="14">
        <f t="shared" si="6"/>
        <v>45.437742504070442</v>
      </c>
      <c r="C45" s="14">
        <f t="shared" si="6"/>
        <v>1.2110499030823976</v>
      </c>
      <c r="D45" s="14">
        <f t="shared" si="6"/>
        <v>22.801588517196691</v>
      </c>
      <c r="E45" s="14">
        <f t="shared" si="6"/>
        <v>19.931127763664133</v>
      </c>
      <c r="F45" s="15">
        <f t="shared" si="6"/>
        <v>10.618491311986332</v>
      </c>
      <c r="G45" s="15" t="s">
        <v>42</v>
      </c>
      <c r="H45" s="16">
        <f t="shared" si="7"/>
        <v>4165.3940000000002</v>
      </c>
    </row>
    <row r="46" spans="1:8" x14ac:dyDescent="0.2">
      <c r="A46" s="17" t="s">
        <v>49</v>
      </c>
      <c r="B46" s="17"/>
      <c r="C46" s="17"/>
      <c r="D46" s="17"/>
      <c r="E46" s="17"/>
      <c r="F46" s="17"/>
      <c r="G46" s="17"/>
      <c r="H46" s="17"/>
    </row>
    <row r="47" spans="1:8" x14ac:dyDescent="0.2">
      <c r="A47" s="17"/>
      <c r="B47" s="17"/>
      <c r="C47" s="17"/>
      <c r="D47" s="17"/>
      <c r="E47" s="17"/>
      <c r="F47" s="17"/>
      <c r="G47" s="17"/>
      <c r="H47" s="17"/>
    </row>
    <row r="48" spans="1:8" x14ac:dyDescent="0.2">
      <c r="A48" s="18" t="s">
        <v>50</v>
      </c>
      <c r="B48" s="19"/>
      <c r="C48" s="19"/>
      <c r="D48" s="19"/>
      <c r="E48" s="19"/>
      <c r="F48" s="19"/>
      <c r="G48" s="19"/>
      <c r="H48" s="19"/>
    </row>
    <row r="49" spans="1:19" ht="13.5" thickBot="1" x14ac:dyDescent="0.25">
      <c r="A49" s="17"/>
      <c r="B49" s="17"/>
      <c r="C49" s="17"/>
      <c r="D49" s="17"/>
      <c r="E49" s="17"/>
      <c r="F49" s="17"/>
      <c r="G49" s="17"/>
      <c r="H49" s="17"/>
    </row>
    <row r="50" spans="1:19" x14ac:dyDescent="0.2">
      <c r="A50" s="20"/>
      <c r="B50" s="21" t="s">
        <v>51</v>
      </c>
      <c r="C50" s="21" t="s">
        <v>52</v>
      </c>
      <c r="D50" s="21" t="s">
        <v>53</v>
      </c>
      <c r="E50" s="21" t="s">
        <v>54</v>
      </c>
      <c r="F50" s="21" t="s">
        <v>55</v>
      </c>
      <c r="G50" s="21" t="s">
        <v>56</v>
      </c>
      <c r="H50" s="21" t="s">
        <v>7</v>
      </c>
    </row>
    <row r="51" spans="1:19" ht="13.5" thickBot="1" x14ac:dyDescent="0.25">
      <c r="A51" s="22"/>
      <c r="B51" s="23"/>
      <c r="C51" s="23"/>
      <c r="D51" s="23"/>
      <c r="E51" s="23"/>
      <c r="F51" s="23"/>
      <c r="G51" s="23"/>
      <c r="H51" s="23"/>
      <c r="J51" s="19" t="s">
        <v>57</v>
      </c>
      <c r="R51" s="19" t="s">
        <v>58</v>
      </c>
      <c r="S51" s="19" t="s">
        <v>59</v>
      </c>
    </row>
    <row r="52" spans="1:19" ht="26.25" thickTop="1" x14ac:dyDescent="0.2">
      <c r="A52" s="24"/>
      <c r="B52" s="25"/>
      <c r="C52" s="25"/>
      <c r="D52" s="25"/>
      <c r="E52" s="25"/>
      <c r="F52" s="25"/>
      <c r="G52" s="25"/>
      <c r="H52" s="26"/>
      <c r="K52" s="27">
        <v>1990</v>
      </c>
      <c r="L52" s="27">
        <v>2005</v>
      </c>
      <c r="M52" s="27">
        <v>2009</v>
      </c>
      <c r="N52" s="28" t="s">
        <v>60</v>
      </c>
      <c r="O52" s="28" t="s">
        <v>61</v>
      </c>
      <c r="P52" s="29" t="s">
        <v>62</v>
      </c>
      <c r="Q52" s="30" t="s">
        <v>63</v>
      </c>
      <c r="R52" s="31" t="s">
        <v>64</v>
      </c>
      <c r="S52" s="32"/>
    </row>
    <row r="53" spans="1:19" x14ac:dyDescent="0.2">
      <c r="A53" s="24" t="s">
        <v>8</v>
      </c>
      <c r="B53" s="33">
        <f>B54+SUM(B83:B86)</f>
        <v>878421</v>
      </c>
      <c r="C53" s="33">
        <f t="shared" ref="C53:H53" si="8">C54+SUM(C83:C86)</f>
        <v>98719</v>
      </c>
      <c r="D53" s="33">
        <f t="shared" si="8"/>
        <v>853656</v>
      </c>
      <c r="E53" s="33">
        <f t="shared" si="8"/>
        <v>921676</v>
      </c>
      <c r="F53" s="34">
        <f>F54+SUM(F83:F86)</f>
        <v>854540</v>
      </c>
      <c r="G53" s="33">
        <f>G54+SUM(G83:G86)</f>
        <v>47528</v>
      </c>
      <c r="H53" s="33">
        <f t="shared" si="8"/>
        <v>3654.5400000000009</v>
      </c>
      <c r="K53" s="35">
        <f>K54+SUM(K83:K86)</f>
        <v>509416</v>
      </c>
      <c r="L53" s="35">
        <f>L54+SUM(L83:L86)</f>
        <v>725575</v>
      </c>
      <c r="M53" s="35">
        <f>M54+SUM(M83:M86)</f>
        <v>854540</v>
      </c>
      <c r="N53" s="36">
        <f>+((M53/K53)^(1/19))-1</f>
        <v>2.7600248900376601E-2</v>
      </c>
      <c r="O53" s="37">
        <f>((M53/L53)^(1/4))-1</f>
        <v>4.1747630859095386E-2</v>
      </c>
      <c r="P53" s="29"/>
      <c r="Q53" s="38">
        <f>+M53-K53</f>
        <v>345124</v>
      </c>
      <c r="R53" s="39"/>
      <c r="S53" s="39"/>
    </row>
    <row r="54" spans="1:19" x14ac:dyDescent="0.2">
      <c r="A54" s="24" t="s">
        <v>9</v>
      </c>
      <c r="B54" s="33">
        <f>SUM(B56:B82)</f>
        <v>824151</v>
      </c>
      <c r="C54" s="33">
        <f t="shared" ref="C54:H54" si="9">SUM(C56:C82)</f>
        <v>93765</v>
      </c>
      <c r="D54" s="33">
        <f t="shared" si="9"/>
        <v>751129</v>
      </c>
      <c r="E54" s="33">
        <f t="shared" si="9"/>
        <v>893990</v>
      </c>
      <c r="F54" s="34">
        <f>SUM(F56:F82)</f>
        <v>638078</v>
      </c>
      <c r="G54" s="33">
        <f t="shared" si="9"/>
        <v>54715</v>
      </c>
      <c r="H54" s="33">
        <f t="shared" si="9"/>
        <v>3255.8280000000009</v>
      </c>
      <c r="I54" s="40"/>
      <c r="K54" s="35">
        <f>SUM(K56:K82)</f>
        <v>328273</v>
      </c>
      <c r="L54" s="35">
        <f>SUM(L56:L82)</f>
        <v>504770</v>
      </c>
      <c r="M54" s="35">
        <f>SUM(M56:M82)</f>
        <v>638078</v>
      </c>
      <c r="N54" s="36">
        <f>+((M54/K54)^(1/19))-1</f>
        <v>3.5598721560334168E-2</v>
      </c>
      <c r="O54" s="37">
        <f t="shared" ref="O54:O86" si="10">((M54/L54)^(1/4))-1</f>
        <v>6.0339789867320137E-2</v>
      </c>
      <c r="P54" s="29"/>
      <c r="Q54" s="38">
        <f>+M54-K54</f>
        <v>309805</v>
      </c>
      <c r="R54" s="39"/>
      <c r="S54" s="39"/>
    </row>
    <row r="55" spans="1:19" ht="9" customHeight="1" thickBot="1" x14ac:dyDescent="0.25">
      <c r="A55" s="24"/>
      <c r="B55" s="33"/>
      <c r="C55" s="33"/>
      <c r="D55" s="33"/>
      <c r="E55" s="33"/>
      <c r="F55" s="34"/>
      <c r="G55" s="33"/>
      <c r="H55" s="33"/>
      <c r="K55" s="35"/>
      <c r="L55" s="35"/>
      <c r="M55" s="35"/>
      <c r="N55" s="41"/>
      <c r="O55" s="37"/>
      <c r="P55" s="29"/>
      <c r="Q55" s="39"/>
      <c r="R55" s="39"/>
      <c r="S55" s="39"/>
    </row>
    <row r="56" spans="1:19" x14ac:dyDescent="0.2">
      <c r="A56" s="42" t="s">
        <v>10</v>
      </c>
      <c r="B56" s="43">
        <v>5168</v>
      </c>
      <c r="C56" s="44">
        <v>559</v>
      </c>
      <c r="D56" s="44">
        <v>30287</v>
      </c>
      <c r="E56" s="45">
        <v>47221</v>
      </c>
      <c r="F56" s="46">
        <v>7900</v>
      </c>
      <c r="G56" s="47">
        <v>1685</v>
      </c>
      <c r="H56" s="47">
        <f>SUM(B56:G56)/1000</f>
        <v>92.82</v>
      </c>
      <c r="I56" s="48">
        <f>+F56/F$54</f>
        <v>1.2380931484865486E-2</v>
      </c>
      <c r="K56" s="35">
        <v>1623</v>
      </c>
      <c r="L56" s="35">
        <v>3968</v>
      </c>
      <c r="M56" s="35">
        <v>7900</v>
      </c>
      <c r="N56" s="41">
        <f>+((M56/K56)^(1/19))-1</f>
        <v>8.6861325742034978E-2</v>
      </c>
      <c r="O56" s="49">
        <f t="shared" si="10"/>
        <v>0.18785616753537537</v>
      </c>
      <c r="P56" s="41">
        <f t="shared" ref="P56:P66" si="11">M56/$M$54</f>
        <v>1.2380931484865486E-2</v>
      </c>
      <c r="Q56" s="38">
        <f>+M56-K56</f>
        <v>6277</v>
      </c>
      <c r="R56" s="48">
        <f>+Q56/Q$54</f>
        <v>2.0261132002388601E-2</v>
      </c>
      <c r="S56" s="48">
        <f>+Q56/Q$53</f>
        <v>1.8187665882407483E-2</v>
      </c>
    </row>
    <row r="57" spans="1:19" x14ac:dyDescent="0.2">
      <c r="A57" s="50" t="s">
        <v>11</v>
      </c>
      <c r="B57" s="51">
        <v>21103</v>
      </c>
      <c r="C57" s="52">
        <v>328</v>
      </c>
      <c r="D57" s="52">
        <v>1961</v>
      </c>
      <c r="E57" s="53">
        <v>15256</v>
      </c>
      <c r="F57" s="54">
        <v>4299</v>
      </c>
      <c r="G57" s="33">
        <v>603</v>
      </c>
      <c r="H57" s="33">
        <f t="shared" ref="H57:H86" si="12">SUM(B57:G57)/1000</f>
        <v>43.55</v>
      </c>
      <c r="I57" s="48">
        <f t="shared" ref="I57:I82" si="13">+F57/F$54</f>
        <v>6.7374208168907252E-3</v>
      </c>
      <c r="K57" s="35">
        <v>1878</v>
      </c>
      <c r="L57" s="35">
        <v>4752</v>
      </c>
      <c r="M57" s="35">
        <v>4299</v>
      </c>
      <c r="N57" s="41">
        <f>+((M57/K57)^(1/19))-1</f>
        <v>4.4552078883762114E-2</v>
      </c>
      <c r="O57" s="37">
        <f t="shared" si="10"/>
        <v>-2.4734742622188111E-2</v>
      </c>
      <c r="P57" s="41">
        <f t="shared" si="11"/>
        <v>6.7374208168907252E-3</v>
      </c>
      <c r="Q57" s="38">
        <f t="shared" ref="Q57:Q86" si="14">+M57-K57</f>
        <v>2421</v>
      </c>
      <c r="R57" s="48">
        <f>+Q57/Q$54</f>
        <v>7.8145930504672292E-3</v>
      </c>
      <c r="S57" s="48">
        <f t="shared" ref="S57:S86" si="15">+Q57/Q$53</f>
        <v>7.0148700177327565E-3</v>
      </c>
    </row>
    <row r="58" spans="1:19" x14ac:dyDescent="0.2">
      <c r="A58" s="50" t="s">
        <v>12</v>
      </c>
      <c r="B58" s="51">
        <v>45955</v>
      </c>
      <c r="C58" s="52">
        <v>156</v>
      </c>
      <c r="D58" s="52">
        <v>3715</v>
      </c>
      <c r="E58" s="53">
        <v>27208</v>
      </c>
      <c r="F58" s="54">
        <v>5216</v>
      </c>
      <c r="G58" s="33">
        <v>642</v>
      </c>
      <c r="H58" s="33">
        <f t="shared" si="12"/>
        <v>82.891999999999996</v>
      </c>
      <c r="I58" s="48">
        <f t="shared" si="13"/>
        <v>8.1745491930453641E-3</v>
      </c>
      <c r="K58" s="35">
        <v>1449</v>
      </c>
      <c r="L58" s="35">
        <v>3786</v>
      </c>
      <c r="M58" s="35">
        <v>5216</v>
      </c>
      <c r="N58" s="41">
        <f>+((M58/K58)^(1/19))-1</f>
        <v>6.9737760514404723E-2</v>
      </c>
      <c r="O58" s="37">
        <f t="shared" si="10"/>
        <v>8.3401027841182751E-2</v>
      </c>
      <c r="P58" s="41">
        <f t="shared" si="11"/>
        <v>8.1745491930453641E-3</v>
      </c>
      <c r="Q58" s="38">
        <f t="shared" si="14"/>
        <v>3767</v>
      </c>
      <c r="R58" s="48">
        <f>+Q58/Q$54</f>
        <v>1.215926147092526E-2</v>
      </c>
      <c r="S58" s="48">
        <f t="shared" si="15"/>
        <v>1.0914917536885293E-2</v>
      </c>
    </row>
    <row r="59" spans="1:19" x14ac:dyDescent="0.2">
      <c r="A59" s="50" t="s">
        <v>13</v>
      </c>
      <c r="B59" s="51">
        <v>17688</v>
      </c>
      <c r="C59" s="52">
        <v>1176</v>
      </c>
      <c r="D59" s="52">
        <v>6733</v>
      </c>
      <c r="E59" s="53">
        <v>0</v>
      </c>
      <c r="F59" s="54">
        <v>10767</v>
      </c>
      <c r="G59" s="33">
        <v>4</v>
      </c>
      <c r="H59" s="33">
        <f t="shared" si="12"/>
        <v>36.368000000000002</v>
      </c>
      <c r="I59" s="48">
        <f t="shared" si="13"/>
        <v>1.6874112569309707E-2</v>
      </c>
      <c r="K59" s="35">
        <v>848</v>
      </c>
      <c r="L59" s="35">
        <v>10628</v>
      </c>
      <c r="M59" s="35">
        <v>10767</v>
      </c>
      <c r="N59" s="41">
        <f>+((M59/K59)^(1/19))-1</f>
        <v>0.14311365790545882</v>
      </c>
      <c r="O59" s="37">
        <f t="shared" si="10"/>
        <v>3.2537502248479733E-3</v>
      </c>
      <c r="P59" s="41">
        <f t="shared" si="11"/>
        <v>1.6874112569309707E-2</v>
      </c>
      <c r="Q59" s="38">
        <f t="shared" si="14"/>
        <v>9919</v>
      </c>
      <c r="R59" s="48">
        <f>+Q59/Q$54</f>
        <v>3.2016913865173253E-2</v>
      </c>
      <c r="S59" s="48">
        <f t="shared" si="15"/>
        <v>2.8740394756667169E-2</v>
      </c>
    </row>
    <row r="60" spans="1:19" x14ac:dyDescent="0.2">
      <c r="A60" s="50" t="s">
        <v>14</v>
      </c>
      <c r="B60" s="51">
        <v>251147</v>
      </c>
      <c r="C60" s="52">
        <v>9693</v>
      </c>
      <c r="D60" s="52">
        <v>84874</v>
      </c>
      <c r="E60" s="53">
        <v>134932</v>
      </c>
      <c r="F60" s="54">
        <v>105455</v>
      </c>
      <c r="G60" s="33">
        <v>18992</v>
      </c>
      <c r="H60" s="33">
        <f t="shared" si="12"/>
        <v>605.09299999999996</v>
      </c>
      <c r="I60" s="48">
        <f t="shared" si="13"/>
        <v>0.16526976325778353</v>
      </c>
      <c r="K60" s="35">
        <v>25049</v>
      </c>
      <c r="L60" s="35">
        <v>73565</v>
      </c>
      <c r="M60" s="35">
        <v>105455</v>
      </c>
      <c r="N60" s="41">
        <f>+((M60/K60)^(1/19))-1</f>
        <v>7.8590703675471385E-2</v>
      </c>
      <c r="O60" s="55">
        <f>((M60/L60)^(1/4))-1</f>
        <v>9.4205728671006295E-2</v>
      </c>
      <c r="P60" s="56">
        <f t="shared" si="11"/>
        <v>0.16526976325778353</v>
      </c>
      <c r="Q60" s="38">
        <f t="shared" si="14"/>
        <v>80406</v>
      </c>
      <c r="R60" s="48">
        <f>+Q60/Q$54</f>
        <v>0.25953745097722764</v>
      </c>
      <c r="S60" s="48">
        <f t="shared" si="15"/>
        <v>0.23297713285659646</v>
      </c>
    </row>
    <row r="61" spans="1:19" x14ac:dyDescent="0.2">
      <c r="A61" s="50" t="s">
        <v>15</v>
      </c>
      <c r="B61" s="51">
        <v>7687</v>
      </c>
      <c r="C61" s="52">
        <v>45</v>
      </c>
      <c r="D61" s="52">
        <v>506</v>
      </c>
      <c r="E61" s="53">
        <v>0</v>
      </c>
      <c r="F61" s="54">
        <v>541</v>
      </c>
      <c r="G61" s="33">
        <v>0</v>
      </c>
      <c r="H61" s="33">
        <f t="shared" si="12"/>
        <v>8.7789999999999999</v>
      </c>
      <c r="I61" s="48">
        <f t="shared" si="13"/>
        <v>8.4785872573572515E-4</v>
      </c>
      <c r="K61" s="35">
        <v>0</v>
      </c>
      <c r="L61" s="35">
        <v>111</v>
      </c>
      <c r="M61" s="35">
        <v>541</v>
      </c>
      <c r="N61" s="41"/>
      <c r="O61" s="55">
        <f>((M61/L61)^(1/4))-1</f>
        <v>0.48582811405053228</v>
      </c>
      <c r="P61" s="56">
        <f t="shared" si="11"/>
        <v>8.4785872573572515E-4</v>
      </c>
      <c r="Q61" s="38">
        <f t="shared" si="14"/>
        <v>541</v>
      </c>
      <c r="R61" s="48">
        <f t="shared" ref="R61:R82" si="16">+Q61/Q$54</f>
        <v>1.7462597440325365E-3</v>
      </c>
      <c r="S61" s="48">
        <f t="shared" si="15"/>
        <v>1.5675525318436271E-3</v>
      </c>
    </row>
    <row r="62" spans="1:19" x14ac:dyDescent="0.2">
      <c r="A62" s="50" t="s">
        <v>16</v>
      </c>
      <c r="B62" s="51">
        <v>6634</v>
      </c>
      <c r="C62" s="52">
        <v>915</v>
      </c>
      <c r="D62" s="52">
        <v>16299</v>
      </c>
      <c r="E62" s="53">
        <v>0</v>
      </c>
      <c r="F62" s="54">
        <v>4394</v>
      </c>
      <c r="G62" s="33">
        <v>355</v>
      </c>
      <c r="H62" s="33">
        <f t="shared" si="12"/>
        <v>28.597000000000001</v>
      </c>
      <c r="I62" s="48">
        <f t="shared" si="13"/>
        <v>6.8863054360125252E-3</v>
      </c>
      <c r="K62" s="35">
        <v>983</v>
      </c>
      <c r="L62" s="35">
        <v>2217</v>
      </c>
      <c r="M62" s="35">
        <v>4394</v>
      </c>
      <c r="N62" s="41">
        <f>+((M62/K62)^(1/19))-1</f>
        <v>8.1998502554942787E-2</v>
      </c>
      <c r="O62" s="49">
        <f t="shared" si="10"/>
        <v>0.18651597507043105</v>
      </c>
      <c r="P62" s="57">
        <f t="shared" si="11"/>
        <v>6.8863054360125252E-3</v>
      </c>
      <c r="Q62" s="38">
        <f t="shared" si="14"/>
        <v>3411</v>
      </c>
      <c r="R62" s="48">
        <f t="shared" si="16"/>
        <v>1.1010151546940818E-2</v>
      </c>
      <c r="S62" s="48">
        <f t="shared" si="15"/>
        <v>9.8834042257275653E-3</v>
      </c>
    </row>
    <row r="63" spans="1:19" x14ac:dyDescent="0.2">
      <c r="A63" s="50" t="s">
        <v>17</v>
      </c>
      <c r="B63" s="51">
        <v>34188</v>
      </c>
      <c r="C63" s="52">
        <v>7679</v>
      </c>
      <c r="D63" s="52">
        <v>11023</v>
      </c>
      <c r="E63" s="53">
        <v>0</v>
      </c>
      <c r="F63" s="54">
        <v>8475</v>
      </c>
      <c r="G63" s="33">
        <v>437</v>
      </c>
      <c r="H63" s="33">
        <f t="shared" si="12"/>
        <v>61.802</v>
      </c>
      <c r="I63" s="48">
        <f t="shared" si="13"/>
        <v>1.3282075232181646E-2</v>
      </c>
      <c r="K63" s="35">
        <v>1999</v>
      </c>
      <c r="L63" s="35">
        <v>7099</v>
      </c>
      <c r="M63" s="35">
        <v>8475</v>
      </c>
      <c r="N63" s="41">
        <f>+((M63/K63)^(1/19))-1</f>
        <v>7.8989468926451867E-2</v>
      </c>
      <c r="O63" s="37">
        <f t="shared" si="10"/>
        <v>4.5287200898110669E-2</v>
      </c>
      <c r="P63" s="41">
        <f t="shared" si="11"/>
        <v>1.3282075232181646E-2</v>
      </c>
      <c r="Q63" s="38">
        <f t="shared" si="14"/>
        <v>6476</v>
      </c>
      <c r="R63" s="48">
        <f t="shared" si="16"/>
        <v>2.0903471538548442E-2</v>
      </c>
      <c r="S63" s="48">
        <f t="shared" si="15"/>
        <v>1.8764270233307449E-2</v>
      </c>
    </row>
    <row r="64" spans="1:19" x14ac:dyDescent="0.2">
      <c r="A64" s="50" t="s">
        <v>18</v>
      </c>
      <c r="B64" s="51">
        <v>36159</v>
      </c>
      <c r="C64" s="52">
        <v>16725</v>
      </c>
      <c r="D64" s="52">
        <v>108455</v>
      </c>
      <c r="E64" s="53">
        <v>52761</v>
      </c>
      <c r="F64" s="54">
        <v>79406</v>
      </c>
      <c r="G64" s="33">
        <v>9212</v>
      </c>
      <c r="H64" s="33">
        <f t="shared" si="12"/>
        <v>302.71800000000002</v>
      </c>
      <c r="I64" s="48">
        <f t="shared" si="13"/>
        <v>0.12444560069458593</v>
      </c>
      <c r="K64" s="35">
        <v>26826</v>
      </c>
      <c r="L64" s="35">
        <v>48115</v>
      </c>
      <c r="M64" s="35">
        <v>79406</v>
      </c>
      <c r="N64" s="41">
        <f>+((M64/K64)^(1/19))-1</f>
        <v>5.8778530519003835E-2</v>
      </c>
      <c r="O64" s="55">
        <f>((M64/L64)^(1/4))-1</f>
        <v>0.13342609522790183</v>
      </c>
      <c r="P64" s="56">
        <f t="shared" si="11"/>
        <v>0.12444560069458593</v>
      </c>
      <c r="Q64" s="38">
        <f t="shared" si="14"/>
        <v>52580</v>
      </c>
      <c r="R64" s="48">
        <f t="shared" si="16"/>
        <v>0.16971966236826391</v>
      </c>
      <c r="S64" s="48">
        <f t="shared" si="15"/>
        <v>0.15235103904683533</v>
      </c>
    </row>
    <row r="65" spans="1:19" x14ac:dyDescent="0.2">
      <c r="A65" s="50" t="s">
        <v>19</v>
      </c>
      <c r="B65" s="51">
        <v>25894</v>
      </c>
      <c r="C65" s="52">
        <v>5824</v>
      </c>
      <c r="D65" s="52">
        <v>23827</v>
      </c>
      <c r="E65" s="53">
        <v>409737</v>
      </c>
      <c r="F65" s="54">
        <v>76562</v>
      </c>
      <c r="G65" s="33">
        <v>5446</v>
      </c>
      <c r="H65" s="33">
        <f t="shared" si="12"/>
        <v>547.29</v>
      </c>
      <c r="I65" s="48">
        <f t="shared" si="13"/>
        <v>0.11998846536003435</v>
      </c>
      <c r="K65" s="35">
        <v>58963</v>
      </c>
      <c r="L65" s="35">
        <v>63105</v>
      </c>
      <c r="M65" s="35">
        <v>76562</v>
      </c>
      <c r="N65" s="41">
        <f>+((M65/K65)^(1/19))-1</f>
        <v>1.3841803971043287E-2</v>
      </c>
      <c r="O65" s="55">
        <f>((M65/L65)^(1/4))-1</f>
        <v>4.9511918000937793E-2</v>
      </c>
      <c r="P65" s="56">
        <f>M65/$M$54</f>
        <v>0.11998846536003435</v>
      </c>
      <c r="Q65" s="38">
        <f t="shared" si="14"/>
        <v>17599</v>
      </c>
      <c r="R65" s="48">
        <f t="shared" si="16"/>
        <v>5.6806700989332E-2</v>
      </c>
      <c r="S65" s="48">
        <f t="shared" si="15"/>
        <v>5.0993266188384463E-2</v>
      </c>
    </row>
    <row r="66" spans="1:19" x14ac:dyDescent="0.2">
      <c r="A66" s="6" t="s">
        <v>20</v>
      </c>
      <c r="B66" s="51">
        <v>39745</v>
      </c>
      <c r="C66" s="52">
        <v>26010</v>
      </c>
      <c r="D66" s="52">
        <v>150940</v>
      </c>
      <c r="E66" s="53">
        <v>0</v>
      </c>
      <c r="F66" s="54">
        <v>75343</v>
      </c>
      <c r="G66" s="33">
        <v>5584</v>
      </c>
      <c r="H66" s="33">
        <f t="shared" si="12"/>
        <v>297.62200000000001</v>
      </c>
      <c r="I66" s="48">
        <f t="shared" si="13"/>
        <v>0.11807804061572409</v>
      </c>
      <c r="K66" s="35">
        <v>38410</v>
      </c>
      <c r="L66" s="35">
        <v>56692</v>
      </c>
      <c r="M66" s="35">
        <v>75343</v>
      </c>
      <c r="N66" s="41">
        <f>+((M66/K66)^(1/19))-1</f>
        <v>3.6095831470663642E-2</v>
      </c>
      <c r="O66" s="37">
        <f t="shared" si="10"/>
        <v>7.3693397790588699E-2</v>
      </c>
      <c r="P66" s="57">
        <f t="shared" si="11"/>
        <v>0.11807804061572409</v>
      </c>
      <c r="Q66" s="38">
        <f t="shared" si="14"/>
        <v>36933</v>
      </c>
      <c r="R66" s="48">
        <f t="shared" si="16"/>
        <v>0.1192136989396556</v>
      </c>
      <c r="S66" s="48">
        <f t="shared" si="15"/>
        <v>0.10701371101401236</v>
      </c>
    </row>
    <row r="67" spans="1:19" s="61" customFormat="1" x14ac:dyDescent="0.2">
      <c r="A67" s="58" t="s">
        <v>21</v>
      </c>
      <c r="B67" s="59">
        <v>0</v>
      </c>
      <c r="C67" s="53">
        <v>5184</v>
      </c>
      <c r="D67" s="53">
        <v>0</v>
      </c>
      <c r="E67" s="53">
        <v>0</v>
      </c>
      <c r="F67" s="54">
        <v>4</v>
      </c>
      <c r="G67" s="60">
        <v>43</v>
      </c>
      <c r="H67" s="60">
        <f>SUM(B67:G67)/1000</f>
        <v>5.2309999999999999</v>
      </c>
      <c r="I67" s="48">
        <f t="shared" si="13"/>
        <v>6.2688260682863227E-6</v>
      </c>
      <c r="K67" s="62">
        <v>0</v>
      </c>
      <c r="L67" s="62">
        <v>1</v>
      </c>
      <c r="M67" s="62">
        <v>4</v>
      </c>
      <c r="N67" s="41"/>
      <c r="O67" s="55">
        <f>((M67/L67)^(1/4))-1</f>
        <v>0.41421356237309492</v>
      </c>
      <c r="P67" s="63"/>
      <c r="Q67" s="38">
        <f t="shared" si="14"/>
        <v>4</v>
      </c>
      <c r="R67" s="48">
        <f t="shared" si="16"/>
        <v>1.2911347460499346E-5</v>
      </c>
      <c r="S67" s="48">
        <f t="shared" si="15"/>
        <v>1.1590037204019426E-5</v>
      </c>
    </row>
    <row r="68" spans="1:19" x14ac:dyDescent="0.2">
      <c r="A68" s="50" t="s">
        <v>22</v>
      </c>
      <c r="B68" s="51">
        <v>2</v>
      </c>
      <c r="C68" s="52">
        <v>4</v>
      </c>
      <c r="D68" s="52">
        <v>2007</v>
      </c>
      <c r="E68" s="53">
        <v>0</v>
      </c>
      <c r="F68" s="54">
        <v>3556</v>
      </c>
      <c r="G68" s="33">
        <v>0</v>
      </c>
      <c r="H68" s="33">
        <f t="shared" si="12"/>
        <v>5.569</v>
      </c>
      <c r="I68" s="48">
        <f t="shared" si="13"/>
        <v>5.5729863747065404E-3</v>
      </c>
      <c r="K68" s="35">
        <v>4496</v>
      </c>
      <c r="L68" s="35">
        <v>3414</v>
      </c>
      <c r="M68" s="35">
        <v>3556</v>
      </c>
      <c r="N68" s="41">
        <f>+((M68/K68)^(1/19))-1</f>
        <v>-1.2268946465398667E-2</v>
      </c>
      <c r="O68" s="37">
        <f t="shared" si="10"/>
        <v>1.0239996900949899E-2</v>
      </c>
      <c r="P68" s="41">
        <f>M68/$M$54</f>
        <v>5.5729863747065404E-3</v>
      </c>
      <c r="Q68" s="38">
        <f t="shared" si="14"/>
        <v>-940</v>
      </c>
      <c r="R68" s="48">
        <f t="shared" si="16"/>
        <v>-3.0341666532173466E-3</v>
      </c>
      <c r="S68" s="48">
        <f t="shared" si="15"/>
        <v>-2.7236587429445647E-3</v>
      </c>
    </row>
    <row r="69" spans="1:19" x14ac:dyDescent="0.2">
      <c r="A69" s="50" t="s">
        <v>23</v>
      </c>
      <c r="B69" s="51">
        <v>0</v>
      </c>
      <c r="C69" s="52">
        <v>735</v>
      </c>
      <c r="D69" s="52">
        <v>2101</v>
      </c>
      <c r="E69" s="53">
        <v>10852</v>
      </c>
      <c r="F69" s="54">
        <v>1399</v>
      </c>
      <c r="G69" s="33">
        <v>986</v>
      </c>
      <c r="H69" s="33">
        <f t="shared" si="12"/>
        <v>16.073</v>
      </c>
      <c r="I69" s="48">
        <f t="shared" si="13"/>
        <v>2.192521917383141E-3</v>
      </c>
      <c r="K69" s="35">
        <v>414</v>
      </c>
      <c r="L69" s="35">
        <v>829</v>
      </c>
      <c r="M69" s="35">
        <v>1399</v>
      </c>
      <c r="N69" s="41">
        <f>+((M69/K69)^(1/19))-1</f>
        <v>6.6184816192091933E-2</v>
      </c>
      <c r="O69" s="37">
        <f t="shared" si="10"/>
        <v>0.13976625838885948</v>
      </c>
      <c r="P69" s="41">
        <f>M69/$M$54</f>
        <v>2.192521917383141E-3</v>
      </c>
      <c r="Q69" s="38">
        <f t="shared" si="14"/>
        <v>985</v>
      </c>
      <c r="R69" s="48">
        <f t="shared" si="16"/>
        <v>3.1794193121479639E-3</v>
      </c>
      <c r="S69" s="48">
        <f t="shared" si="15"/>
        <v>2.8540466614897834E-3</v>
      </c>
    </row>
    <row r="70" spans="1:19" x14ac:dyDescent="0.2">
      <c r="A70" s="50" t="s">
        <v>24</v>
      </c>
      <c r="B70" s="51">
        <v>0</v>
      </c>
      <c r="C70" s="52">
        <v>0</v>
      </c>
      <c r="D70" s="52">
        <v>2843</v>
      </c>
      <c r="E70" s="53">
        <v>0</v>
      </c>
      <c r="F70" s="54">
        <v>1035</v>
      </c>
      <c r="G70" s="33">
        <v>747</v>
      </c>
      <c r="H70" s="33">
        <f t="shared" si="12"/>
        <v>4.625</v>
      </c>
      <c r="I70" s="48">
        <f t="shared" si="13"/>
        <v>1.6220587451690859E-3</v>
      </c>
      <c r="K70" s="35">
        <v>857</v>
      </c>
      <c r="L70" s="35">
        <v>1023</v>
      </c>
      <c r="M70" s="35">
        <v>1035</v>
      </c>
      <c r="N70" s="41">
        <f>+((M70/K70)^(1/19))-1</f>
        <v>9.9820594172570498E-3</v>
      </c>
      <c r="O70" s="37">
        <f t="shared" si="10"/>
        <v>2.9197390964774694E-3</v>
      </c>
      <c r="P70" s="41">
        <f>M70/$M$54</f>
        <v>1.6220587451690859E-3</v>
      </c>
      <c r="Q70" s="38">
        <f t="shared" si="14"/>
        <v>178</v>
      </c>
      <c r="R70" s="48">
        <f t="shared" si="16"/>
        <v>5.7455496199222092E-4</v>
      </c>
      <c r="S70" s="48">
        <f t="shared" si="15"/>
        <v>5.1575665557886444E-4</v>
      </c>
    </row>
    <row r="71" spans="1:19" x14ac:dyDescent="0.2">
      <c r="A71" s="50" t="s">
        <v>25</v>
      </c>
      <c r="B71" s="51">
        <v>6340</v>
      </c>
      <c r="C71" s="52">
        <v>637</v>
      </c>
      <c r="D71" s="52">
        <v>10497</v>
      </c>
      <c r="E71" s="53">
        <v>15426</v>
      </c>
      <c r="F71" s="54">
        <v>3008</v>
      </c>
      <c r="G71" s="33">
        <v>1</v>
      </c>
      <c r="H71" s="33">
        <f t="shared" si="12"/>
        <v>35.908999999999999</v>
      </c>
      <c r="I71" s="48">
        <f t="shared" si="13"/>
        <v>4.7141572033513142E-3</v>
      </c>
      <c r="K71" s="35">
        <v>212</v>
      </c>
      <c r="L71" s="35">
        <v>1929</v>
      </c>
      <c r="M71" s="35">
        <v>3008</v>
      </c>
      <c r="N71" s="41">
        <f>+((M71/K71)^(1/19))-1</f>
        <v>0.14981646891295197</v>
      </c>
      <c r="O71" s="49">
        <f t="shared" si="10"/>
        <v>0.11747135944034737</v>
      </c>
      <c r="P71" s="41">
        <f>M71/$M$54</f>
        <v>4.7141572033513142E-3</v>
      </c>
      <c r="Q71" s="38">
        <f t="shared" si="14"/>
        <v>2796</v>
      </c>
      <c r="R71" s="48">
        <f t="shared" si="16"/>
        <v>9.0250318748890425E-3</v>
      </c>
      <c r="S71" s="48">
        <f t="shared" si="15"/>
        <v>8.1014360056095788E-3</v>
      </c>
    </row>
    <row r="72" spans="1:19" x14ac:dyDescent="0.2">
      <c r="A72" s="50" t="s">
        <v>26</v>
      </c>
      <c r="B72" s="51">
        <v>0</v>
      </c>
      <c r="C72" s="52">
        <v>2139</v>
      </c>
      <c r="D72" s="52">
        <v>0</v>
      </c>
      <c r="E72" s="53">
        <v>0</v>
      </c>
      <c r="F72" s="54">
        <v>0</v>
      </c>
      <c r="G72" s="33">
        <v>28</v>
      </c>
      <c r="H72" s="33">
        <f t="shared" si="12"/>
        <v>2.1669999999999998</v>
      </c>
      <c r="I72" s="48">
        <f t="shared" si="13"/>
        <v>0</v>
      </c>
      <c r="K72" s="35">
        <v>0</v>
      </c>
      <c r="L72" s="35">
        <v>0</v>
      </c>
      <c r="M72" s="35">
        <v>0</v>
      </c>
      <c r="N72" s="41"/>
      <c r="O72" s="37"/>
      <c r="P72" s="41"/>
      <c r="Q72" s="38">
        <f t="shared" si="14"/>
        <v>0</v>
      </c>
      <c r="R72" s="48">
        <f t="shared" si="16"/>
        <v>0</v>
      </c>
      <c r="S72" s="48">
        <f t="shared" si="15"/>
        <v>0</v>
      </c>
    </row>
    <row r="73" spans="1:19" x14ac:dyDescent="0.2">
      <c r="A73" s="50" t="s">
        <v>27</v>
      </c>
      <c r="B73" s="51">
        <v>24278</v>
      </c>
      <c r="C73" s="52">
        <v>1487</v>
      </c>
      <c r="D73" s="52">
        <v>71032</v>
      </c>
      <c r="E73" s="53">
        <v>4228</v>
      </c>
      <c r="F73" s="54">
        <v>12347</v>
      </c>
      <c r="G73" s="33">
        <v>176</v>
      </c>
      <c r="H73" s="33">
        <f t="shared" si="12"/>
        <v>113.548</v>
      </c>
      <c r="I73" s="48">
        <f t="shared" si="13"/>
        <v>1.9350298866282804E-2</v>
      </c>
      <c r="K73" s="35">
        <v>1199</v>
      </c>
      <c r="L73" s="35">
        <v>8872</v>
      </c>
      <c r="M73" s="35">
        <v>12347</v>
      </c>
      <c r="N73" s="41">
        <f t="shared" ref="N73:N86" si="17">+((M73/K73)^(1/19))-1</f>
        <v>0.13058241053683473</v>
      </c>
      <c r="O73" s="37">
        <f t="shared" si="10"/>
        <v>8.6137926004002718E-2</v>
      </c>
      <c r="P73" s="41">
        <f t="shared" ref="P73:P86" si="18">M73/$M$54</f>
        <v>1.9350298866282804E-2</v>
      </c>
      <c r="Q73" s="38">
        <f t="shared" si="14"/>
        <v>11148</v>
      </c>
      <c r="R73" s="48">
        <f t="shared" si="16"/>
        <v>3.5983925372411678E-2</v>
      </c>
      <c r="S73" s="48">
        <f t="shared" si="15"/>
        <v>3.2301433687602139E-2</v>
      </c>
    </row>
    <row r="74" spans="1:19" x14ac:dyDescent="0.2">
      <c r="A74" s="50" t="s">
        <v>28</v>
      </c>
      <c r="B74" s="51">
        <v>3757</v>
      </c>
      <c r="C74" s="52">
        <v>1154</v>
      </c>
      <c r="D74" s="52">
        <v>13613</v>
      </c>
      <c r="E74" s="53">
        <v>0</v>
      </c>
      <c r="F74" s="54">
        <v>50448</v>
      </c>
      <c r="G74" s="33">
        <v>3421</v>
      </c>
      <c r="H74" s="33">
        <f t="shared" si="12"/>
        <v>72.393000000000001</v>
      </c>
      <c r="I74" s="48">
        <f t="shared" si="13"/>
        <v>7.9062434373227103E-2</v>
      </c>
      <c r="K74" s="35">
        <v>33687</v>
      </c>
      <c r="L74" s="35">
        <v>43240</v>
      </c>
      <c r="M74" s="35">
        <v>50448</v>
      </c>
      <c r="N74" s="41">
        <f t="shared" si="17"/>
        <v>2.1481748985392679E-2</v>
      </c>
      <c r="O74" s="37">
        <f t="shared" si="10"/>
        <v>3.9296744809083739E-2</v>
      </c>
      <c r="P74" s="41">
        <f t="shared" si="18"/>
        <v>7.9062434373227103E-2</v>
      </c>
      <c r="Q74" s="38">
        <f t="shared" si="14"/>
        <v>16761</v>
      </c>
      <c r="R74" s="48">
        <f t="shared" si="16"/>
        <v>5.4101773696357387E-2</v>
      </c>
      <c r="S74" s="48">
        <f t="shared" si="15"/>
        <v>4.8565153394142392E-2</v>
      </c>
    </row>
    <row r="75" spans="1:19" x14ac:dyDescent="0.2">
      <c r="A75" s="50" t="s">
        <v>29</v>
      </c>
      <c r="B75" s="51">
        <v>133421</v>
      </c>
      <c r="C75" s="52">
        <v>2723</v>
      </c>
      <c r="D75" s="52">
        <v>6062</v>
      </c>
      <c r="E75" s="53">
        <v>0</v>
      </c>
      <c r="F75" s="54">
        <v>9514</v>
      </c>
      <c r="G75" s="33">
        <v>599</v>
      </c>
      <c r="H75" s="33">
        <f t="shared" si="12"/>
        <v>152.31899999999999</v>
      </c>
      <c r="I75" s="48">
        <f t="shared" si="13"/>
        <v>1.4910402803419018E-2</v>
      </c>
      <c r="K75" s="35">
        <v>3571</v>
      </c>
      <c r="L75" s="35">
        <v>5662</v>
      </c>
      <c r="M75" s="35">
        <v>9514</v>
      </c>
      <c r="N75" s="41">
        <f t="shared" si="17"/>
        <v>5.2927805442710918E-2</v>
      </c>
      <c r="O75" s="55">
        <f>((M75/L75)^(1/4))-1</f>
        <v>0.13854007170234084</v>
      </c>
      <c r="P75" s="41">
        <f t="shared" si="18"/>
        <v>1.4910402803419018E-2</v>
      </c>
      <c r="Q75" s="38">
        <f t="shared" si="14"/>
        <v>5943</v>
      </c>
      <c r="R75" s="48">
        <f t="shared" si="16"/>
        <v>1.9183034489436902E-2</v>
      </c>
      <c r="S75" s="48">
        <f t="shared" si="15"/>
        <v>1.7219897775871861E-2</v>
      </c>
    </row>
    <row r="76" spans="1:19" x14ac:dyDescent="0.2">
      <c r="A76" s="50" t="s">
        <v>30</v>
      </c>
      <c r="B76" s="51">
        <v>12896</v>
      </c>
      <c r="C76" s="52">
        <v>3285</v>
      </c>
      <c r="D76" s="52">
        <v>14712</v>
      </c>
      <c r="E76" s="53">
        <v>0</v>
      </c>
      <c r="F76" s="54">
        <v>19314</v>
      </c>
      <c r="G76" s="33">
        <v>885</v>
      </c>
      <c r="H76" s="33">
        <f t="shared" si="12"/>
        <v>51.091999999999999</v>
      </c>
      <c r="I76" s="48">
        <f t="shared" si="13"/>
        <v>3.0269026670720508E-2</v>
      </c>
      <c r="K76" s="35">
        <v>9998</v>
      </c>
      <c r="L76" s="35">
        <v>8952</v>
      </c>
      <c r="M76" s="35">
        <v>19314</v>
      </c>
      <c r="N76" s="41">
        <f t="shared" si="17"/>
        <v>3.5262489719618539E-2</v>
      </c>
      <c r="O76" s="49">
        <f t="shared" si="10"/>
        <v>0.21195930776694816</v>
      </c>
      <c r="P76" s="41">
        <f t="shared" si="18"/>
        <v>3.0269026670720508E-2</v>
      </c>
      <c r="Q76" s="38">
        <f t="shared" si="14"/>
        <v>9316</v>
      </c>
      <c r="R76" s="48">
        <f t="shared" si="16"/>
        <v>3.0070528235502977E-2</v>
      </c>
      <c r="S76" s="48">
        <f t="shared" si="15"/>
        <v>2.6993196648161241E-2</v>
      </c>
    </row>
    <row r="77" spans="1:19" x14ac:dyDescent="0.2">
      <c r="A77" s="50" t="s">
        <v>31</v>
      </c>
      <c r="B77" s="51">
        <v>21748</v>
      </c>
      <c r="C77" s="52">
        <v>1031</v>
      </c>
      <c r="D77" s="52">
        <v>7657</v>
      </c>
      <c r="E77" s="53">
        <v>11752</v>
      </c>
      <c r="F77" s="54">
        <v>15828</v>
      </c>
      <c r="G77" s="33">
        <v>273</v>
      </c>
      <c r="H77" s="33">
        <f t="shared" si="12"/>
        <v>58.289000000000001</v>
      </c>
      <c r="I77" s="48">
        <f t="shared" si="13"/>
        <v>2.4805744752208977E-2</v>
      </c>
      <c r="K77" s="35">
        <v>11411</v>
      </c>
      <c r="L77" s="35">
        <v>20214</v>
      </c>
      <c r="M77" s="35">
        <v>15828</v>
      </c>
      <c r="N77" s="41">
        <f t="shared" si="17"/>
        <v>1.7370335530212833E-2</v>
      </c>
      <c r="O77" s="37">
        <f t="shared" si="10"/>
        <v>-5.931667613786229E-2</v>
      </c>
      <c r="P77" s="41">
        <f t="shared" si="18"/>
        <v>2.4805744752208977E-2</v>
      </c>
      <c r="Q77" s="38">
        <f t="shared" si="14"/>
        <v>4417</v>
      </c>
      <c r="R77" s="48">
        <f t="shared" si="16"/>
        <v>1.4257355433256404E-2</v>
      </c>
      <c r="S77" s="48">
        <f t="shared" si="15"/>
        <v>1.2798298582538449E-2</v>
      </c>
    </row>
    <row r="78" spans="1:19" x14ac:dyDescent="0.2">
      <c r="A78" s="50" t="s">
        <v>32</v>
      </c>
      <c r="B78" s="51">
        <v>5132</v>
      </c>
      <c r="C78" s="52">
        <v>28</v>
      </c>
      <c r="D78" s="52">
        <v>593</v>
      </c>
      <c r="E78" s="53">
        <v>5739</v>
      </c>
      <c r="F78" s="54">
        <v>4909</v>
      </c>
      <c r="G78" s="33">
        <v>4</v>
      </c>
      <c r="H78" s="33">
        <f t="shared" si="12"/>
        <v>16.405000000000001</v>
      </c>
      <c r="I78" s="48">
        <f t="shared" si="13"/>
        <v>7.6934167923043894E-3</v>
      </c>
      <c r="K78" s="35">
        <v>2950</v>
      </c>
      <c r="L78" s="35">
        <v>3581</v>
      </c>
      <c r="M78" s="35">
        <v>4909</v>
      </c>
      <c r="N78" s="41">
        <f t="shared" si="17"/>
        <v>2.7165868311698205E-2</v>
      </c>
      <c r="O78" s="37">
        <f t="shared" si="10"/>
        <v>8.2049622296890945E-2</v>
      </c>
      <c r="P78" s="41">
        <f t="shared" si="18"/>
        <v>7.6934167923043894E-3</v>
      </c>
      <c r="Q78" s="38">
        <f t="shared" si="14"/>
        <v>1959</v>
      </c>
      <c r="R78" s="48">
        <f t="shared" si="16"/>
        <v>6.3233324187795545E-3</v>
      </c>
      <c r="S78" s="48">
        <f t="shared" si="15"/>
        <v>5.6762207206685136E-3</v>
      </c>
    </row>
    <row r="79" spans="1:19" x14ac:dyDescent="0.2">
      <c r="A79" s="50" t="s">
        <v>33</v>
      </c>
      <c r="B79" s="51">
        <v>3855</v>
      </c>
      <c r="C79" s="52">
        <v>626</v>
      </c>
      <c r="D79" s="52">
        <v>2391</v>
      </c>
      <c r="E79" s="53">
        <v>14081</v>
      </c>
      <c r="F79" s="54">
        <v>5163</v>
      </c>
      <c r="G79" s="33">
        <v>275</v>
      </c>
      <c r="H79" s="33">
        <f t="shared" si="12"/>
        <v>26.390999999999998</v>
      </c>
      <c r="I79" s="48">
        <f t="shared" si="13"/>
        <v>8.0914872476405709E-3</v>
      </c>
      <c r="K79" s="35">
        <v>2515</v>
      </c>
      <c r="L79" s="35">
        <v>4803</v>
      </c>
      <c r="M79" s="35">
        <v>5163</v>
      </c>
      <c r="N79" s="41">
        <f t="shared" si="17"/>
        <v>3.8580627897091713E-2</v>
      </c>
      <c r="O79" s="37">
        <f t="shared" si="10"/>
        <v>1.8233507800327731E-2</v>
      </c>
      <c r="P79" s="41">
        <f t="shared" si="18"/>
        <v>8.0914872476405709E-3</v>
      </c>
      <c r="Q79" s="38">
        <f t="shared" si="14"/>
        <v>2648</v>
      </c>
      <c r="R79" s="48">
        <f t="shared" si="16"/>
        <v>8.5473120188505666E-3</v>
      </c>
      <c r="S79" s="48">
        <f t="shared" si="15"/>
        <v>7.6726046290608594E-3</v>
      </c>
    </row>
    <row r="80" spans="1:19" x14ac:dyDescent="0.2">
      <c r="A80" s="50" t="s">
        <v>34</v>
      </c>
      <c r="B80" s="51">
        <v>15521</v>
      </c>
      <c r="C80" s="52">
        <v>533</v>
      </c>
      <c r="D80" s="52">
        <v>10192</v>
      </c>
      <c r="E80" s="53">
        <v>23526</v>
      </c>
      <c r="F80" s="54">
        <v>21914</v>
      </c>
      <c r="G80" s="33">
        <v>381</v>
      </c>
      <c r="H80" s="33">
        <f t="shared" si="12"/>
        <v>72.066999999999993</v>
      </c>
      <c r="I80" s="48">
        <f t="shared" si="13"/>
        <v>3.4343763615106618E-2</v>
      </c>
      <c r="K80" s="35">
        <v>16015</v>
      </c>
      <c r="L80" s="35">
        <v>23621</v>
      </c>
      <c r="M80" s="35">
        <v>21914</v>
      </c>
      <c r="N80" s="41">
        <f t="shared" si="17"/>
        <v>1.6642223182264937E-2</v>
      </c>
      <c r="O80" s="37">
        <f t="shared" si="10"/>
        <v>-1.8577874967685037E-2</v>
      </c>
      <c r="P80" s="41">
        <f t="shared" si="18"/>
        <v>3.4343763615106618E-2</v>
      </c>
      <c r="Q80" s="38">
        <f t="shared" si="14"/>
        <v>5899</v>
      </c>
      <c r="R80" s="48">
        <f t="shared" si="16"/>
        <v>1.9041009667371413E-2</v>
      </c>
      <c r="S80" s="48">
        <f t="shared" si="15"/>
        <v>1.7092407366627645E-2</v>
      </c>
    </row>
    <row r="81" spans="1:19" x14ac:dyDescent="0.2">
      <c r="A81" s="50" t="s">
        <v>35</v>
      </c>
      <c r="B81" s="51">
        <v>1225</v>
      </c>
      <c r="C81" s="52">
        <v>722</v>
      </c>
      <c r="D81" s="52">
        <v>1917</v>
      </c>
      <c r="E81" s="53">
        <v>52173</v>
      </c>
      <c r="F81" s="54">
        <v>80581</v>
      </c>
      <c r="G81" s="33">
        <v>231</v>
      </c>
      <c r="H81" s="33">
        <f t="shared" si="12"/>
        <v>136.84899999999999</v>
      </c>
      <c r="I81" s="48">
        <f t="shared" si="13"/>
        <v>0.12628706835214504</v>
      </c>
      <c r="K81" s="35">
        <v>75044</v>
      </c>
      <c r="L81" s="35">
        <v>82169</v>
      </c>
      <c r="M81" s="35">
        <v>80581</v>
      </c>
      <c r="N81" s="41">
        <f t="shared" si="17"/>
        <v>3.7537795080451186E-3</v>
      </c>
      <c r="O81" s="37">
        <f t="shared" si="10"/>
        <v>-4.8669210374981953E-3</v>
      </c>
      <c r="P81" s="57">
        <f t="shared" si="18"/>
        <v>0.12628706835214504</v>
      </c>
      <c r="Q81" s="38">
        <f t="shared" si="14"/>
        <v>5537</v>
      </c>
      <c r="R81" s="48">
        <f t="shared" si="16"/>
        <v>1.7872532722196219E-2</v>
      </c>
      <c r="S81" s="48">
        <f t="shared" si="15"/>
        <v>1.6043508999663888E-2</v>
      </c>
    </row>
    <row r="82" spans="1:19" x14ac:dyDescent="0.2">
      <c r="A82" s="50" t="s">
        <v>65</v>
      </c>
      <c r="B82" s="51">
        <v>104608</v>
      </c>
      <c r="C82" s="52">
        <v>4367</v>
      </c>
      <c r="D82" s="52">
        <v>166892</v>
      </c>
      <c r="E82" s="53">
        <v>69098</v>
      </c>
      <c r="F82" s="54">
        <v>30700</v>
      </c>
      <c r="G82" s="33">
        <v>3705</v>
      </c>
      <c r="H82" s="33">
        <f t="shared" si="12"/>
        <v>379.37</v>
      </c>
      <c r="I82" s="48">
        <f t="shared" si="13"/>
        <v>4.8113240074097521E-2</v>
      </c>
      <c r="K82" s="35">
        <v>7876</v>
      </c>
      <c r="L82" s="35">
        <v>22422</v>
      </c>
      <c r="M82" s="35">
        <v>30700</v>
      </c>
      <c r="N82" s="41">
        <f t="shared" si="17"/>
        <v>7.4227970413204503E-2</v>
      </c>
      <c r="O82" s="37">
        <f t="shared" si="10"/>
        <v>8.1722857710544217E-2</v>
      </c>
      <c r="P82" s="41">
        <f t="shared" si="18"/>
        <v>4.8113240074097521E-2</v>
      </c>
      <c r="Q82" s="38">
        <f t="shared" si="14"/>
        <v>22824</v>
      </c>
      <c r="R82" s="48">
        <f t="shared" si="16"/>
        <v>7.3672148609609273E-2</v>
      </c>
      <c r="S82" s="48">
        <f t="shared" si="15"/>
        <v>6.6132752286134841E-2</v>
      </c>
    </row>
    <row r="83" spans="1:19" x14ac:dyDescent="0.2">
      <c r="A83" s="50" t="s">
        <v>37</v>
      </c>
      <c r="B83" s="51">
        <v>54229</v>
      </c>
      <c r="C83" s="52">
        <v>4817</v>
      </c>
      <c r="D83" s="52">
        <v>97550</v>
      </c>
      <c r="E83" s="53">
        <v>0</v>
      </c>
      <c r="F83" s="54">
        <v>38217</v>
      </c>
      <c r="G83" s="33">
        <v>0</v>
      </c>
      <c r="H83" s="33">
        <f t="shared" si="12"/>
        <v>194.81299999999999</v>
      </c>
      <c r="I83" s="39"/>
      <c r="K83" s="35">
        <v>23228</v>
      </c>
      <c r="L83" s="35">
        <v>39836</v>
      </c>
      <c r="M83" s="35">
        <v>38217</v>
      </c>
      <c r="N83" s="41">
        <f t="shared" si="17"/>
        <v>2.6552828465208789E-2</v>
      </c>
      <c r="O83" s="37">
        <f t="shared" si="10"/>
        <v>-1.0319035448343894E-2</v>
      </c>
      <c r="P83" s="41">
        <f t="shared" si="18"/>
        <v>5.9893931462924592E-2</v>
      </c>
      <c r="Q83" s="38">
        <f t="shared" si="14"/>
        <v>14989</v>
      </c>
      <c r="R83" s="48"/>
      <c r="S83" s="48">
        <f t="shared" si="15"/>
        <v>4.3430766912761792E-2</v>
      </c>
    </row>
    <row r="84" spans="1:19" x14ac:dyDescent="0.2">
      <c r="A84" s="50" t="s">
        <v>38</v>
      </c>
      <c r="B84" s="51">
        <v>0</v>
      </c>
      <c r="C84" s="52">
        <v>4</v>
      </c>
      <c r="D84" s="52">
        <v>0</v>
      </c>
      <c r="E84" s="53">
        <v>0</v>
      </c>
      <c r="F84" s="54">
        <v>9926</v>
      </c>
      <c r="G84" s="33">
        <v>-9924</v>
      </c>
      <c r="H84" s="33">
        <f t="shared" si="12"/>
        <v>6.0000000000000001E-3</v>
      </c>
      <c r="I84" s="64"/>
      <c r="K84" s="35">
        <v>4504</v>
      </c>
      <c r="L84" s="35">
        <v>8410</v>
      </c>
      <c r="M84" s="35">
        <v>9926</v>
      </c>
      <c r="N84" s="41">
        <f t="shared" si="17"/>
        <v>4.2465974847815779E-2</v>
      </c>
      <c r="O84" s="37">
        <f t="shared" si="10"/>
        <v>4.2304394379373722E-2</v>
      </c>
      <c r="P84" s="41">
        <f t="shared" si="18"/>
        <v>1.5556091888452509E-2</v>
      </c>
      <c r="Q84" s="38">
        <f t="shared" si="14"/>
        <v>5422</v>
      </c>
      <c r="R84" s="48"/>
      <c r="S84" s="48">
        <f t="shared" si="15"/>
        <v>1.5710295430048329E-2</v>
      </c>
    </row>
    <row r="85" spans="1:19" x14ac:dyDescent="0.2">
      <c r="A85" s="50" t="s">
        <v>39</v>
      </c>
      <c r="B85" s="51">
        <v>41</v>
      </c>
      <c r="C85" s="52">
        <v>30</v>
      </c>
      <c r="D85" s="52">
        <v>4296</v>
      </c>
      <c r="E85" s="53">
        <v>0</v>
      </c>
      <c r="F85" s="54">
        <v>128336</v>
      </c>
      <c r="G85" s="33">
        <v>903</v>
      </c>
      <c r="H85" s="33">
        <f t="shared" si="12"/>
        <v>133.60599999999999</v>
      </c>
      <c r="I85" s="39"/>
      <c r="K85" s="35">
        <v>121624</v>
      </c>
      <c r="L85" s="35">
        <v>137329</v>
      </c>
      <c r="M85" s="35">
        <v>128336</v>
      </c>
      <c r="N85" s="41">
        <f t="shared" si="17"/>
        <v>2.831237569717926E-3</v>
      </c>
      <c r="O85" s="37">
        <f t="shared" si="10"/>
        <v>-1.6789381195781439E-2</v>
      </c>
      <c r="P85" s="41">
        <f t="shared" si="18"/>
        <v>0.20112901557489837</v>
      </c>
      <c r="Q85" s="38">
        <f t="shared" si="14"/>
        <v>6712</v>
      </c>
      <c r="R85" s="48"/>
      <c r="S85" s="48">
        <f t="shared" si="15"/>
        <v>1.9448082428344594E-2</v>
      </c>
    </row>
    <row r="86" spans="1:19" ht="13.5" thickBot="1" x14ac:dyDescent="0.25">
      <c r="A86" s="65" t="s">
        <v>40</v>
      </c>
      <c r="B86" s="66">
        <v>0</v>
      </c>
      <c r="C86" s="67">
        <v>103</v>
      </c>
      <c r="D86" s="67">
        <v>681</v>
      </c>
      <c r="E86" s="68">
        <v>27686</v>
      </c>
      <c r="F86" s="69">
        <v>39983</v>
      </c>
      <c r="G86" s="70">
        <v>1834</v>
      </c>
      <c r="H86" s="70">
        <f t="shared" si="12"/>
        <v>70.287000000000006</v>
      </c>
      <c r="I86" s="39"/>
      <c r="K86" s="35">
        <v>31787</v>
      </c>
      <c r="L86" s="35">
        <v>35230</v>
      </c>
      <c r="M86" s="35">
        <v>39983</v>
      </c>
      <c r="N86" s="41">
        <f t="shared" si="17"/>
        <v>1.2146703556469518E-2</v>
      </c>
      <c r="O86" s="37">
        <f t="shared" si="10"/>
        <v>3.2144929597472949E-2</v>
      </c>
      <c r="P86" s="41">
        <f t="shared" si="18"/>
        <v>6.2661618172073011E-2</v>
      </c>
      <c r="Q86" s="38">
        <f t="shared" si="14"/>
        <v>8196</v>
      </c>
      <c r="R86" s="48"/>
      <c r="S86" s="48">
        <f t="shared" si="15"/>
        <v>2.37479862310358E-2</v>
      </c>
    </row>
    <row r="87" spans="1:19" x14ac:dyDescent="0.2">
      <c r="A87" t="s">
        <v>41</v>
      </c>
      <c r="B87" s="71">
        <v>8118552</v>
      </c>
      <c r="C87" s="71">
        <v>1027328</v>
      </c>
      <c r="D87" s="71">
        <v>4301367</v>
      </c>
      <c r="E87" s="71">
        <v>2696765</v>
      </c>
      <c r="F87" s="71">
        <v>3911248</v>
      </c>
      <c r="G87" s="71" t="s">
        <v>42</v>
      </c>
      <c r="H87" s="71">
        <v>20055260</v>
      </c>
      <c r="Q87" s="39"/>
      <c r="R87" s="72">
        <f>+SUM(R56:R86)</f>
        <v>1.0000000000000002</v>
      </c>
      <c r="S87" s="72">
        <f>+SUM(S56:S86)</f>
        <v>1</v>
      </c>
    </row>
    <row r="88" spans="1:19" x14ac:dyDescent="0.2">
      <c r="A88" t="s">
        <v>43</v>
      </c>
      <c r="B88" s="71">
        <v>250089</v>
      </c>
      <c r="C88" s="71">
        <v>79217</v>
      </c>
      <c r="D88" s="71">
        <v>185582</v>
      </c>
      <c r="E88" s="71">
        <v>12806</v>
      </c>
      <c r="F88" s="71">
        <v>102002</v>
      </c>
      <c r="G88" s="71" t="s">
        <v>42</v>
      </c>
      <c r="H88" s="71">
        <v>629696</v>
      </c>
    </row>
    <row r="89" spans="1:19" x14ac:dyDescent="0.2">
      <c r="A89" t="s">
        <v>44</v>
      </c>
      <c r="B89" s="71">
        <v>376</v>
      </c>
      <c r="C89" s="71">
        <v>300692</v>
      </c>
      <c r="D89" s="71">
        <v>428579</v>
      </c>
      <c r="E89" s="71">
        <v>0</v>
      </c>
      <c r="F89" s="71">
        <v>13244</v>
      </c>
      <c r="G89" s="71" t="s">
        <v>42</v>
      </c>
      <c r="H89" s="71">
        <v>742891</v>
      </c>
      <c r="R89" s="73">
        <f>+R60+R64+R66</f>
        <v>0.54847081228514716</v>
      </c>
    </row>
    <row r="90" spans="1:19" x14ac:dyDescent="0.2">
      <c r="A90" t="s">
        <v>45</v>
      </c>
      <c r="B90" s="71">
        <v>2940525</v>
      </c>
      <c r="C90" s="71">
        <v>16630</v>
      </c>
      <c r="D90" s="71">
        <v>62005</v>
      </c>
      <c r="E90" s="71">
        <v>70134</v>
      </c>
      <c r="F90" s="71">
        <v>645366</v>
      </c>
      <c r="G90" s="71" t="s">
        <v>42</v>
      </c>
      <c r="H90" s="71">
        <v>3734660</v>
      </c>
    </row>
    <row r="91" spans="1:19" x14ac:dyDescent="0.2">
      <c r="A91" t="s">
        <v>46</v>
      </c>
      <c r="B91" s="71">
        <v>616584</v>
      </c>
      <c r="C91" s="71">
        <v>26099</v>
      </c>
      <c r="D91" s="71">
        <v>111206</v>
      </c>
      <c r="E91" s="71">
        <v>18636</v>
      </c>
      <c r="F91" s="71">
        <v>126864</v>
      </c>
      <c r="G91" s="71" t="s">
        <v>42</v>
      </c>
      <c r="H91" s="71">
        <v>899389</v>
      </c>
    </row>
    <row r="92" spans="1:19" x14ac:dyDescent="0.2">
      <c r="A92" t="s">
        <v>47</v>
      </c>
      <c r="B92" s="71">
        <v>164112</v>
      </c>
      <c r="C92" s="71">
        <v>16021</v>
      </c>
      <c r="D92" s="71">
        <v>469034</v>
      </c>
      <c r="E92" s="71">
        <v>163584</v>
      </c>
      <c r="F92" s="71">
        <v>177294</v>
      </c>
      <c r="G92" s="71" t="s">
        <v>42</v>
      </c>
      <c r="H92" s="71">
        <v>990045</v>
      </c>
    </row>
    <row r="93" spans="1:19" x14ac:dyDescent="0.2">
      <c r="A93" t="s">
        <v>48</v>
      </c>
      <c r="B93" s="71">
        <v>1892661</v>
      </c>
      <c r="C93" s="71">
        <v>50445</v>
      </c>
      <c r="D93" s="71">
        <v>949776</v>
      </c>
      <c r="E93" s="71">
        <v>830210</v>
      </c>
      <c r="F93" s="71">
        <v>442302</v>
      </c>
      <c r="G93" s="71" t="s">
        <v>42</v>
      </c>
      <c r="H93" s="71">
        <v>4165394</v>
      </c>
    </row>
  </sheetData>
  <mergeCells count="17">
    <mergeCell ref="R52:S52"/>
    <mergeCell ref="G4:G5"/>
    <mergeCell ref="H4:H5"/>
    <mergeCell ref="A50:A51"/>
    <mergeCell ref="B50:B51"/>
    <mergeCell ref="C50:C51"/>
    <mergeCell ref="D50:D51"/>
    <mergeCell ref="E50:E51"/>
    <mergeCell ref="F50:F51"/>
    <mergeCell ref="G50:G51"/>
    <mergeCell ref="H50:H51"/>
    <mergeCell ref="A4:A5"/>
    <mergeCell ref="B4:B5"/>
    <mergeCell ref="C4:C5"/>
    <mergeCell ref="D4:D5"/>
    <mergeCell ref="E4:E5"/>
    <mergeCell ref="F4:F5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Table1 share electricity by fue</vt:lpstr>
    </vt:vector>
  </TitlesOfParts>
  <Company>European Environment Agency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 Louise Skov</dc:creator>
  <cp:lastModifiedBy>Anne Louise Skov</cp:lastModifiedBy>
  <dcterms:created xsi:type="dcterms:W3CDTF">2012-03-01T12:49:36Z</dcterms:created>
  <dcterms:modified xsi:type="dcterms:W3CDTF">2012-03-01T12:49:54Z</dcterms:modified>
</cp:coreProperties>
</file>