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1  Prod by fue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GDP">'[2]New Cronos'!$A$56:$M$87</definedName>
    <definedName name="GDP_95_constant_prices">#REF!</definedName>
    <definedName name="GDP_current_prices">#REF!</definedName>
    <definedName name="GIEC">#REF!</definedName>
    <definedName name="ncd">#REF!</definedName>
    <definedName name="other">[4]NewCronos!$A$609:$IV$652</definedName>
    <definedName name="population">'[5]New Cronos Data'!$A$244:$N$275</definedName>
    <definedName name="Summer">#REF!</definedName>
    <definedName name="Summer1">#REF!</definedName>
    <definedName name="tecold">'[6]New Cronos data'!$A$7:$M$32</definedName>
    <definedName name="tecoldf">'[6]Data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</definedNames>
  <calcPr calcId="145621" fullCalcOnLoad="1"/>
</workbook>
</file>

<file path=xl/calcChain.xml><?xml version="1.0" encoding="utf-8"?>
<calcChain xmlns="http://schemas.openxmlformats.org/spreadsheetml/2006/main">
  <c r="U6302" i="1" l="1"/>
  <c r="T6302" i="1"/>
  <c r="S6302" i="1"/>
  <c r="R6302" i="1"/>
  <c r="Q6302" i="1"/>
  <c r="P6302" i="1"/>
  <c r="O6302" i="1"/>
  <c r="N6302" i="1"/>
  <c r="M6302" i="1"/>
  <c r="L6302" i="1"/>
  <c r="K6302" i="1"/>
  <c r="J6302" i="1"/>
  <c r="I6302" i="1"/>
  <c r="H6302" i="1"/>
  <c r="G6302" i="1"/>
  <c r="F6302" i="1"/>
  <c r="E6302" i="1"/>
  <c r="D6302" i="1"/>
  <c r="C6302" i="1"/>
  <c r="B6302" i="1"/>
  <c r="U6301" i="1"/>
  <c r="T6301" i="1"/>
  <c r="S6301" i="1"/>
  <c r="R6301" i="1"/>
  <c r="Q6301" i="1"/>
  <c r="P6301" i="1"/>
  <c r="O6301" i="1"/>
  <c r="N6301" i="1"/>
  <c r="M6301" i="1"/>
  <c r="L6301" i="1"/>
  <c r="K6301" i="1"/>
  <c r="J6301" i="1"/>
  <c r="I6301" i="1"/>
  <c r="H6301" i="1"/>
  <c r="G6301" i="1"/>
  <c r="F6301" i="1"/>
  <c r="E6301" i="1"/>
  <c r="D6301" i="1"/>
  <c r="C6301" i="1"/>
  <c r="B6301" i="1"/>
  <c r="U6300" i="1"/>
  <c r="T6300" i="1"/>
  <c r="S6300" i="1"/>
  <c r="R6300" i="1"/>
  <c r="Q6300" i="1"/>
  <c r="P6300" i="1"/>
  <c r="O6300" i="1"/>
  <c r="N6300" i="1"/>
  <c r="M6300" i="1"/>
  <c r="L6300" i="1"/>
  <c r="K6300" i="1"/>
  <c r="J6300" i="1"/>
  <c r="I6300" i="1"/>
  <c r="H6300" i="1"/>
  <c r="G6300" i="1"/>
  <c r="F6300" i="1"/>
  <c r="E6300" i="1"/>
  <c r="D6300" i="1"/>
  <c r="C6300" i="1"/>
  <c r="B6300" i="1"/>
  <c r="U6299" i="1"/>
  <c r="T6299" i="1"/>
  <c r="S6299" i="1"/>
  <c r="R6299" i="1"/>
  <c r="Q6299" i="1"/>
  <c r="P6299" i="1"/>
  <c r="O6299" i="1"/>
  <c r="N6299" i="1"/>
  <c r="M6299" i="1"/>
  <c r="L6299" i="1"/>
  <c r="K6299" i="1"/>
  <c r="J6299" i="1"/>
  <c r="I6299" i="1"/>
  <c r="H6299" i="1"/>
  <c r="G6299" i="1"/>
  <c r="F6299" i="1"/>
  <c r="E6299" i="1"/>
  <c r="D6299" i="1"/>
  <c r="C6299" i="1"/>
  <c r="B6299" i="1"/>
  <c r="U6298" i="1"/>
  <c r="T6298" i="1"/>
  <c r="S6298" i="1"/>
  <c r="R6298" i="1"/>
  <c r="Q6298" i="1"/>
  <c r="P6298" i="1"/>
  <c r="O6298" i="1"/>
  <c r="N6298" i="1"/>
  <c r="M6298" i="1"/>
  <c r="L6298" i="1"/>
  <c r="K6298" i="1"/>
  <c r="J6298" i="1"/>
  <c r="I6298" i="1"/>
  <c r="H6298" i="1"/>
  <c r="G6298" i="1"/>
  <c r="F6298" i="1"/>
  <c r="E6298" i="1"/>
  <c r="D6298" i="1"/>
  <c r="C6298" i="1"/>
  <c r="B6298" i="1"/>
  <c r="U6297" i="1"/>
  <c r="T6297" i="1"/>
  <c r="S6297" i="1"/>
  <c r="R6297" i="1"/>
  <c r="Q6297" i="1"/>
  <c r="P6297" i="1"/>
  <c r="O6297" i="1"/>
  <c r="N6297" i="1"/>
  <c r="M6297" i="1"/>
  <c r="L6297" i="1"/>
  <c r="K6297" i="1"/>
  <c r="J6297" i="1"/>
  <c r="I6297" i="1"/>
  <c r="H6297" i="1"/>
  <c r="G6297" i="1"/>
  <c r="F6297" i="1"/>
  <c r="E6297" i="1"/>
  <c r="D6297" i="1"/>
  <c r="C6297" i="1"/>
  <c r="B6297" i="1"/>
  <c r="U6296" i="1"/>
  <c r="T6296" i="1"/>
  <c r="S6296" i="1"/>
  <c r="R6296" i="1"/>
  <c r="Q6296" i="1"/>
  <c r="P6296" i="1"/>
  <c r="O6296" i="1"/>
  <c r="N6296" i="1"/>
  <c r="M6296" i="1"/>
  <c r="L6296" i="1"/>
  <c r="K6296" i="1"/>
  <c r="J6296" i="1"/>
  <c r="I6296" i="1"/>
  <c r="H6296" i="1"/>
  <c r="G6296" i="1"/>
  <c r="F6296" i="1"/>
  <c r="E6296" i="1"/>
  <c r="D6296" i="1"/>
  <c r="C6296" i="1"/>
  <c r="B6296" i="1"/>
  <c r="U6295" i="1"/>
  <c r="T6295" i="1"/>
  <c r="S6295" i="1"/>
  <c r="R6295" i="1"/>
  <c r="Q6295" i="1"/>
  <c r="P6295" i="1"/>
  <c r="O6295" i="1"/>
  <c r="N6295" i="1"/>
  <c r="M6295" i="1"/>
  <c r="L6295" i="1"/>
  <c r="K6295" i="1"/>
  <c r="J6295" i="1"/>
  <c r="I6295" i="1"/>
  <c r="H6295" i="1"/>
  <c r="G6295" i="1"/>
  <c r="F6295" i="1"/>
  <c r="E6295" i="1"/>
  <c r="D6295" i="1"/>
  <c r="C6295" i="1"/>
  <c r="B6295" i="1"/>
  <c r="U6294" i="1"/>
  <c r="T6294" i="1"/>
  <c r="S6294" i="1"/>
  <c r="R6294" i="1"/>
  <c r="Q6294" i="1"/>
  <c r="P6294" i="1"/>
  <c r="O6294" i="1"/>
  <c r="N6294" i="1"/>
  <c r="M6294" i="1"/>
  <c r="L6294" i="1"/>
  <c r="K6294" i="1"/>
  <c r="J6294" i="1"/>
  <c r="I6294" i="1"/>
  <c r="H6294" i="1"/>
  <c r="G6294" i="1"/>
  <c r="F6294" i="1"/>
  <c r="E6294" i="1"/>
  <c r="D6294" i="1"/>
  <c r="C6294" i="1"/>
  <c r="B6294" i="1"/>
  <c r="U6293" i="1"/>
  <c r="T6293" i="1"/>
  <c r="S6293" i="1"/>
  <c r="R6293" i="1"/>
  <c r="Q6293" i="1"/>
  <c r="P6293" i="1"/>
  <c r="O6293" i="1"/>
  <c r="N6293" i="1"/>
  <c r="M6293" i="1"/>
  <c r="L6293" i="1"/>
  <c r="K6293" i="1"/>
  <c r="J6293" i="1"/>
  <c r="I6293" i="1"/>
  <c r="H6293" i="1"/>
  <c r="G6293" i="1"/>
  <c r="F6293" i="1"/>
  <c r="E6293" i="1"/>
  <c r="D6293" i="1"/>
  <c r="C6293" i="1"/>
  <c r="B6293" i="1"/>
  <c r="U6292" i="1"/>
  <c r="T6292" i="1"/>
  <c r="S6292" i="1"/>
  <c r="R6292" i="1"/>
  <c r="Q6292" i="1"/>
  <c r="P6292" i="1"/>
  <c r="O6292" i="1"/>
  <c r="N6292" i="1"/>
  <c r="M6292" i="1"/>
  <c r="L6292" i="1"/>
  <c r="K6292" i="1"/>
  <c r="J6292" i="1"/>
  <c r="I6292" i="1"/>
  <c r="H6292" i="1"/>
  <c r="G6292" i="1"/>
  <c r="F6292" i="1"/>
  <c r="E6292" i="1"/>
  <c r="D6292" i="1"/>
  <c r="C6292" i="1"/>
  <c r="B6292" i="1"/>
  <c r="U6291" i="1"/>
  <c r="T6291" i="1"/>
  <c r="S6291" i="1"/>
  <c r="R6291" i="1"/>
  <c r="Q6291" i="1"/>
  <c r="P6291" i="1"/>
  <c r="O6291" i="1"/>
  <c r="N6291" i="1"/>
  <c r="M6291" i="1"/>
  <c r="L6291" i="1"/>
  <c r="K6291" i="1"/>
  <c r="J6291" i="1"/>
  <c r="I6291" i="1"/>
  <c r="H6291" i="1"/>
  <c r="G6291" i="1"/>
  <c r="F6291" i="1"/>
  <c r="E6291" i="1"/>
  <c r="D6291" i="1"/>
  <c r="C6291" i="1"/>
  <c r="B6291" i="1"/>
  <c r="U6290" i="1"/>
  <c r="T6290" i="1"/>
  <c r="S6290" i="1"/>
  <c r="R6290" i="1"/>
  <c r="Q6290" i="1"/>
  <c r="P6290" i="1"/>
  <c r="O6290" i="1"/>
  <c r="N6290" i="1"/>
  <c r="M6290" i="1"/>
  <c r="L6290" i="1"/>
  <c r="K6290" i="1"/>
  <c r="J6290" i="1"/>
  <c r="I6290" i="1"/>
  <c r="H6290" i="1"/>
  <c r="G6290" i="1"/>
  <c r="F6290" i="1"/>
  <c r="E6290" i="1"/>
  <c r="D6290" i="1"/>
  <c r="C6290" i="1"/>
  <c r="B6290" i="1"/>
  <c r="U6289" i="1"/>
  <c r="T6289" i="1"/>
  <c r="S6289" i="1"/>
  <c r="R6289" i="1"/>
  <c r="Q6289" i="1"/>
  <c r="P6289" i="1"/>
  <c r="O6289" i="1"/>
  <c r="N6289" i="1"/>
  <c r="M6289" i="1"/>
  <c r="L6289" i="1"/>
  <c r="K6289" i="1"/>
  <c r="J6289" i="1"/>
  <c r="I6289" i="1"/>
  <c r="H6289" i="1"/>
  <c r="G6289" i="1"/>
  <c r="F6289" i="1"/>
  <c r="E6289" i="1"/>
  <c r="D6289" i="1"/>
  <c r="C6289" i="1"/>
  <c r="B6289" i="1"/>
  <c r="U6288" i="1"/>
  <c r="T6288" i="1"/>
  <c r="S6288" i="1"/>
  <c r="R6288" i="1"/>
  <c r="Q6288" i="1"/>
  <c r="P6288" i="1"/>
  <c r="O6288" i="1"/>
  <c r="N6288" i="1"/>
  <c r="M6288" i="1"/>
  <c r="L6288" i="1"/>
  <c r="K6288" i="1"/>
  <c r="J6288" i="1"/>
  <c r="I6288" i="1"/>
  <c r="H6288" i="1"/>
  <c r="G6288" i="1"/>
  <c r="F6288" i="1"/>
  <c r="E6288" i="1"/>
  <c r="D6288" i="1"/>
  <c r="C6288" i="1"/>
  <c r="B6288" i="1"/>
  <c r="U6287" i="1"/>
  <c r="T6287" i="1"/>
  <c r="S6287" i="1"/>
  <c r="R6287" i="1"/>
  <c r="Q6287" i="1"/>
  <c r="P6287" i="1"/>
  <c r="O6287" i="1"/>
  <c r="N6287" i="1"/>
  <c r="M6287" i="1"/>
  <c r="L6287" i="1"/>
  <c r="K6287" i="1"/>
  <c r="J6287" i="1"/>
  <c r="I6287" i="1"/>
  <c r="H6287" i="1"/>
  <c r="G6287" i="1"/>
  <c r="F6287" i="1"/>
  <c r="E6287" i="1"/>
  <c r="D6287" i="1"/>
  <c r="C6287" i="1"/>
  <c r="B6287" i="1"/>
  <c r="U6286" i="1"/>
  <c r="T6286" i="1"/>
  <c r="S6286" i="1"/>
  <c r="R6286" i="1"/>
  <c r="Q6286" i="1"/>
  <c r="P6286" i="1"/>
  <c r="O6286" i="1"/>
  <c r="N6286" i="1"/>
  <c r="M6286" i="1"/>
  <c r="L6286" i="1"/>
  <c r="K6286" i="1"/>
  <c r="J6286" i="1"/>
  <c r="I6286" i="1"/>
  <c r="H6286" i="1"/>
  <c r="G6286" i="1"/>
  <c r="F6286" i="1"/>
  <c r="E6286" i="1"/>
  <c r="D6286" i="1"/>
  <c r="C6286" i="1"/>
  <c r="B6286" i="1"/>
  <c r="U6285" i="1"/>
  <c r="T6285" i="1"/>
  <c r="S6285" i="1"/>
  <c r="R6285" i="1"/>
  <c r="Q6285" i="1"/>
  <c r="P6285" i="1"/>
  <c r="O6285" i="1"/>
  <c r="N6285" i="1"/>
  <c r="M6285" i="1"/>
  <c r="L6285" i="1"/>
  <c r="K6285" i="1"/>
  <c r="J6285" i="1"/>
  <c r="I6285" i="1"/>
  <c r="H6285" i="1"/>
  <c r="G6285" i="1"/>
  <c r="F6285" i="1"/>
  <c r="E6285" i="1"/>
  <c r="D6285" i="1"/>
  <c r="C6285" i="1"/>
  <c r="B6285" i="1"/>
  <c r="U6284" i="1"/>
  <c r="T6284" i="1"/>
  <c r="S6284" i="1"/>
  <c r="R6284" i="1"/>
  <c r="Q6284" i="1"/>
  <c r="P6284" i="1"/>
  <c r="O6284" i="1"/>
  <c r="N6284" i="1"/>
  <c r="M6284" i="1"/>
  <c r="L6284" i="1"/>
  <c r="K6284" i="1"/>
  <c r="J6284" i="1"/>
  <c r="I6284" i="1"/>
  <c r="H6284" i="1"/>
  <c r="G6284" i="1"/>
  <c r="F6284" i="1"/>
  <c r="E6284" i="1"/>
  <c r="D6284" i="1"/>
  <c r="C6284" i="1"/>
  <c r="B6284" i="1"/>
  <c r="U6283" i="1"/>
  <c r="T6283" i="1"/>
  <c r="S6283" i="1"/>
  <c r="R6283" i="1"/>
  <c r="Q6283" i="1"/>
  <c r="P6283" i="1"/>
  <c r="O6283" i="1"/>
  <c r="N6283" i="1"/>
  <c r="M6283" i="1"/>
  <c r="L6283" i="1"/>
  <c r="K6283" i="1"/>
  <c r="J6283" i="1"/>
  <c r="I6283" i="1"/>
  <c r="H6283" i="1"/>
  <c r="G6283" i="1"/>
  <c r="F6283" i="1"/>
  <c r="E6283" i="1"/>
  <c r="D6283" i="1"/>
  <c r="C6283" i="1"/>
  <c r="B6283" i="1"/>
  <c r="U6282" i="1"/>
  <c r="T6282" i="1"/>
  <c r="S6282" i="1"/>
  <c r="R6282" i="1"/>
  <c r="Q6282" i="1"/>
  <c r="P6282" i="1"/>
  <c r="O6282" i="1"/>
  <c r="N6282" i="1"/>
  <c r="M6282" i="1"/>
  <c r="L6282" i="1"/>
  <c r="K6282" i="1"/>
  <c r="J6282" i="1"/>
  <c r="I6282" i="1"/>
  <c r="H6282" i="1"/>
  <c r="G6282" i="1"/>
  <c r="F6282" i="1"/>
  <c r="E6282" i="1"/>
  <c r="D6282" i="1"/>
  <c r="C6282" i="1"/>
  <c r="B6282" i="1"/>
  <c r="U6281" i="1"/>
  <c r="T6281" i="1"/>
  <c r="S6281" i="1"/>
  <c r="R6281" i="1"/>
  <c r="Q6281" i="1"/>
  <c r="P6281" i="1"/>
  <c r="O6281" i="1"/>
  <c r="N6281" i="1"/>
  <c r="M6281" i="1"/>
  <c r="L6281" i="1"/>
  <c r="K6281" i="1"/>
  <c r="J6281" i="1"/>
  <c r="I6281" i="1"/>
  <c r="H6281" i="1"/>
  <c r="G6281" i="1"/>
  <c r="F6281" i="1"/>
  <c r="E6281" i="1"/>
  <c r="D6281" i="1"/>
  <c r="C6281" i="1"/>
  <c r="B6281" i="1"/>
  <c r="U6280" i="1"/>
  <c r="T6280" i="1"/>
  <c r="S6280" i="1"/>
  <c r="R6280" i="1"/>
  <c r="Q6280" i="1"/>
  <c r="P6280" i="1"/>
  <c r="O6280" i="1"/>
  <c r="N6280" i="1"/>
  <c r="M6280" i="1"/>
  <c r="L6280" i="1"/>
  <c r="K6280" i="1"/>
  <c r="J6280" i="1"/>
  <c r="I6280" i="1"/>
  <c r="H6280" i="1"/>
  <c r="G6280" i="1"/>
  <c r="F6280" i="1"/>
  <c r="E6280" i="1"/>
  <c r="D6280" i="1"/>
  <c r="C6280" i="1"/>
  <c r="B6280" i="1"/>
  <c r="U6279" i="1"/>
  <c r="T6279" i="1"/>
  <c r="S6279" i="1"/>
  <c r="R6279" i="1"/>
  <c r="Q6279" i="1"/>
  <c r="P6279" i="1"/>
  <c r="O6279" i="1"/>
  <c r="N6279" i="1"/>
  <c r="M6279" i="1"/>
  <c r="L6279" i="1"/>
  <c r="K6279" i="1"/>
  <c r="J6279" i="1"/>
  <c r="I6279" i="1"/>
  <c r="H6279" i="1"/>
  <c r="G6279" i="1"/>
  <c r="F6279" i="1"/>
  <c r="E6279" i="1"/>
  <c r="D6279" i="1"/>
  <c r="C6279" i="1"/>
  <c r="B6279" i="1"/>
  <c r="U6278" i="1"/>
  <c r="T6278" i="1"/>
  <c r="S6278" i="1"/>
  <c r="R6278" i="1"/>
  <c r="Q6278" i="1"/>
  <c r="P6278" i="1"/>
  <c r="O6278" i="1"/>
  <c r="N6278" i="1"/>
  <c r="M6278" i="1"/>
  <c r="L6278" i="1"/>
  <c r="K6278" i="1"/>
  <c r="J6278" i="1"/>
  <c r="I6278" i="1"/>
  <c r="H6278" i="1"/>
  <c r="G6278" i="1"/>
  <c r="F6278" i="1"/>
  <c r="E6278" i="1"/>
  <c r="D6278" i="1"/>
  <c r="C6278" i="1"/>
  <c r="B6278" i="1"/>
  <c r="U6277" i="1"/>
  <c r="T6277" i="1"/>
  <c r="S6277" i="1"/>
  <c r="R6277" i="1"/>
  <c r="Q6277" i="1"/>
  <c r="P6277" i="1"/>
  <c r="O6277" i="1"/>
  <c r="N6277" i="1"/>
  <c r="M6277" i="1"/>
  <c r="L6277" i="1"/>
  <c r="K6277" i="1"/>
  <c r="J6277" i="1"/>
  <c r="I6277" i="1"/>
  <c r="H6277" i="1"/>
  <c r="G6277" i="1"/>
  <c r="F6277" i="1"/>
  <c r="E6277" i="1"/>
  <c r="D6277" i="1"/>
  <c r="C6277" i="1"/>
  <c r="B6277" i="1"/>
  <c r="U6276" i="1"/>
  <c r="T6276" i="1"/>
  <c r="S6276" i="1"/>
  <c r="R6276" i="1"/>
  <c r="Q6276" i="1"/>
  <c r="P6276" i="1"/>
  <c r="O6276" i="1"/>
  <c r="N6276" i="1"/>
  <c r="M6276" i="1"/>
  <c r="L6276" i="1"/>
  <c r="K6276" i="1"/>
  <c r="J6276" i="1"/>
  <c r="I6276" i="1"/>
  <c r="H6276" i="1"/>
  <c r="G6276" i="1"/>
  <c r="F6276" i="1"/>
  <c r="E6276" i="1"/>
  <c r="D6276" i="1"/>
  <c r="C6276" i="1"/>
  <c r="B6276" i="1"/>
  <c r="U6275" i="1"/>
  <c r="T6275" i="1"/>
  <c r="S6275" i="1"/>
  <c r="R6275" i="1"/>
  <c r="Q6275" i="1"/>
  <c r="P6275" i="1"/>
  <c r="O6275" i="1"/>
  <c r="N6275" i="1"/>
  <c r="M6275" i="1"/>
  <c r="L6275" i="1"/>
  <c r="K6275" i="1"/>
  <c r="J6275" i="1"/>
  <c r="I6275" i="1"/>
  <c r="H6275" i="1"/>
  <c r="G6275" i="1"/>
  <c r="F6275" i="1"/>
  <c r="E6275" i="1"/>
  <c r="D6275" i="1"/>
  <c r="C6275" i="1"/>
  <c r="B6275" i="1"/>
  <c r="U6274" i="1"/>
  <c r="T6274" i="1"/>
  <c r="S6274" i="1"/>
  <c r="R6274" i="1"/>
  <c r="Q6274" i="1"/>
  <c r="P6274" i="1"/>
  <c r="O6274" i="1"/>
  <c r="N6274" i="1"/>
  <c r="M6274" i="1"/>
  <c r="L6274" i="1"/>
  <c r="K6274" i="1"/>
  <c r="J6274" i="1"/>
  <c r="I6274" i="1"/>
  <c r="H6274" i="1"/>
  <c r="G6274" i="1"/>
  <c r="F6274" i="1"/>
  <c r="E6274" i="1"/>
  <c r="D6274" i="1"/>
  <c r="C6274" i="1"/>
  <c r="B6274" i="1"/>
  <c r="U6273" i="1"/>
  <c r="T6273" i="1"/>
  <c r="S6273" i="1"/>
  <c r="R6273" i="1"/>
  <c r="Q6273" i="1"/>
  <c r="P6273" i="1"/>
  <c r="O6273" i="1"/>
  <c r="N6273" i="1"/>
  <c r="M6273" i="1"/>
  <c r="L6273" i="1"/>
  <c r="K6273" i="1"/>
  <c r="J6273" i="1"/>
  <c r="I6273" i="1"/>
  <c r="H6273" i="1"/>
  <c r="G6273" i="1"/>
  <c r="F6273" i="1"/>
  <c r="E6273" i="1"/>
  <c r="D6273" i="1"/>
  <c r="C6273" i="1"/>
  <c r="B6273" i="1"/>
  <c r="U6272" i="1"/>
  <c r="T6272" i="1"/>
  <c r="S6272" i="1"/>
  <c r="R6272" i="1"/>
  <c r="Q6272" i="1"/>
  <c r="P6272" i="1"/>
  <c r="O6272" i="1"/>
  <c r="N6272" i="1"/>
  <c r="M6272" i="1"/>
  <c r="L6272" i="1"/>
  <c r="K6272" i="1"/>
  <c r="J6272" i="1"/>
  <c r="I6272" i="1"/>
  <c r="H6272" i="1"/>
  <c r="G6272" i="1"/>
  <c r="F6272" i="1"/>
  <c r="E6272" i="1"/>
  <c r="D6272" i="1"/>
  <c r="C6272" i="1"/>
  <c r="B6272" i="1"/>
  <c r="U6271" i="1"/>
  <c r="T6271" i="1"/>
  <c r="S6271" i="1"/>
  <c r="R6271" i="1"/>
  <c r="Q6271" i="1"/>
  <c r="P6271" i="1"/>
  <c r="O6271" i="1"/>
  <c r="N6271" i="1"/>
  <c r="M6271" i="1"/>
  <c r="L6271" i="1"/>
  <c r="K6271" i="1"/>
  <c r="J6271" i="1"/>
  <c r="I6271" i="1"/>
  <c r="H6271" i="1"/>
  <c r="G6271" i="1"/>
  <c r="F6271" i="1"/>
  <c r="E6271" i="1"/>
  <c r="D6271" i="1"/>
  <c r="C6271" i="1"/>
  <c r="B6271" i="1"/>
  <c r="Y74" i="1"/>
  <c r="Y72" i="1"/>
  <c r="C63" i="1"/>
  <c r="D63" i="1" s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Y36" i="1"/>
  <c r="Z33" i="1"/>
  <c r="B39" i="1" l="1"/>
  <c r="D48" i="1" s="1"/>
  <c r="D55" i="1" s="1"/>
  <c r="B40" i="1"/>
  <c r="D39" i="1"/>
  <c r="D61" i="1" s="1"/>
  <c r="D64" i="1" s="1"/>
  <c r="D40" i="1"/>
  <c r="H48" i="1"/>
  <c r="F39" i="1"/>
  <c r="F61" i="1" s="1"/>
  <c r="F64" i="1" s="1"/>
  <c r="F40" i="1"/>
  <c r="H39" i="1"/>
  <c r="H61" i="1" s="1"/>
  <c r="H64" i="1" s="1"/>
  <c r="H40" i="1"/>
  <c r="L48" i="1"/>
  <c r="J39" i="1"/>
  <c r="J61" i="1" s="1"/>
  <c r="J64" i="1" s="1"/>
  <c r="J40" i="1"/>
  <c r="L39" i="1"/>
  <c r="L61" i="1" s="1"/>
  <c r="L64" i="1" s="1"/>
  <c r="L40" i="1"/>
  <c r="P48" i="1"/>
  <c r="N39" i="1"/>
  <c r="N61" i="1" s="1"/>
  <c r="N64" i="1" s="1"/>
  <c r="N40" i="1"/>
  <c r="P39" i="1"/>
  <c r="P61" i="1" s="1"/>
  <c r="P64" i="1" s="1"/>
  <c r="P40" i="1"/>
  <c r="T48" i="1"/>
  <c r="R39" i="1"/>
  <c r="R61" i="1" s="1"/>
  <c r="R64" i="1" s="1"/>
  <c r="R40" i="1"/>
  <c r="T39" i="1"/>
  <c r="T61" i="1" s="1"/>
  <c r="T64" i="1" s="1"/>
  <c r="T40" i="1"/>
  <c r="V33" i="1"/>
  <c r="X33" i="1"/>
  <c r="Y34" i="1"/>
  <c r="W34" i="1"/>
  <c r="Z34" i="1"/>
  <c r="X34" i="1"/>
  <c r="C40" i="1"/>
  <c r="E48" i="1"/>
  <c r="C39" i="1"/>
  <c r="C61" i="1" s="1"/>
  <c r="C64" i="1" s="1"/>
  <c r="E40" i="1"/>
  <c r="E39" i="1"/>
  <c r="E61" i="1" s="1"/>
  <c r="E64" i="1" s="1"/>
  <c r="G40" i="1"/>
  <c r="I48" i="1"/>
  <c r="G39" i="1"/>
  <c r="G61" i="1" s="1"/>
  <c r="G64" i="1" s="1"/>
  <c r="I40" i="1"/>
  <c r="I39" i="1"/>
  <c r="I61" i="1" s="1"/>
  <c r="I64" i="1" s="1"/>
  <c r="K40" i="1"/>
  <c r="M48" i="1"/>
  <c r="K39" i="1"/>
  <c r="K61" i="1" s="1"/>
  <c r="K64" i="1" s="1"/>
  <c r="M40" i="1"/>
  <c r="M39" i="1"/>
  <c r="M61" i="1" s="1"/>
  <c r="M64" i="1" s="1"/>
  <c r="O40" i="1"/>
  <c r="Q48" i="1"/>
  <c r="O39" i="1"/>
  <c r="O61" i="1" s="1"/>
  <c r="O64" i="1" s="1"/>
  <c r="Q40" i="1"/>
  <c r="Q39" i="1"/>
  <c r="Q61" i="1" s="1"/>
  <c r="Q64" i="1" s="1"/>
  <c r="S40" i="1"/>
  <c r="U48" i="1"/>
  <c r="S39" i="1"/>
  <c r="S61" i="1" s="1"/>
  <c r="S64" i="1" s="1"/>
  <c r="U40" i="1"/>
  <c r="U39" i="1"/>
  <c r="W49" i="1" s="1"/>
  <c r="W33" i="1"/>
  <c r="Y33" i="1"/>
  <c r="D49" i="1"/>
  <c r="F49" i="1"/>
  <c r="H49" i="1"/>
  <c r="J49" i="1"/>
  <c r="L49" i="1"/>
  <c r="N49" i="1"/>
  <c r="P49" i="1"/>
  <c r="R49" i="1"/>
  <c r="T49" i="1"/>
  <c r="V49" i="1"/>
  <c r="V34" i="1"/>
  <c r="D50" i="1"/>
  <c r="F50" i="1"/>
  <c r="H50" i="1"/>
  <c r="J50" i="1"/>
  <c r="L50" i="1"/>
  <c r="N50" i="1"/>
  <c r="P50" i="1"/>
  <c r="R50" i="1"/>
  <c r="T50" i="1"/>
  <c r="V50" i="1"/>
  <c r="D51" i="1"/>
  <c r="F51" i="1"/>
  <c r="H51" i="1"/>
  <c r="J51" i="1"/>
  <c r="L51" i="1"/>
  <c r="N51" i="1"/>
  <c r="P51" i="1"/>
  <c r="R51" i="1"/>
  <c r="T51" i="1"/>
  <c r="V51" i="1"/>
  <c r="D52" i="1"/>
  <c r="F52" i="1"/>
  <c r="H52" i="1"/>
  <c r="J52" i="1"/>
  <c r="L52" i="1"/>
  <c r="N52" i="1"/>
  <c r="P52" i="1"/>
  <c r="R52" i="1"/>
  <c r="T52" i="1"/>
  <c r="V52" i="1"/>
  <c r="D53" i="1"/>
  <c r="F53" i="1"/>
  <c r="H53" i="1"/>
  <c r="J53" i="1"/>
  <c r="L53" i="1"/>
  <c r="N53" i="1"/>
  <c r="P53" i="1"/>
  <c r="R53" i="1"/>
  <c r="T53" i="1"/>
  <c r="V53" i="1"/>
  <c r="W35" i="1"/>
  <c r="Y35" i="1"/>
  <c r="V36" i="1"/>
  <c r="X36" i="1"/>
  <c r="Z36" i="1"/>
  <c r="W37" i="1"/>
  <c r="Y37" i="1"/>
  <c r="V38" i="1"/>
  <c r="X38" i="1"/>
  <c r="Z38" i="1"/>
  <c r="Y46" i="1"/>
  <c r="B51" i="1"/>
  <c r="W51" i="1"/>
  <c r="B53" i="1"/>
  <c r="W53" i="1"/>
  <c r="C77" i="1"/>
  <c r="C95" i="1" s="1"/>
  <c r="C102" i="1" s="1"/>
  <c r="C78" i="1"/>
  <c r="E77" i="1"/>
  <c r="E95" i="1" s="1"/>
  <c r="E102" i="1" s="1"/>
  <c r="E78" i="1"/>
  <c r="G77" i="1"/>
  <c r="G95" i="1" s="1"/>
  <c r="G102" i="1" s="1"/>
  <c r="G78" i="1"/>
  <c r="I77" i="1"/>
  <c r="I95" i="1" s="1"/>
  <c r="I102" i="1" s="1"/>
  <c r="I78" i="1"/>
  <c r="K77" i="1"/>
  <c r="K95" i="1" s="1"/>
  <c r="K102" i="1" s="1"/>
  <c r="K78" i="1"/>
  <c r="M81" i="1"/>
  <c r="M77" i="1"/>
  <c r="M95" i="1" s="1"/>
  <c r="M102" i="1" s="1"/>
  <c r="M78" i="1"/>
  <c r="O81" i="1"/>
  <c r="O77" i="1"/>
  <c r="O95" i="1" s="1"/>
  <c r="O102" i="1" s="1"/>
  <c r="O78" i="1"/>
  <c r="Q81" i="1"/>
  <c r="Q77" i="1"/>
  <c r="Q95" i="1" s="1"/>
  <c r="Q102" i="1" s="1"/>
  <c r="Q78" i="1"/>
  <c r="S81" i="1"/>
  <c r="S77" i="1"/>
  <c r="S95" i="1" s="1"/>
  <c r="S102" i="1" s="1"/>
  <c r="S78" i="1"/>
  <c r="U81" i="1"/>
  <c r="U77" i="1"/>
  <c r="U78" i="1"/>
  <c r="X71" i="1"/>
  <c r="D82" i="1"/>
  <c r="F82" i="1"/>
  <c r="H82" i="1"/>
  <c r="J82" i="1"/>
  <c r="L82" i="1"/>
  <c r="N82" i="1"/>
  <c r="P82" i="1"/>
  <c r="R82" i="1"/>
  <c r="T82" i="1"/>
  <c r="W72" i="1"/>
  <c r="C97" i="1"/>
  <c r="C83" i="1"/>
  <c r="E97" i="1"/>
  <c r="E83" i="1"/>
  <c r="G97" i="1"/>
  <c r="G83" i="1"/>
  <c r="I97" i="1"/>
  <c r="I83" i="1"/>
  <c r="K97" i="1"/>
  <c r="K83" i="1"/>
  <c r="M97" i="1"/>
  <c r="M83" i="1"/>
  <c r="O97" i="1"/>
  <c r="O83" i="1"/>
  <c r="Q97" i="1"/>
  <c r="Q83" i="1"/>
  <c r="S97" i="1"/>
  <c r="S83" i="1"/>
  <c r="U97" i="1"/>
  <c r="U83" i="1"/>
  <c r="X73" i="1"/>
  <c r="B84" i="1"/>
  <c r="D84" i="1"/>
  <c r="F84" i="1"/>
  <c r="H84" i="1"/>
  <c r="J84" i="1"/>
  <c r="L84" i="1"/>
  <c r="N84" i="1"/>
  <c r="P84" i="1"/>
  <c r="R84" i="1"/>
  <c r="T84" i="1"/>
  <c r="W74" i="1"/>
  <c r="C99" i="1"/>
  <c r="C85" i="1"/>
  <c r="E99" i="1"/>
  <c r="E85" i="1"/>
  <c r="G99" i="1"/>
  <c r="G85" i="1"/>
  <c r="I99" i="1"/>
  <c r="I85" i="1"/>
  <c r="K99" i="1"/>
  <c r="K85" i="1"/>
  <c r="M99" i="1"/>
  <c r="M85" i="1"/>
  <c r="O99" i="1"/>
  <c r="O85" i="1"/>
  <c r="Q99" i="1"/>
  <c r="Q85" i="1"/>
  <c r="S99" i="1"/>
  <c r="S85" i="1"/>
  <c r="U99" i="1"/>
  <c r="U85" i="1"/>
  <c r="X75" i="1"/>
  <c r="D86" i="1"/>
  <c r="F86" i="1"/>
  <c r="H86" i="1"/>
  <c r="J86" i="1"/>
  <c r="V35" i="1"/>
  <c r="X35" i="1"/>
  <c r="Z35" i="1"/>
  <c r="W36" i="1"/>
  <c r="V37" i="1"/>
  <c r="X37" i="1"/>
  <c r="Z37" i="1"/>
  <c r="W38" i="1"/>
  <c r="Y38" i="1"/>
  <c r="Y45" i="1"/>
  <c r="Y47" i="1"/>
  <c r="B50" i="1"/>
  <c r="B52" i="1"/>
  <c r="B95" i="1"/>
  <c r="B78" i="1"/>
  <c r="B81" i="1"/>
  <c r="B77" i="1"/>
  <c r="B61" i="1" s="1"/>
  <c r="B64" i="1" s="1"/>
  <c r="D95" i="1"/>
  <c r="D78" i="1"/>
  <c r="D81" i="1"/>
  <c r="D77" i="1"/>
  <c r="D96" i="1" s="1"/>
  <c r="F95" i="1"/>
  <c r="F78" i="1"/>
  <c r="F81" i="1"/>
  <c r="F77" i="1"/>
  <c r="F96" i="1" s="1"/>
  <c r="H95" i="1"/>
  <c r="H78" i="1"/>
  <c r="H81" i="1"/>
  <c r="H77" i="1"/>
  <c r="H96" i="1" s="1"/>
  <c r="J95" i="1"/>
  <c r="J78" i="1"/>
  <c r="J81" i="1"/>
  <c r="J77" i="1"/>
  <c r="J96" i="1" s="1"/>
  <c r="L95" i="1"/>
  <c r="L78" i="1"/>
  <c r="L81" i="1"/>
  <c r="L77" i="1"/>
  <c r="L96" i="1" s="1"/>
  <c r="N95" i="1"/>
  <c r="N78" i="1"/>
  <c r="N81" i="1"/>
  <c r="N77" i="1"/>
  <c r="N96" i="1" s="1"/>
  <c r="P95" i="1"/>
  <c r="P78" i="1"/>
  <c r="P81" i="1"/>
  <c r="P77" i="1"/>
  <c r="P96" i="1" s="1"/>
  <c r="R95" i="1"/>
  <c r="R78" i="1"/>
  <c r="R81" i="1"/>
  <c r="R77" i="1"/>
  <c r="R96" i="1" s="1"/>
  <c r="T95" i="1"/>
  <c r="T78" i="1"/>
  <c r="T81" i="1"/>
  <c r="T77" i="1"/>
  <c r="T96" i="1" s="1"/>
  <c r="W71" i="1"/>
  <c r="Y71" i="1"/>
  <c r="C96" i="1"/>
  <c r="C82" i="1"/>
  <c r="E96" i="1"/>
  <c r="E82" i="1"/>
  <c r="G96" i="1"/>
  <c r="G82" i="1"/>
  <c r="I96" i="1"/>
  <c r="I82" i="1"/>
  <c r="K96" i="1"/>
  <c r="K82" i="1"/>
  <c r="M96" i="1"/>
  <c r="M82" i="1"/>
  <c r="O96" i="1"/>
  <c r="O82" i="1"/>
  <c r="Q96" i="1"/>
  <c r="Q82" i="1"/>
  <c r="S96" i="1"/>
  <c r="S82" i="1"/>
  <c r="U96" i="1"/>
  <c r="U82" i="1"/>
  <c r="X72" i="1"/>
  <c r="B97" i="1"/>
  <c r="B83" i="1"/>
  <c r="D97" i="1"/>
  <c r="D83" i="1"/>
  <c r="F97" i="1"/>
  <c r="F83" i="1"/>
  <c r="H97" i="1"/>
  <c r="H83" i="1"/>
  <c r="J97" i="1"/>
  <c r="J83" i="1"/>
  <c r="L97" i="1"/>
  <c r="L83" i="1"/>
  <c r="N97" i="1"/>
  <c r="N83" i="1"/>
  <c r="P97" i="1"/>
  <c r="P83" i="1"/>
  <c r="R97" i="1"/>
  <c r="R83" i="1"/>
  <c r="T97" i="1"/>
  <c r="T83" i="1"/>
  <c r="W73" i="1"/>
  <c r="Y73" i="1"/>
  <c r="C98" i="1"/>
  <c r="C84" i="1"/>
  <c r="E98" i="1"/>
  <c r="E84" i="1"/>
  <c r="G98" i="1"/>
  <c r="G84" i="1"/>
  <c r="I98" i="1"/>
  <c r="I84" i="1"/>
  <c r="K98" i="1"/>
  <c r="K84" i="1"/>
  <c r="M98" i="1"/>
  <c r="M84" i="1"/>
  <c r="O98" i="1"/>
  <c r="O84" i="1"/>
  <c r="Q98" i="1"/>
  <c r="Q84" i="1"/>
  <c r="S98" i="1"/>
  <c r="S84" i="1"/>
  <c r="U98" i="1"/>
  <c r="U84" i="1"/>
  <c r="X74" i="1"/>
  <c r="B99" i="1"/>
  <c r="B85" i="1"/>
  <c r="D99" i="1"/>
  <c r="D85" i="1"/>
  <c r="F99" i="1"/>
  <c r="F85" i="1"/>
  <c r="H99" i="1"/>
  <c r="H85" i="1"/>
  <c r="J99" i="1"/>
  <c r="J85" i="1"/>
  <c r="L99" i="1"/>
  <c r="L85" i="1"/>
  <c r="N99" i="1"/>
  <c r="N85" i="1"/>
  <c r="P99" i="1"/>
  <c r="P85" i="1"/>
  <c r="R99" i="1"/>
  <c r="R85" i="1"/>
  <c r="T99" i="1"/>
  <c r="T85" i="1"/>
  <c r="W75" i="1"/>
  <c r="Y75" i="1"/>
  <c r="C100" i="1"/>
  <c r="C86" i="1"/>
  <c r="E100" i="1"/>
  <c r="G100" i="1"/>
  <c r="I100" i="1"/>
  <c r="K100" i="1"/>
  <c r="M100" i="1"/>
  <c r="M86" i="1"/>
  <c r="O100" i="1"/>
  <c r="O86" i="1"/>
  <c r="Q100" i="1"/>
  <c r="Q86" i="1"/>
  <c r="S100" i="1"/>
  <c r="S86" i="1"/>
  <c r="U100" i="1"/>
  <c r="U86" i="1"/>
  <c r="X76" i="1"/>
  <c r="B86" i="1"/>
  <c r="D100" i="1"/>
  <c r="F100" i="1"/>
  <c r="H100" i="1"/>
  <c r="J100" i="1"/>
  <c r="L100" i="1"/>
  <c r="L86" i="1"/>
  <c r="N100" i="1"/>
  <c r="N86" i="1"/>
  <c r="P100" i="1"/>
  <c r="P86" i="1"/>
  <c r="R100" i="1"/>
  <c r="R86" i="1"/>
  <c r="T100" i="1"/>
  <c r="T86" i="1"/>
  <c r="W76" i="1"/>
  <c r="Y76" i="1"/>
  <c r="E86" i="1"/>
  <c r="G86" i="1"/>
  <c r="I86" i="1"/>
  <c r="K86" i="1"/>
  <c r="B82" i="1" l="1"/>
  <c r="X77" i="1"/>
  <c r="Y77" i="1"/>
  <c r="W77" i="1"/>
  <c r="U95" i="1"/>
  <c r="U102" i="1" s="1"/>
  <c r="B48" i="1"/>
  <c r="Y40" i="1"/>
  <c r="W40" i="1"/>
  <c r="Z40" i="1"/>
  <c r="X40" i="1"/>
  <c r="V40" i="1"/>
  <c r="S48" i="1"/>
  <c r="O48" i="1"/>
  <c r="K48" i="1"/>
  <c r="G48" i="1"/>
  <c r="U53" i="1"/>
  <c r="Q53" i="1"/>
  <c r="M53" i="1"/>
  <c r="I53" i="1"/>
  <c r="E53" i="1"/>
  <c r="U52" i="1"/>
  <c r="Q52" i="1"/>
  <c r="M52" i="1"/>
  <c r="I52" i="1"/>
  <c r="E52" i="1"/>
  <c r="S51" i="1"/>
  <c r="O51" i="1"/>
  <c r="K51" i="1"/>
  <c r="G51" i="1"/>
  <c r="W50" i="1"/>
  <c r="S50" i="1"/>
  <c r="O50" i="1"/>
  <c r="K50" i="1"/>
  <c r="G50" i="1"/>
  <c r="Y44" i="1"/>
  <c r="S49" i="1"/>
  <c r="O49" i="1"/>
  <c r="K49" i="1"/>
  <c r="G49" i="1"/>
  <c r="V48" i="1"/>
  <c r="V55" i="1" s="1"/>
  <c r="R48" i="1"/>
  <c r="R55" i="1" s="1"/>
  <c r="N48" i="1"/>
  <c r="N55" i="1" s="1"/>
  <c r="J48" i="1"/>
  <c r="J55" i="1" s="1"/>
  <c r="F48" i="1"/>
  <c r="F55" i="1" s="1"/>
  <c r="T88" i="1"/>
  <c r="R88" i="1"/>
  <c r="P88" i="1"/>
  <c r="N88" i="1"/>
  <c r="L88" i="1"/>
  <c r="J88" i="1"/>
  <c r="H88" i="1"/>
  <c r="F88" i="1"/>
  <c r="D88" i="1"/>
  <c r="B88" i="1"/>
  <c r="B100" i="1"/>
  <c r="T98" i="1"/>
  <c r="T102" i="1" s="1"/>
  <c r="R98" i="1"/>
  <c r="R102" i="1" s="1"/>
  <c r="P98" i="1"/>
  <c r="P102" i="1" s="1"/>
  <c r="N98" i="1"/>
  <c r="N102" i="1" s="1"/>
  <c r="L98" i="1"/>
  <c r="L102" i="1" s="1"/>
  <c r="J98" i="1"/>
  <c r="J102" i="1" s="1"/>
  <c r="H98" i="1"/>
  <c r="H102" i="1" s="1"/>
  <c r="F98" i="1"/>
  <c r="F102" i="1" s="1"/>
  <c r="D98" i="1"/>
  <c r="D102" i="1" s="1"/>
  <c r="B98" i="1"/>
  <c r="B96" i="1"/>
  <c r="B102" i="1" s="1"/>
  <c r="Y78" i="1"/>
  <c r="W78" i="1"/>
  <c r="X78" i="1"/>
  <c r="U88" i="1"/>
  <c r="S88" i="1"/>
  <c r="Q88" i="1"/>
  <c r="O88" i="1"/>
  <c r="M88" i="1"/>
  <c r="K81" i="1"/>
  <c r="K88" i="1" s="1"/>
  <c r="I81" i="1"/>
  <c r="I88" i="1" s="1"/>
  <c r="G81" i="1"/>
  <c r="G88" i="1" s="1"/>
  <c r="E81" i="1"/>
  <c r="E88" i="1" s="1"/>
  <c r="C81" i="1"/>
  <c r="C88" i="1" s="1"/>
  <c r="Z39" i="1"/>
  <c r="X39" i="1"/>
  <c r="V39" i="1"/>
  <c r="U61" i="1"/>
  <c r="U64" i="1" s="1"/>
  <c r="W64" i="1" s="1"/>
  <c r="Y39" i="1"/>
  <c r="W39" i="1"/>
  <c r="W48" i="1"/>
  <c r="W55" i="1" s="1"/>
  <c r="Y43" i="1"/>
  <c r="Y48" i="1"/>
  <c r="S53" i="1"/>
  <c r="O53" i="1"/>
  <c r="K53" i="1"/>
  <c r="G53" i="1"/>
  <c r="W52" i="1"/>
  <c r="S52" i="1"/>
  <c r="O52" i="1"/>
  <c r="K52" i="1"/>
  <c r="G52" i="1"/>
  <c r="U51" i="1"/>
  <c r="Q51" i="1"/>
  <c r="M51" i="1"/>
  <c r="I51" i="1"/>
  <c r="E51" i="1"/>
  <c r="U50" i="1"/>
  <c r="Q50" i="1"/>
  <c r="M50" i="1"/>
  <c r="I50" i="1"/>
  <c r="E50" i="1"/>
  <c r="B49" i="1"/>
  <c r="U49" i="1"/>
  <c r="U55" i="1" s="1"/>
  <c r="Q49" i="1"/>
  <c r="Q55" i="1" s="1"/>
  <c r="M49" i="1"/>
  <c r="M55" i="1" s="1"/>
  <c r="I49" i="1"/>
  <c r="I55" i="1" s="1"/>
  <c r="E49" i="1"/>
  <c r="E55" i="1" s="1"/>
  <c r="T55" i="1"/>
  <c r="P55" i="1"/>
  <c r="L55" i="1"/>
  <c r="H55" i="1"/>
  <c r="K55" i="1" l="1"/>
  <c r="S55" i="1"/>
  <c r="G55" i="1"/>
  <c r="O55" i="1"/>
</calcChain>
</file>

<file path=xl/sharedStrings.xml><?xml version="1.0" encoding="utf-8"?>
<sst xmlns="http://schemas.openxmlformats.org/spreadsheetml/2006/main" count="272" uniqueCount="112">
  <si>
    <t>Fig. 1: Gross electricity production by fuel, EU-27</t>
  </si>
  <si>
    <t>Data for graph</t>
  </si>
  <si>
    <t>1990-2009</t>
  </si>
  <si>
    <t>2008-2009</t>
  </si>
  <si>
    <t>2005-2009</t>
  </si>
  <si>
    <t>Overall growth</t>
  </si>
  <si>
    <t>Annual growth</t>
  </si>
  <si>
    <t>Absolute</t>
  </si>
  <si>
    <t>Oil</t>
  </si>
  <si>
    <t>Coal and lignite</t>
  </si>
  <si>
    <t>Natural and derived gas</t>
  </si>
  <si>
    <t>Nuclear</t>
  </si>
  <si>
    <t>Renewables</t>
  </si>
  <si>
    <t>Other fuels</t>
  </si>
  <si>
    <t>Total</t>
  </si>
  <si>
    <t>Total without pumping, other fuels pumping</t>
  </si>
  <si>
    <t>TWh</t>
  </si>
  <si>
    <t>Pumping</t>
  </si>
  <si>
    <t>Share of each fuel in 2009</t>
  </si>
  <si>
    <t>fossil fuel share:</t>
  </si>
  <si>
    <t>CO2 emissions from Public Electricity and Heat Production</t>
  </si>
  <si>
    <t>MtCO2</t>
  </si>
  <si>
    <t>Gross electricity production</t>
  </si>
  <si>
    <t>gCO2/kWh</t>
  </si>
  <si>
    <t>Non EU EEA countries</t>
  </si>
  <si>
    <t xml:space="preserve">ORIGINAL </t>
  </si>
  <si>
    <t>share 1990</t>
  </si>
  <si>
    <t>share 1991</t>
  </si>
  <si>
    <t>share 1992</t>
  </si>
  <si>
    <t>share 1993</t>
  </si>
  <si>
    <t>share 1994</t>
  </si>
  <si>
    <t>share 1995</t>
  </si>
  <si>
    <t>share 1996</t>
  </si>
  <si>
    <t>share 1997</t>
  </si>
  <si>
    <t>share 1998</t>
  </si>
  <si>
    <t>share 1999</t>
  </si>
  <si>
    <t>share 2000</t>
  </si>
  <si>
    <t>share 2001</t>
  </si>
  <si>
    <t>share 2002</t>
  </si>
  <si>
    <t>share 2003</t>
  </si>
  <si>
    <t>share 2004</t>
  </si>
  <si>
    <t>share 2005</t>
  </si>
  <si>
    <t>share 2006</t>
  </si>
  <si>
    <t>share 2007</t>
  </si>
  <si>
    <t>share 2008</t>
  </si>
  <si>
    <t>share 2009</t>
  </si>
  <si>
    <t>CORRECT</t>
  </si>
  <si>
    <t>Supply, transformation, consumption - electricity  - annual data [nrg_105a]</t>
  </si>
  <si>
    <t>Last update</t>
  </si>
  <si>
    <t>Extracted on</t>
  </si>
  <si>
    <t>Source of Data</t>
  </si>
  <si>
    <t>Eurostat</t>
  </si>
  <si>
    <t>UNIT</t>
  </si>
  <si>
    <t>Gigawatt hour</t>
  </si>
  <si>
    <t>PRODUCT</t>
  </si>
  <si>
    <t>Electrical energy</t>
  </si>
  <si>
    <t>INDIC_NRG</t>
  </si>
  <si>
    <t>Gross electricity generation - Pumped Hydro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</si>
  <si>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</si>
  <si>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</si>
  <si>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</si>
  <si>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</si>
  <si>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</si>
  <si>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</si>
  <si>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</si>
  <si>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</si>
  <si>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</si>
  <si>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</si>
  <si>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</si>
  <si>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</si>
  <si>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</si>
  <si>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</si>
  <si>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</si>
  <si>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</si>
  <si>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</si>
  <si>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</si>
  <si>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</si>
  <si>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</si>
  <si>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European Union (27 countries)</t>
  </si>
  <si>
    <t>Belgium</t>
  </si>
  <si>
    <t>Bulgaria</t>
  </si>
  <si>
    <t>Czech Republic</t>
  </si>
  <si>
    <t>Denmark</t>
  </si>
  <si>
    <t>Germany (including  former GDR from 1991)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</si>
  <si>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</si>
  <si>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</si>
  <si>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</si>
  <si>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</si>
  <si>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</si>
  <si>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</si>
  <si>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</si>
  <si>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</si>
  <si>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</si>
  <si>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</si>
  <si>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</si>
  <si>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</si>
  <si>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</si>
  <si>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</si>
  <si>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</si>
  <si>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</si>
  <si>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</si>
  <si>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</si>
  <si>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</si>
  <si>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</si>
  <si>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</si>
  <si>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</si>
  <si>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Turkey</t>
  </si>
  <si>
    <t>Norway</t>
  </si>
  <si>
    <t>Switzerland</t>
  </si>
  <si>
    <t>Gross electricity generation Main activity electricity only - Pumped Hydro</t>
  </si>
  <si>
    <t>GEO/TIME</t>
  </si>
  <si>
    <t>Gross electricity generation Autoproducer electricity only - Pumped Hydro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</si>
</sst>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%"/>
    <numFmt numFmtId="166" formatCode="dd\.mm\.yy"/>
    <numFmt numFmtId="167" formatCode="_-* #,##0.00_-;_-* #,##0.00\-;_-* &quot;-&quot;??_-;_-@_-"/>
    <numFmt numFmtId="168" formatCode="General_)"/>
  </numFmts>
  <fonts count="15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FF"/>
      <name val="Arial"/>
      <family val="2"/>
    </font>
    <font>
      <sz val="11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  <font>
      <sz val="1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/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1" fontId="3" fillId="0" borderId="4" xfId="0" applyNumberFormat="1" applyFont="1" applyBorder="1"/>
    <xf numFmtId="1" fontId="3" fillId="0" borderId="12" xfId="0" applyNumberFormat="1" applyFont="1" applyBorder="1"/>
    <xf numFmtId="165" fontId="3" fillId="0" borderId="4" xfId="1" applyNumberFormat="1" applyFont="1" applyBorder="1"/>
    <xf numFmtId="2" fontId="3" fillId="0" borderId="4" xfId="1" applyNumberFormat="1" applyFont="1" applyBorder="1"/>
    <xf numFmtId="165" fontId="3" fillId="0" borderId="13" xfId="1" applyNumberFormat="1" applyFont="1" applyBorder="1"/>
    <xf numFmtId="165" fontId="5" fillId="2" borderId="4" xfId="1" applyNumberFormat="1" applyFont="1" applyFill="1" applyBorder="1" applyAlignment="1">
      <alignment horizontal="center"/>
    </xf>
    <xf numFmtId="165" fontId="3" fillId="3" borderId="4" xfId="1" applyNumberFormat="1" applyFont="1" applyFill="1" applyBorder="1"/>
    <xf numFmtId="165" fontId="3" fillId="3" borderId="13" xfId="1" applyNumberFormat="1" applyFont="1" applyFill="1" applyBorder="1"/>
    <xf numFmtId="165" fontId="5" fillId="3" borderId="4" xfId="1" applyNumberFormat="1" applyFont="1" applyFill="1" applyBorder="1" applyAlignment="1">
      <alignment horizontal="center"/>
    </xf>
    <xf numFmtId="1" fontId="3" fillId="3" borderId="12" xfId="0" applyNumberFormat="1" applyFont="1" applyFill="1" applyBorder="1"/>
    <xf numFmtId="0" fontId="3" fillId="0" borderId="14" xfId="0" applyFont="1" applyBorder="1"/>
    <xf numFmtId="1" fontId="3" fillId="0" borderId="15" xfId="0" applyNumberFormat="1" applyFont="1" applyBorder="1"/>
    <xf numFmtId="1" fontId="3" fillId="0" borderId="16" xfId="0" applyNumberFormat="1" applyFont="1" applyBorder="1"/>
    <xf numFmtId="0" fontId="3" fillId="0" borderId="17" xfId="0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0" fontId="7" fillId="0" borderId="20" xfId="0" applyFont="1" applyFill="1" applyBorder="1"/>
    <xf numFmtId="1" fontId="7" fillId="0" borderId="21" xfId="0" applyNumberFormat="1" applyFont="1" applyBorder="1"/>
    <xf numFmtId="1" fontId="7" fillId="0" borderId="22" xfId="0" applyNumberFormat="1" applyFont="1" applyBorder="1"/>
    <xf numFmtId="1" fontId="7" fillId="0" borderId="23" xfId="0" applyNumberFormat="1" applyFont="1" applyBorder="1"/>
    <xf numFmtId="165" fontId="3" fillId="0" borderId="24" xfId="1" applyNumberFormat="1" applyFont="1" applyBorder="1"/>
    <xf numFmtId="1" fontId="3" fillId="0" borderId="0" xfId="0" applyNumberFormat="1" applyFont="1"/>
    <xf numFmtId="165" fontId="5" fillId="0" borderId="0" xfId="1" applyNumberFormat="1" applyFont="1"/>
    <xf numFmtId="0" fontId="5" fillId="0" borderId="0" xfId="0" applyFont="1" applyFill="1"/>
    <xf numFmtId="1" fontId="8" fillId="0" borderId="0" xfId="0" applyNumberFormat="1" applyFont="1" applyFill="1"/>
    <xf numFmtId="0" fontId="9" fillId="0" borderId="0" xfId="0" applyFont="1"/>
    <xf numFmtId="0" fontId="0" fillId="0" borderId="12" xfId="0" applyBorder="1"/>
    <xf numFmtId="0" fontId="3" fillId="0" borderId="0" xfId="2" applyBorder="1"/>
    <xf numFmtId="165" fontId="1" fillId="3" borderId="12" xfId="1" applyNumberFormat="1" applyFont="1" applyFill="1" applyBorder="1"/>
    <xf numFmtId="165" fontId="3" fillId="0" borderId="0" xfId="3" applyNumberFormat="1" applyFont="1" applyBorder="1"/>
    <xf numFmtId="165" fontId="9" fillId="3" borderId="0" xfId="0" applyNumberFormat="1" applyFont="1" applyFill="1"/>
    <xf numFmtId="165" fontId="9" fillId="0" borderId="0" xfId="0" applyNumberFormat="1" applyFont="1"/>
    <xf numFmtId="165" fontId="0" fillId="0" borderId="12" xfId="1" applyNumberFormat="1" applyFont="1" applyBorder="1"/>
    <xf numFmtId="1" fontId="0" fillId="0" borderId="0" xfId="0" applyNumberFormat="1" applyAlignment="1">
      <alignment vertical="center"/>
    </xf>
    <xf numFmtId="1" fontId="0" fillId="0" borderId="0" xfId="0" applyNumberFormat="1"/>
    <xf numFmtId="0" fontId="0" fillId="4" borderId="0" xfId="0" applyFill="1"/>
    <xf numFmtId="0" fontId="4" fillId="4" borderId="0" xfId="0" applyFont="1" applyFill="1"/>
    <xf numFmtId="1" fontId="4" fillId="4" borderId="0" xfId="0" applyNumberFormat="1" applyFont="1" applyFill="1"/>
    <xf numFmtId="9" fontId="0" fillId="0" borderId="0" xfId="1" applyFont="1"/>
    <xf numFmtId="0" fontId="0" fillId="5" borderId="0" xfId="0" applyFill="1"/>
    <xf numFmtId="165" fontId="0" fillId="0" borderId="0" xfId="1" applyNumberFormat="1" applyFont="1"/>
    <xf numFmtId="165" fontId="3" fillId="0" borderId="0" xfId="1" applyNumberFormat="1" applyFont="1"/>
    <xf numFmtId="165" fontId="1" fillId="3" borderId="0" xfId="1" applyNumberFormat="1" applyFont="1" applyFill="1"/>
    <xf numFmtId="165" fontId="3" fillId="3" borderId="0" xfId="1" applyNumberFormat="1" applyFont="1" applyFill="1"/>
    <xf numFmtId="0" fontId="0" fillId="6" borderId="0" xfId="0" applyFill="1"/>
    <xf numFmtId="165" fontId="0" fillId="0" borderId="0" xfId="0" applyNumberFormat="1"/>
    <xf numFmtId="0" fontId="3" fillId="6" borderId="0" xfId="0" applyFont="1" applyFill="1"/>
    <xf numFmtId="0" fontId="3" fillId="6" borderId="11" xfId="0" applyFont="1" applyFill="1" applyBorder="1"/>
    <xf numFmtId="165" fontId="1" fillId="6" borderId="0" xfId="1" applyNumberFormat="1" applyFont="1" applyFill="1"/>
    <xf numFmtId="0" fontId="3" fillId="6" borderId="14" xfId="0" applyFont="1" applyFill="1" applyBorder="1"/>
    <xf numFmtId="165" fontId="0" fillId="6" borderId="0" xfId="0" applyNumberFormat="1" applyFill="1"/>
    <xf numFmtId="0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7" borderId="25" xfId="0" applyNumberFormat="1" applyFont="1" applyFill="1" applyBorder="1" applyAlignment="1"/>
    <xf numFmtId="3" fontId="0" fillId="0" borderId="0" xfId="0" applyNumberFormat="1"/>
    <xf numFmtId="3" fontId="3" fillId="0" borderId="25" xfId="0" applyNumberFormat="1" applyFont="1" applyFill="1" applyBorder="1" applyAlignment="1"/>
  </cellXfs>
  <cellStyles count="15">
    <cellStyle name="Milliers 2" xfId="4"/>
    <cellStyle name="Milliers 3" xfId="5"/>
    <cellStyle name="Normal" xfId="0" builtinId="0"/>
    <cellStyle name="Normal 2" xfId="2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Percent" xfId="1" builtinId="5"/>
    <cellStyle name="Percent 2" xfId="12"/>
    <cellStyle name="Pourcentage 2" xfId="3"/>
    <cellStyle name="Pourcentage 3" xfId="13"/>
    <cellStyle name="Standaard_Blad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40781971219117"/>
          <c:y val="3.9029784849979592E-2"/>
          <c:w val="0.69957884574772977"/>
          <c:h val="0.77065767284991593"/>
        </c:manualLayout>
      </c:layout>
      <c:areaChart>
        <c:grouping val="stacked"/>
        <c:varyColors val="0"/>
        <c:ser>
          <c:idx val="0"/>
          <c:order val="0"/>
          <c:tx>
            <c:strRef>
              <c:f>'Fig 1  Prod by fuel'!$A$33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 Prod by fuel'!$B$32:$U$32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 Prod by fuel'!$B$33:$U$33</c:f>
              <c:numCache>
                <c:formatCode>0</c:formatCode>
                <c:ptCount val="20"/>
                <c:pt idx="0">
                  <c:v>221.405</c:v>
                </c:pt>
                <c:pt idx="1">
                  <c:v>230.25800000000001</c:v>
                </c:pt>
                <c:pt idx="2">
                  <c:v>239.19200000000001</c:v>
                </c:pt>
                <c:pt idx="3">
                  <c:v>216.184</c:v>
                </c:pt>
                <c:pt idx="4">
                  <c:v>213.529</c:v>
                </c:pt>
                <c:pt idx="5">
                  <c:v>227.994</c:v>
                </c:pt>
                <c:pt idx="6">
                  <c:v>224.601</c:v>
                </c:pt>
                <c:pt idx="7">
                  <c:v>212.244</c:v>
                </c:pt>
                <c:pt idx="8">
                  <c:v>217.13800000000001</c:v>
                </c:pt>
                <c:pt idx="9">
                  <c:v>201.69499999999999</c:v>
                </c:pt>
                <c:pt idx="10">
                  <c:v>179.76400000000001</c:v>
                </c:pt>
                <c:pt idx="11">
                  <c:v>172.012</c:v>
                </c:pt>
                <c:pt idx="12">
                  <c:v>183.83799999999999</c:v>
                </c:pt>
                <c:pt idx="13">
                  <c:v>162.40199999999999</c:v>
                </c:pt>
                <c:pt idx="14">
                  <c:v>142.87</c:v>
                </c:pt>
                <c:pt idx="15">
                  <c:v>136.541</c:v>
                </c:pt>
                <c:pt idx="16">
                  <c:v>130.02799999999999</c:v>
                </c:pt>
                <c:pt idx="17">
                  <c:v>109.042</c:v>
                </c:pt>
                <c:pt idx="18">
                  <c:v>102.851</c:v>
                </c:pt>
                <c:pt idx="19">
                  <c:v>93.765000000000001</c:v>
                </c:pt>
              </c:numCache>
            </c:numRef>
          </c:val>
        </c:ser>
        <c:ser>
          <c:idx val="2"/>
          <c:order val="1"/>
          <c:tx>
            <c:strRef>
              <c:f>'Fig 1  Prod by fuel'!$A$34</c:f>
              <c:strCache>
                <c:ptCount val="1"/>
                <c:pt idx="0">
                  <c:v>Coal and lignite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 Prod by fuel'!$B$32:$U$32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 Prod by fuel'!$B$34:$U$34</c:f>
              <c:numCache>
                <c:formatCode>0</c:formatCode>
                <c:ptCount val="20"/>
                <c:pt idx="0">
                  <c:v>1019.013</c:v>
                </c:pt>
                <c:pt idx="1">
                  <c:v>1022.489</c:v>
                </c:pt>
                <c:pt idx="2">
                  <c:v>975.60400000000004</c:v>
                </c:pt>
                <c:pt idx="3">
                  <c:v>932.51300000000003</c:v>
                </c:pt>
                <c:pt idx="4">
                  <c:v>936.44399999999996</c:v>
                </c:pt>
                <c:pt idx="5">
                  <c:v>945.70299999999997</c:v>
                </c:pt>
                <c:pt idx="6">
                  <c:v>955.42899999999997</c:v>
                </c:pt>
                <c:pt idx="7">
                  <c:v>901.30799999999999</c:v>
                </c:pt>
                <c:pt idx="8">
                  <c:v>910.66499999999996</c:v>
                </c:pt>
                <c:pt idx="9">
                  <c:v>878.55</c:v>
                </c:pt>
                <c:pt idx="10">
                  <c:v>932.154</c:v>
                </c:pt>
                <c:pt idx="11">
                  <c:v>938.74199999999996</c:v>
                </c:pt>
                <c:pt idx="12">
                  <c:v>952.649</c:v>
                </c:pt>
                <c:pt idx="13">
                  <c:v>1011.342</c:v>
                </c:pt>
                <c:pt idx="14">
                  <c:v>981.53099999999995</c:v>
                </c:pt>
                <c:pt idx="15">
                  <c:v>967.59500000000003</c:v>
                </c:pt>
                <c:pt idx="16">
                  <c:v>986.16200000000003</c:v>
                </c:pt>
                <c:pt idx="17">
                  <c:v>960.61900000000003</c:v>
                </c:pt>
                <c:pt idx="18">
                  <c:v>898.21</c:v>
                </c:pt>
                <c:pt idx="19">
                  <c:v>824.15099999999995</c:v>
                </c:pt>
              </c:numCache>
            </c:numRef>
          </c:val>
        </c:ser>
        <c:ser>
          <c:idx val="1"/>
          <c:order val="2"/>
          <c:tx>
            <c:strRef>
              <c:f>'Fig 1  Prod by fuel'!$A$35</c:f>
              <c:strCache>
                <c:ptCount val="1"/>
                <c:pt idx="0">
                  <c:v>Natural and derived gas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 Prod by fuel'!$B$32:$U$32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 Prod by fuel'!$B$35:$U$35</c:f>
              <c:numCache>
                <c:formatCode>0</c:formatCode>
                <c:ptCount val="20"/>
                <c:pt idx="0">
                  <c:v>222.11699999999999</c:v>
                </c:pt>
                <c:pt idx="1">
                  <c:v>216.83699999999999</c:v>
                </c:pt>
                <c:pt idx="2">
                  <c:v>212.07499999999999</c:v>
                </c:pt>
                <c:pt idx="3">
                  <c:v>237.548</c:v>
                </c:pt>
                <c:pt idx="4">
                  <c:v>268.74400000000003</c:v>
                </c:pt>
                <c:pt idx="5">
                  <c:v>293.22899999999998</c:v>
                </c:pt>
                <c:pt idx="6">
                  <c:v>339.88799999999998</c:v>
                </c:pt>
                <c:pt idx="7">
                  <c:v>392.71800000000002</c:v>
                </c:pt>
                <c:pt idx="8">
                  <c:v>423.57900000000001</c:v>
                </c:pt>
                <c:pt idx="9">
                  <c:v>487.89</c:v>
                </c:pt>
                <c:pt idx="10">
                  <c:v>511.31200000000001</c:v>
                </c:pt>
                <c:pt idx="11">
                  <c:v>527.92399999999998</c:v>
                </c:pt>
                <c:pt idx="12">
                  <c:v>553.96699999999998</c:v>
                </c:pt>
                <c:pt idx="13">
                  <c:v>593.72299999999996</c:v>
                </c:pt>
                <c:pt idx="14">
                  <c:v>649.30200000000002</c:v>
                </c:pt>
                <c:pt idx="15">
                  <c:v>696.37</c:v>
                </c:pt>
                <c:pt idx="16">
                  <c:v>714.88099999999997</c:v>
                </c:pt>
                <c:pt idx="17">
                  <c:v>769.48500000000001</c:v>
                </c:pt>
                <c:pt idx="18">
                  <c:v>808.19799999999998</c:v>
                </c:pt>
                <c:pt idx="19">
                  <c:v>751.12900000000002</c:v>
                </c:pt>
              </c:numCache>
            </c:numRef>
          </c:val>
        </c:ser>
        <c:ser>
          <c:idx val="3"/>
          <c:order val="3"/>
          <c:tx>
            <c:strRef>
              <c:f>'Fig 1  Prod by fuel'!$A$36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 Prod by fuel'!$B$32:$U$32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 Prod by fuel'!$B$36:$U$36</c:f>
              <c:numCache>
                <c:formatCode>0</c:formatCode>
                <c:ptCount val="20"/>
                <c:pt idx="0">
                  <c:v>794.86300000000006</c:v>
                </c:pt>
                <c:pt idx="1">
                  <c:v>819.83500000000004</c:v>
                </c:pt>
                <c:pt idx="2">
                  <c:v>827.32299999999998</c:v>
                </c:pt>
                <c:pt idx="3">
                  <c:v>862.173</c:v>
                </c:pt>
                <c:pt idx="4">
                  <c:v>858.72400000000005</c:v>
                </c:pt>
                <c:pt idx="5">
                  <c:v>880.82100000000003</c:v>
                </c:pt>
                <c:pt idx="6">
                  <c:v>925.93899999999996</c:v>
                </c:pt>
                <c:pt idx="7">
                  <c:v>937.62199999999996</c:v>
                </c:pt>
                <c:pt idx="8">
                  <c:v>932.851</c:v>
                </c:pt>
                <c:pt idx="9">
                  <c:v>943.38400000000001</c:v>
                </c:pt>
                <c:pt idx="10">
                  <c:v>944.99300000000005</c:v>
                </c:pt>
                <c:pt idx="11">
                  <c:v>978.98599999999999</c:v>
                </c:pt>
                <c:pt idx="12">
                  <c:v>990.19600000000003</c:v>
                </c:pt>
                <c:pt idx="13">
                  <c:v>995.86</c:v>
                </c:pt>
                <c:pt idx="14">
                  <c:v>1008.437</c:v>
                </c:pt>
                <c:pt idx="15">
                  <c:v>997.69899999999996</c:v>
                </c:pt>
                <c:pt idx="16">
                  <c:v>989.87699999999995</c:v>
                </c:pt>
                <c:pt idx="17">
                  <c:v>935.27700000000004</c:v>
                </c:pt>
                <c:pt idx="18">
                  <c:v>937.21500000000003</c:v>
                </c:pt>
                <c:pt idx="19">
                  <c:v>893.99</c:v>
                </c:pt>
              </c:numCache>
            </c:numRef>
          </c:val>
        </c:ser>
        <c:ser>
          <c:idx val="5"/>
          <c:order val="4"/>
          <c:tx>
            <c:strRef>
              <c:f>'Fig 1  Prod by fuel'!$A$37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 Prod by fuel'!$B$32:$U$32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 Prod by fuel'!$B$37:$U$37</c:f>
              <c:numCache>
                <c:formatCode>0</c:formatCode>
                <c:ptCount val="20"/>
                <c:pt idx="0">
                  <c:v>328.27300000000002</c:v>
                </c:pt>
                <c:pt idx="1">
                  <c:v>341.38499999999999</c:v>
                </c:pt>
                <c:pt idx="2">
                  <c:v>359.46899999999999</c:v>
                </c:pt>
                <c:pt idx="3">
                  <c:v>367.14100000000002</c:v>
                </c:pt>
                <c:pt idx="4">
                  <c:v>379.58300000000003</c:v>
                </c:pt>
                <c:pt idx="5">
                  <c:v>385.10599999999999</c:v>
                </c:pt>
                <c:pt idx="6">
                  <c:v>387.46</c:v>
                </c:pt>
                <c:pt idx="7">
                  <c:v>401.404</c:v>
                </c:pt>
                <c:pt idx="8">
                  <c:v>425.44799999999998</c:v>
                </c:pt>
                <c:pt idx="9">
                  <c:v>428.66899999999998</c:v>
                </c:pt>
                <c:pt idx="10">
                  <c:v>455.20699999999999</c:v>
                </c:pt>
                <c:pt idx="11">
                  <c:v>487.00299999999999</c:v>
                </c:pt>
                <c:pt idx="12">
                  <c:v>448.90800000000002</c:v>
                </c:pt>
                <c:pt idx="13">
                  <c:v>454.32499999999999</c:v>
                </c:pt>
                <c:pt idx="14">
                  <c:v>500.83499999999998</c:v>
                </c:pt>
                <c:pt idx="15">
                  <c:v>504.77100000000002</c:v>
                </c:pt>
                <c:pt idx="16">
                  <c:v>530.92899999999997</c:v>
                </c:pt>
                <c:pt idx="17">
                  <c:v>562.78</c:v>
                </c:pt>
                <c:pt idx="18">
                  <c:v>604.14700000000005</c:v>
                </c:pt>
                <c:pt idx="19">
                  <c:v>638.07799999999997</c:v>
                </c:pt>
              </c:numCache>
            </c:numRef>
          </c:val>
        </c:ser>
        <c:ser>
          <c:idx val="10"/>
          <c:order val="5"/>
          <c:tx>
            <c:strRef>
              <c:f>'Fig 1  Prod by fuel'!$A$38</c:f>
              <c:strCache>
                <c:ptCount val="1"/>
                <c:pt idx="0">
                  <c:v>Other fuels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 Prod by fuel'!$B$32:$U$32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 Prod by fuel'!$B$38:$U$38</c:f>
              <c:numCache>
                <c:formatCode>0</c:formatCode>
                <c:ptCount val="20"/>
                <c:pt idx="0">
                  <c:v>19.108999999999998</c:v>
                </c:pt>
                <c:pt idx="1">
                  <c:v>18.565999999999999</c:v>
                </c:pt>
                <c:pt idx="2">
                  <c:v>22.585000000000001</c:v>
                </c:pt>
                <c:pt idx="3">
                  <c:v>20.367999999999999</c:v>
                </c:pt>
                <c:pt idx="4">
                  <c:v>19.122999999999998</c:v>
                </c:pt>
                <c:pt idx="5">
                  <c:v>22.817</c:v>
                </c:pt>
                <c:pt idx="6">
                  <c:v>24.997</c:v>
                </c:pt>
                <c:pt idx="7">
                  <c:v>23.754000000000001</c:v>
                </c:pt>
                <c:pt idx="8">
                  <c:v>27.363999999999997</c:v>
                </c:pt>
                <c:pt idx="9">
                  <c:v>29.465999999999998</c:v>
                </c:pt>
                <c:pt idx="10">
                  <c:v>31.087</c:v>
                </c:pt>
                <c:pt idx="11">
                  <c:v>31.488</c:v>
                </c:pt>
                <c:pt idx="12">
                  <c:v>34.923999999999999</c:v>
                </c:pt>
                <c:pt idx="13">
                  <c:v>35.017000000000003</c:v>
                </c:pt>
                <c:pt idx="14">
                  <c:v>39.667000000000002</c:v>
                </c:pt>
                <c:pt idx="15">
                  <c:v>45.267000000000003</c:v>
                </c:pt>
                <c:pt idx="16">
                  <c:v>41.448999999999998</c:v>
                </c:pt>
                <c:pt idx="17">
                  <c:v>68.36</c:v>
                </c:pt>
                <c:pt idx="18">
                  <c:v>60.748999999999995</c:v>
                </c:pt>
                <c:pt idx="19">
                  <c:v>54.715000000000003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39776"/>
        <c:axId val="120562048"/>
      </c:areaChart>
      <c:catAx>
        <c:axId val="1205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562048"/>
        <c:scaling>
          <c:orientation val="minMax"/>
          <c:max val="4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900" b="0"/>
                  <a:t>TWh </a:t>
                </a:r>
              </a:p>
            </c:rich>
          </c:tx>
          <c:layout>
            <c:manualLayout>
              <c:xMode val="edge"/>
              <c:yMode val="edge"/>
              <c:x val="5.4624852927866781E-3"/>
              <c:y val="5.7926448289091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39776"/>
        <c:crosses val="autoZero"/>
        <c:crossBetween val="midCat"/>
        <c:majorUnit val="5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26545388722962"/>
          <c:y val="0.93231732344361828"/>
          <c:w val="0.79263191239026154"/>
          <c:h val="4.706408218694235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3175">
      <a:noFill/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238125</xdr:colOff>
      <xdr:row>1</xdr:row>
      <xdr:rowOff>9525</xdr:rowOff>
    </xdr:from>
    <xdr:to>
      <xdr:col>7</xdr:col>
      <xdr:colOff>666750</xdr:colOff>
      <xdr:row>26</xdr:row>
      <xdr:rowOff>66675</xdr:rowOff>
    </xdr:to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0.34573</cdr:x>
      <cdr:y>0.16175</cdr:y>
    </cdr:from>
    <cdr:to>
      <cdr:x>0.35623</cdr:x>
      <cdr:y>0.20648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1753" y="913617"/>
          <a:ext cx="94912" cy="247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0.83482</cdr:x>
      <cdr:y>0.17872</cdr:y>
    </cdr:from>
    <cdr:to>
      <cdr:x>0.96577</cdr:x>
      <cdr:y>0.81738</cdr:y>
    </cdr:to>
    <cdr:grpSp>
      <cdr:nvGrpSpPr>
        <cdr:cNvPr id="21" name="Group 2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36343" y="754974"/>
          <a:ext cx="868432" cy="2697915"/>
          <a:chOff x="8901927" y="1407787"/>
          <a:chExt cx="1345525" cy="3400178"/>
        </a:xfrm>
      </cdr:grpSpPr>
      <cdr:sp macro="" textlink="">
        <cdr:nvSpPr>
          <cdr:cNvPr id="2057" name="AutoShape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8937215" y="2223697"/>
            <a:ext cx="70595" cy="863782"/>
          </a:xfrm>
          <a:prstGeom xmlns:a="http://schemas.openxmlformats.org/drawingml/2006/main" prst="rightBrace">
            <a:avLst>
              <a:gd name="adj1" fmla="val 92596"/>
              <a:gd name="adj2" fmla="val 50602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8" name="AutoShape 10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8941865" y="4638544"/>
            <a:ext cx="130645" cy="138170"/>
          </a:xfrm>
          <a:prstGeom xmlns:a="http://schemas.openxmlformats.org/drawingml/2006/main" prst="rightBrace">
            <a:avLst>
              <a:gd name="adj1" fmla="val 10828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9" name="AutoShape 11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8958317" y="3889184"/>
            <a:ext cx="70595" cy="727540"/>
          </a:xfrm>
          <a:prstGeom xmlns:a="http://schemas.openxmlformats.org/drawingml/2006/main" prst="rightBrace">
            <a:avLst>
              <a:gd name="adj1" fmla="val 80801"/>
              <a:gd name="adj2" fmla="val 49472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60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186433" y="4599724"/>
            <a:ext cx="542639" cy="2082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2.9%</a:t>
            </a:r>
          </a:p>
        </cdr:txBody>
      </cdr:sp>
      <cdr:sp macro="" textlink="">
        <cdr:nvSpPr>
          <cdr:cNvPr id="2061" name="Text Box 1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181094" y="4166801"/>
            <a:ext cx="762679" cy="2257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25.3%</a:t>
            </a:r>
          </a:p>
        </cdr:txBody>
      </cdr:sp>
      <cdr:sp macro="" textlink="">
        <cdr:nvSpPr>
          <cdr:cNvPr id="2062" name="Text Box 1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208622" y="3404159"/>
            <a:ext cx="545654" cy="1763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23.1%</a:t>
            </a:r>
          </a:p>
        </cdr:txBody>
      </cdr:sp>
      <cdr:sp macro="" textlink="">
        <cdr:nvSpPr>
          <cdr:cNvPr id="2063" name="Text Box 1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158150" y="2501884"/>
            <a:ext cx="862624" cy="21358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27.5%</a:t>
            </a:r>
          </a:p>
        </cdr:txBody>
      </cdr:sp>
      <cdr:sp macro="" textlink="">
        <cdr:nvSpPr>
          <cdr:cNvPr id="2064" name="AutoShape 16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8911584" y="1590954"/>
            <a:ext cx="160670" cy="561221"/>
          </a:xfrm>
          <a:prstGeom xmlns:a="http://schemas.openxmlformats.org/drawingml/2006/main" prst="rightBrace">
            <a:avLst>
              <a:gd name="adj1" fmla="val 38259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65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149493" y="1732300"/>
            <a:ext cx="1097959" cy="22855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19.6%</a:t>
            </a:r>
          </a:p>
        </cdr:txBody>
      </cdr:sp>
      <cdr:sp macro="" textlink="">
        <cdr:nvSpPr>
          <cdr:cNvPr id="2066" name="AutoShape 1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8901927" y="1432288"/>
            <a:ext cx="117665" cy="99238"/>
          </a:xfrm>
          <a:prstGeom xmlns:a="http://schemas.openxmlformats.org/drawingml/2006/main" prst="rightBrace">
            <a:avLst>
              <a:gd name="adj1" fmla="val 11673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67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157427" y="1407787"/>
            <a:ext cx="548670" cy="17075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1.6%</a:t>
            </a:r>
          </a:p>
        </cdr:txBody>
      </cdr:sp>
      <cdr:sp macro="" textlink="">
        <cdr:nvSpPr>
          <cdr:cNvPr id="2068" name="AutoShape 20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8938872" y="3139499"/>
            <a:ext cx="111544" cy="726063"/>
          </a:xfrm>
          <a:prstGeom xmlns:a="http://schemas.openxmlformats.org/drawingml/2006/main" prst="rightBrace">
            <a:avLst>
              <a:gd name="adj1" fmla="val 54244"/>
              <a:gd name="adj2" fmla="val 50847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7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TC-ACC%202004/7.4.4%20EER%20factsheets/2004%20FS/First%20draft/EN01_EU15_1st%20draft_Augu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Sectie_Energie/Projecten/3.634%20Update%20EEA-monitoring%20report%20E&amp;E/Indicatoren/EN27/EN27_2006%20update_S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8%20Electricity%20consumption%20(2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Projects/EEA%20E&amp;E%20Framework%20Contract/Factsheets/European%20Union/Revised%20Fact%20Sheets/Spreadsheets/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Fig 1  Prod by fuel"/>
      <sheetName val="Fig 2 share electricity by fuel"/>
      <sheetName val="Table1 share electricity by fue"/>
      <sheetName val="Scenarios"/>
      <sheetName val="IEA data"/>
      <sheetName val="Sheet2"/>
    </sheetNames>
    <sheetDataSet>
      <sheetData sheetId="0"/>
      <sheetData sheetId="1"/>
      <sheetData sheetId="2">
        <row r="32">
          <cell r="B32">
            <v>1990</v>
          </cell>
          <cell r="C32">
            <v>1991</v>
          </cell>
          <cell r="D32">
            <v>1992</v>
          </cell>
          <cell r="E32">
            <v>1993</v>
          </cell>
          <cell r="F32">
            <v>1994</v>
          </cell>
          <cell r="G32">
            <v>1995</v>
          </cell>
          <cell r="H32">
            <v>1996</v>
          </cell>
          <cell r="I32">
            <v>1997</v>
          </cell>
          <cell r="J32">
            <v>1998</v>
          </cell>
          <cell r="K32">
            <v>1999</v>
          </cell>
          <cell r="L32">
            <v>2000</v>
          </cell>
          <cell r="M32">
            <v>2001</v>
          </cell>
          <cell r="N32">
            <v>2002</v>
          </cell>
          <cell r="O32">
            <v>2003</v>
          </cell>
          <cell r="P32">
            <v>2004</v>
          </cell>
          <cell r="Q32">
            <v>2005</v>
          </cell>
          <cell r="R32">
            <v>2006</v>
          </cell>
          <cell r="S32">
            <v>2007</v>
          </cell>
          <cell r="T32">
            <v>2008</v>
          </cell>
          <cell r="U32">
            <v>2009</v>
          </cell>
        </row>
        <row r="33">
          <cell r="A33" t="str">
            <v>Oil</v>
          </cell>
          <cell r="B33">
            <v>221.405</v>
          </cell>
          <cell r="C33">
            <v>230.25800000000001</v>
          </cell>
          <cell r="D33">
            <v>239.19200000000001</v>
          </cell>
          <cell r="E33">
            <v>216.184</v>
          </cell>
          <cell r="F33">
            <v>213.529</v>
          </cell>
          <cell r="G33">
            <v>227.994</v>
          </cell>
          <cell r="H33">
            <v>224.601</v>
          </cell>
          <cell r="I33">
            <v>212.244</v>
          </cell>
          <cell r="J33">
            <v>217.13800000000001</v>
          </cell>
          <cell r="K33">
            <v>201.69499999999999</v>
          </cell>
          <cell r="L33">
            <v>179.76400000000001</v>
          </cell>
          <cell r="M33">
            <v>172.012</v>
          </cell>
          <cell r="N33">
            <v>183.83799999999999</v>
          </cell>
          <cell r="O33">
            <v>162.40199999999999</v>
          </cell>
          <cell r="P33">
            <v>142.87</v>
          </cell>
          <cell r="Q33">
            <v>136.541</v>
          </cell>
          <cell r="R33">
            <v>130.02799999999999</v>
          </cell>
          <cell r="S33">
            <v>109.042</v>
          </cell>
          <cell r="T33">
            <v>102.851</v>
          </cell>
          <cell r="U33">
            <v>93.765000000000001</v>
          </cell>
        </row>
        <row r="34">
          <cell r="A34" t="str">
            <v>Coal and lignite</v>
          </cell>
          <cell r="B34">
            <v>1019.013</v>
          </cell>
          <cell r="C34">
            <v>1022.489</v>
          </cell>
          <cell r="D34">
            <v>975.60400000000004</v>
          </cell>
          <cell r="E34">
            <v>932.51300000000003</v>
          </cell>
          <cell r="F34">
            <v>936.44399999999996</v>
          </cell>
          <cell r="G34">
            <v>945.70299999999997</v>
          </cell>
          <cell r="H34">
            <v>955.42899999999997</v>
          </cell>
          <cell r="I34">
            <v>901.30799999999999</v>
          </cell>
          <cell r="J34">
            <v>910.66499999999996</v>
          </cell>
          <cell r="K34">
            <v>878.55</v>
          </cell>
          <cell r="L34">
            <v>932.154</v>
          </cell>
          <cell r="M34">
            <v>938.74199999999996</v>
          </cell>
          <cell r="N34">
            <v>952.649</v>
          </cell>
          <cell r="O34">
            <v>1011.342</v>
          </cell>
          <cell r="P34">
            <v>981.53099999999995</v>
          </cell>
          <cell r="Q34">
            <v>967.59500000000003</v>
          </cell>
          <cell r="R34">
            <v>986.16200000000003</v>
          </cell>
          <cell r="S34">
            <v>960.61900000000003</v>
          </cell>
          <cell r="T34">
            <v>898.21</v>
          </cell>
          <cell r="U34">
            <v>824.15099999999995</v>
          </cell>
        </row>
        <row r="35">
          <cell r="A35" t="str">
            <v>Natural and derived gas</v>
          </cell>
          <cell r="B35">
            <v>222.11699999999999</v>
          </cell>
          <cell r="C35">
            <v>216.83699999999999</v>
          </cell>
          <cell r="D35">
            <v>212.07499999999999</v>
          </cell>
          <cell r="E35">
            <v>237.548</v>
          </cell>
          <cell r="F35">
            <v>268.74400000000003</v>
          </cell>
          <cell r="G35">
            <v>293.22899999999998</v>
          </cell>
          <cell r="H35">
            <v>339.88799999999998</v>
          </cell>
          <cell r="I35">
            <v>392.71800000000002</v>
          </cell>
          <cell r="J35">
            <v>423.57900000000001</v>
          </cell>
          <cell r="K35">
            <v>487.89</v>
          </cell>
          <cell r="L35">
            <v>511.31200000000001</v>
          </cell>
          <cell r="M35">
            <v>527.92399999999998</v>
          </cell>
          <cell r="N35">
            <v>553.96699999999998</v>
          </cell>
          <cell r="O35">
            <v>593.72299999999996</v>
          </cell>
          <cell r="P35">
            <v>649.30200000000002</v>
          </cell>
          <cell r="Q35">
            <v>696.37</v>
          </cell>
          <cell r="R35">
            <v>714.88099999999997</v>
          </cell>
          <cell r="S35">
            <v>769.48500000000001</v>
          </cell>
          <cell r="T35">
            <v>808.19799999999998</v>
          </cell>
          <cell r="U35">
            <v>751.12900000000002</v>
          </cell>
        </row>
        <row r="36">
          <cell r="A36" t="str">
            <v>Nuclear</v>
          </cell>
          <cell r="B36">
            <v>794.86300000000006</v>
          </cell>
          <cell r="C36">
            <v>819.83500000000004</v>
          </cell>
          <cell r="D36">
            <v>827.32299999999998</v>
          </cell>
          <cell r="E36">
            <v>862.173</v>
          </cell>
          <cell r="F36">
            <v>858.72400000000005</v>
          </cell>
          <cell r="G36">
            <v>880.82100000000003</v>
          </cell>
          <cell r="H36">
            <v>925.93899999999996</v>
          </cell>
          <cell r="I36">
            <v>937.62199999999996</v>
          </cell>
          <cell r="J36">
            <v>932.851</v>
          </cell>
          <cell r="K36">
            <v>943.38400000000001</v>
          </cell>
          <cell r="L36">
            <v>944.99300000000005</v>
          </cell>
          <cell r="M36">
            <v>978.98599999999999</v>
          </cell>
          <cell r="N36">
            <v>990.19600000000003</v>
          </cell>
          <cell r="O36">
            <v>995.86</v>
          </cell>
          <cell r="P36">
            <v>1008.437</v>
          </cell>
          <cell r="Q36">
            <v>997.69899999999996</v>
          </cell>
          <cell r="R36">
            <v>989.87699999999995</v>
          </cell>
          <cell r="S36">
            <v>935.27700000000004</v>
          </cell>
          <cell r="T36">
            <v>937.21500000000003</v>
          </cell>
          <cell r="U36">
            <v>893.99</v>
          </cell>
        </row>
        <row r="37">
          <cell r="A37" t="str">
            <v>Renewables</v>
          </cell>
          <cell r="B37">
            <v>328.27300000000002</v>
          </cell>
          <cell r="C37">
            <v>341.38499999999999</v>
          </cell>
          <cell r="D37">
            <v>359.46899999999999</v>
          </cell>
          <cell r="E37">
            <v>367.14100000000002</v>
          </cell>
          <cell r="F37">
            <v>379.58300000000003</v>
          </cell>
          <cell r="G37">
            <v>385.10599999999999</v>
          </cell>
          <cell r="H37">
            <v>387.46</v>
          </cell>
          <cell r="I37">
            <v>401.404</v>
          </cell>
          <cell r="J37">
            <v>425.44799999999998</v>
          </cell>
          <cell r="K37">
            <v>428.66899999999998</v>
          </cell>
          <cell r="L37">
            <v>455.20699999999999</v>
          </cell>
          <cell r="M37">
            <v>487.00299999999999</v>
          </cell>
          <cell r="N37">
            <v>448.90800000000002</v>
          </cell>
          <cell r="O37">
            <v>454.32499999999999</v>
          </cell>
          <cell r="P37">
            <v>500.83499999999998</v>
          </cell>
          <cell r="Q37">
            <v>504.77100000000002</v>
          </cell>
          <cell r="R37">
            <v>530.92899999999997</v>
          </cell>
          <cell r="S37">
            <v>562.78</v>
          </cell>
          <cell r="T37">
            <v>604.14700000000005</v>
          </cell>
          <cell r="U37">
            <v>638.07799999999997</v>
          </cell>
        </row>
        <row r="38">
          <cell r="A38" t="str">
            <v>Other fuels</v>
          </cell>
          <cell r="B38">
            <v>19.108999999999998</v>
          </cell>
          <cell r="C38">
            <v>18.565999999999999</v>
          </cell>
          <cell r="D38">
            <v>22.585000000000001</v>
          </cell>
          <cell r="E38">
            <v>20.367999999999999</v>
          </cell>
          <cell r="F38">
            <v>19.122999999999998</v>
          </cell>
          <cell r="G38">
            <v>22.817</v>
          </cell>
          <cell r="H38">
            <v>24.997</v>
          </cell>
          <cell r="I38">
            <v>23.754000000000001</v>
          </cell>
          <cell r="J38">
            <v>27.363999999999997</v>
          </cell>
          <cell r="K38">
            <v>29.465999999999998</v>
          </cell>
          <cell r="L38">
            <v>31.087</v>
          </cell>
          <cell r="M38">
            <v>31.488</v>
          </cell>
          <cell r="N38">
            <v>34.923999999999999</v>
          </cell>
          <cell r="O38">
            <v>35.017000000000003</v>
          </cell>
          <cell r="P38">
            <v>39.667000000000002</v>
          </cell>
          <cell r="Q38">
            <v>45.267000000000003</v>
          </cell>
          <cell r="R38">
            <v>41.448999999999998</v>
          </cell>
          <cell r="S38">
            <v>68.36</v>
          </cell>
          <cell r="T38">
            <v>60.748999999999995</v>
          </cell>
          <cell r="U38">
            <v>54.715000000000003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related GHG"/>
      <sheetName val="Abs. change in emissions graph"/>
      <sheetName val="Share of emissions"/>
      <sheetName val="Total GHG emissions data"/>
      <sheetName val="Data for graphs"/>
      <sheetName val="SOS GHG projections"/>
      <sheetName val="Base Project NTUA"/>
      <sheetName val="GHG by country"/>
      <sheetName val="DTI"/>
      <sheetName val="Change in emissions by country"/>
      <sheetName val="Chart1"/>
      <sheetName val="Chart1 (2)"/>
      <sheetName val="New CO2 Emissions projections"/>
      <sheetName val="energy related GHG  by country"/>
      <sheetName val="GDP"/>
      <sheetName val="GIEC"/>
      <sheetName val="Population"/>
      <sheetName val="Graph GHG per unit GIEC"/>
      <sheetName val="GHG per unit GIEC"/>
      <sheetName val="GHG per unit GDP"/>
      <sheetName val="EU15 GHG per capita"/>
      <sheetName val="GHG per capita"/>
      <sheetName val="GIEC Projections"/>
      <sheetName val="CO2 emissions projections"/>
      <sheetName val="Population projections"/>
      <sheetName val="GDP projections"/>
      <sheetName val="Combined projections"/>
      <sheetName val="Index graph"/>
      <sheetName val="Index"/>
      <sheetName val="New CO2 Emissions projectio (2)"/>
      <sheetName val="#REF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 Gross Elec prodn by fuel"/>
      <sheetName val="Chart3 Annual growth rate"/>
      <sheetName val="Chart Share Elec prodn + proj"/>
      <sheetName val="Data for main graphs"/>
      <sheetName val="EU15 fuel share cht"/>
      <sheetName val="CTEG check"/>
      <sheetName val="Growth Rates Cht"/>
      <sheetName val="Growth Rates share"/>
      <sheetName val="Main table"/>
      <sheetName val="pumping"/>
      <sheetName val="TEG"/>
      <sheetName val="Coal &amp; lignite"/>
      <sheetName val="Oil"/>
      <sheetName val="Natural &amp; derived gas"/>
      <sheetName val="Natural gas"/>
      <sheetName val="Nuclear"/>
      <sheetName val="Other"/>
      <sheetName val="Biomass &amp; Waste"/>
      <sheetName val="Wind"/>
      <sheetName val="Hydro"/>
      <sheetName val="PV"/>
      <sheetName val="Geothermal"/>
      <sheetName val="All RE"/>
      <sheetName val="Other RE"/>
      <sheetName val="Total gross generation projn"/>
      <sheetName val="Total thermal gen proj"/>
      <sheetName val="Coal &amp; lignite projn"/>
      <sheetName val="Oil projn"/>
      <sheetName val="Natural &amp; derived gas projn"/>
      <sheetName val="Nuclear projn"/>
      <sheetName val="Geothermal projn"/>
      <sheetName val="Biomass and Waste projn 2"/>
      <sheetName val="Biomass and waste projn 1"/>
      <sheetName val="Wind projn"/>
      <sheetName val="Hydro projn"/>
      <sheetName val="Other renewables Projn"/>
      <sheetName val="NewCronos"/>
      <sheetName val="All RE proj"/>
      <sheetName val="Non thermal renewables (CHECK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09">
          <cell r="A609" t="str">
            <v>indic_en 107012</v>
          </cell>
          <cell r="B609" t="str">
            <v>indic_en</v>
          </cell>
          <cell r="C609">
            <v>107012</v>
          </cell>
        </row>
        <row r="610">
          <cell r="A610" t="str">
            <v xml:space="preserve"> Gross electricity generation - Other power stations</v>
          </cell>
          <cell r="C610" t="str">
            <v>Gross electricity generation - Other power stations</v>
          </cell>
        </row>
        <row r="611">
          <cell r="A611" t="str">
            <v>unit gwh</v>
          </cell>
          <cell r="B611" t="str">
            <v>unit</v>
          </cell>
          <cell r="C611" t="str">
            <v>gwh</v>
          </cell>
        </row>
        <row r="612">
          <cell r="A612" t="str">
            <v xml:space="preserve"> Gigawatt hour</v>
          </cell>
          <cell r="C612" t="str">
            <v>Gigawatt hour</v>
          </cell>
        </row>
        <row r="613">
          <cell r="A613" t="str">
            <v>product 6000</v>
          </cell>
          <cell r="B613" t="str">
            <v>product</v>
          </cell>
          <cell r="C613">
            <v>6000</v>
          </cell>
        </row>
        <row r="614">
          <cell r="A614" t="str">
            <v xml:space="preserve"> Electrical Energy</v>
          </cell>
          <cell r="C614" t="str">
            <v>Electrical Energy</v>
          </cell>
        </row>
        <row r="615">
          <cell r="A615" t="str">
            <v xml:space="preserve"> </v>
          </cell>
        </row>
        <row r="616">
          <cell r="A616" t="str">
            <v xml:space="preserve"> </v>
          </cell>
          <cell r="D616" t="str">
            <v>time</v>
          </cell>
          <cell r="E616" t="str">
            <v>1990a00</v>
          </cell>
          <cell r="F616" t="str">
            <v>1991a00</v>
          </cell>
          <cell r="G616" t="str">
            <v>1992a00</v>
          </cell>
          <cell r="H616" t="str">
            <v>1993a00</v>
          </cell>
          <cell r="I616" t="str">
            <v>1994a00</v>
          </cell>
          <cell r="J616" t="str">
            <v>1995a00</v>
          </cell>
          <cell r="K616" t="str">
            <v>1996a00</v>
          </cell>
          <cell r="L616" t="str">
            <v>1997a00</v>
          </cell>
          <cell r="M616" t="str">
            <v>1998a00</v>
          </cell>
          <cell r="N616" t="str">
            <v>1999a00</v>
          </cell>
          <cell r="O616" t="str">
            <v>2000a00</v>
          </cell>
          <cell r="P616" t="str">
            <v>2001a00</v>
          </cell>
          <cell r="Q616" t="str">
            <v>2002a00</v>
          </cell>
          <cell r="R616" t="str">
            <v>2003a00</v>
          </cell>
          <cell r="S616" t="str">
            <v>2004a00</v>
          </cell>
        </row>
        <row r="617">
          <cell r="A617" t="str">
            <v xml:space="preserve"> </v>
          </cell>
        </row>
        <row r="618">
          <cell r="A618" t="str">
            <v xml:space="preserve">geo </v>
          </cell>
          <cell r="B618" t="str">
            <v>geo</v>
          </cell>
        </row>
        <row r="619">
          <cell r="A619" t="str">
            <v>eu25 European Union (25 countries)</v>
          </cell>
          <cell r="B619" t="str">
            <v>eu25</v>
          </cell>
          <cell r="C619" t="str">
            <v>European Union (25 countries)</v>
          </cell>
          <cell r="E619">
            <v>5083</v>
          </cell>
          <cell r="F619">
            <v>8460</v>
          </cell>
          <cell r="G619">
            <v>4153</v>
          </cell>
          <cell r="H619">
            <v>5159</v>
          </cell>
          <cell r="I619">
            <v>6861</v>
          </cell>
          <cell r="J619">
            <v>6029</v>
          </cell>
          <cell r="K619">
            <v>5409</v>
          </cell>
          <cell r="L619">
            <v>7788</v>
          </cell>
          <cell r="M619">
            <v>8421</v>
          </cell>
          <cell r="N619">
            <v>9307</v>
          </cell>
          <cell r="O619">
            <v>9525</v>
          </cell>
          <cell r="P619">
            <v>24258</v>
          </cell>
          <cell r="Q619">
            <v>12779</v>
          </cell>
          <cell r="R619">
            <v>12277</v>
          </cell>
          <cell r="S619">
            <v>12513</v>
          </cell>
        </row>
        <row r="620">
          <cell r="A620" t="str">
            <v>eu15 European Union (15 countries)</v>
          </cell>
          <cell r="B620" t="str">
            <v>eu15</v>
          </cell>
          <cell r="C620" t="str">
            <v>European Union (15 countries)</v>
          </cell>
          <cell r="E620">
            <v>4967</v>
          </cell>
          <cell r="F620">
            <v>8378</v>
          </cell>
          <cell r="G620">
            <v>4045</v>
          </cell>
          <cell r="H620">
            <v>5002</v>
          </cell>
          <cell r="I620">
            <v>6652</v>
          </cell>
          <cell r="J620">
            <v>5889</v>
          </cell>
          <cell r="K620">
            <v>5196</v>
          </cell>
          <cell r="L620">
            <v>7625</v>
          </cell>
          <cell r="M620">
            <v>8253</v>
          </cell>
          <cell r="N620">
            <v>8169</v>
          </cell>
          <cell r="O620">
            <v>8270</v>
          </cell>
          <cell r="P620">
            <v>22816</v>
          </cell>
          <cell r="Q620">
            <v>11215</v>
          </cell>
          <cell r="R620">
            <v>10985</v>
          </cell>
          <cell r="S620">
            <v>11933</v>
          </cell>
        </row>
        <row r="621">
          <cell r="A621" t="str">
            <v>nms10 New Member States (CZ, EE, CY, LV, LT, HU, MT, PL, SI, SK)</v>
          </cell>
          <cell r="B621" t="str">
            <v>nms10</v>
          </cell>
          <cell r="C621" t="str">
            <v>New Member States (CZ, EE, CY, LV, LT, HU, MT, PL, SI, SK)</v>
          </cell>
          <cell r="E621">
            <v>116</v>
          </cell>
          <cell r="F621">
            <v>82</v>
          </cell>
          <cell r="G621">
            <v>108</v>
          </cell>
          <cell r="H621">
            <v>157</v>
          </cell>
          <cell r="I621">
            <v>209</v>
          </cell>
          <cell r="J621">
            <v>140</v>
          </cell>
          <cell r="K621">
            <v>213</v>
          </cell>
          <cell r="L621">
            <v>163</v>
          </cell>
          <cell r="M621">
            <v>168</v>
          </cell>
          <cell r="N621">
            <v>1138</v>
          </cell>
          <cell r="O621">
            <v>1255</v>
          </cell>
          <cell r="P621">
            <v>1442</v>
          </cell>
          <cell r="Q621">
            <v>1564</v>
          </cell>
          <cell r="R621">
            <v>1292</v>
          </cell>
          <cell r="S621">
            <v>580</v>
          </cell>
        </row>
        <row r="622">
          <cell r="A622" t="str">
            <v>be Belgium</v>
          </cell>
          <cell r="B622" t="str">
            <v>be</v>
          </cell>
          <cell r="C622" t="str">
            <v>Belgium</v>
          </cell>
          <cell r="E622">
            <v>152</v>
          </cell>
          <cell r="F622">
            <v>281</v>
          </cell>
          <cell r="G622">
            <v>369</v>
          </cell>
          <cell r="H622">
            <v>358</v>
          </cell>
          <cell r="I622">
            <v>422</v>
          </cell>
          <cell r="J622">
            <v>462</v>
          </cell>
          <cell r="K622">
            <v>488</v>
          </cell>
          <cell r="L622">
            <v>409</v>
          </cell>
          <cell r="M622">
            <v>533</v>
          </cell>
          <cell r="N622">
            <v>380</v>
          </cell>
          <cell r="O622">
            <v>359</v>
          </cell>
          <cell r="P622">
            <v>513</v>
          </cell>
          <cell r="Q622">
            <v>486</v>
          </cell>
          <cell r="R622">
            <v>270</v>
          </cell>
          <cell r="S622">
            <v>223</v>
          </cell>
        </row>
        <row r="623">
          <cell r="A623" t="str">
            <v>cz Czech Republic</v>
          </cell>
          <cell r="B623" t="str">
            <v>cz</v>
          </cell>
          <cell r="C623" t="str">
            <v>Czech Republic</v>
          </cell>
          <cell r="E623">
            <v>0</v>
          </cell>
          <cell r="F623">
            <v>0</v>
          </cell>
          <cell r="G623">
            <v>0</v>
          </cell>
          <cell r="H623">
            <v>63</v>
          </cell>
          <cell r="I623">
            <v>97</v>
          </cell>
          <cell r="J623">
            <v>16</v>
          </cell>
          <cell r="K623">
            <v>96</v>
          </cell>
          <cell r="L623">
            <v>34</v>
          </cell>
          <cell r="M623">
            <v>11</v>
          </cell>
          <cell r="N623">
            <v>834</v>
          </cell>
          <cell r="O623">
            <v>723</v>
          </cell>
          <cell r="P623">
            <v>713</v>
          </cell>
          <cell r="Q623">
            <v>689</v>
          </cell>
          <cell r="R623">
            <v>497</v>
          </cell>
          <cell r="S623">
            <v>1</v>
          </cell>
        </row>
        <row r="624">
          <cell r="A624" t="str">
            <v>dk Denmark</v>
          </cell>
          <cell r="B624" t="str">
            <v>dk</v>
          </cell>
          <cell r="C624" t="str">
            <v>Denmark</v>
          </cell>
          <cell r="E624">
            <v>0</v>
          </cell>
          <cell r="F624">
            <v>0</v>
          </cell>
          <cell r="G624">
            <v>0</v>
          </cell>
          <cell r="H624">
            <v>1</v>
          </cell>
          <cell r="I624">
            <v>0</v>
          </cell>
          <cell r="J624">
            <v>35</v>
          </cell>
          <cell r="K624">
            <v>21</v>
          </cell>
          <cell r="L624">
            <v>39</v>
          </cell>
          <cell r="M624">
            <v>14</v>
          </cell>
          <cell r="N624">
            <v>0</v>
          </cell>
          <cell r="O624">
            <v>99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 t="str">
            <v>de Germany (including ex-GDR from 1991)</v>
          </cell>
          <cell r="B625" t="str">
            <v>de</v>
          </cell>
          <cell r="C625" t="str">
            <v>Germany (including ex-GDR from 1991)</v>
          </cell>
          <cell r="E625">
            <v>1319</v>
          </cell>
          <cell r="F625">
            <v>1658</v>
          </cell>
          <cell r="G625">
            <v>2047</v>
          </cell>
          <cell r="H625">
            <v>2735</v>
          </cell>
          <cell r="I625">
            <v>3337</v>
          </cell>
          <cell r="J625">
            <v>3366</v>
          </cell>
          <cell r="K625">
            <v>3056</v>
          </cell>
          <cell r="L625">
            <v>3948</v>
          </cell>
          <cell r="M625">
            <v>3886</v>
          </cell>
          <cell r="N625">
            <v>4187</v>
          </cell>
          <cell r="O625">
            <v>4205</v>
          </cell>
          <cell r="P625">
            <v>7292</v>
          </cell>
          <cell r="Q625">
            <v>5448</v>
          </cell>
          <cell r="R625">
            <v>4007</v>
          </cell>
          <cell r="S625">
            <v>1511</v>
          </cell>
        </row>
        <row r="626">
          <cell r="A626" t="str">
            <v>ee Estonia</v>
          </cell>
          <cell r="B626" t="str">
            <v>ee</v>
          </cell>
          <cell r="C626" t="str">
            <v>Estonia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 t="str">
            <v>gr Greece</v>
          </cell>
          <cell r="B627" t="str">
            <v>gr</v>
          </cell>
          <cell r="C627" t="str">
            <v>Greece</v>
          </cell>
          <cell r="E627">
            <v>0</v>
          </cell>
          <cell r="F627">
            <v>0</v>
          </cell>
          <cell r="G627">
            <v>135</v>
          </cell>
          <cell r="H627">
            <v>90</v>
          </cell>
          <cell r="I627">
            <v>74</v>
          </cell>
          <cell r="J627">
            <v>102</v>
          </cell>
          <cell r="K627">
            <v>106</v>
          </cell>
          <cell r="L627">
            <v>114</v>
          </cell>
          <cell r="M627">
            <v>160</v>
          </cell>
          <cell r="N627">
            <v>194</v>
          </cell>
          <cell r="O627">
            <v>163</v>
          </cell>
          <cell r="P627">
            <v>103</v>
          </cell>
          <cell r="Q627">
            <v>108</v>
          </cell>
          <cell r="R627">
            <v>141</v>
          </cell>
          <cell r="S627">
            <v>139</v>
          </cell>
        </row>
        <row r="628">
          <cell r="A628" t="str">
            <v>es Spain</v>
          </cell>
          <cell r="B628" t="str">
            <v>es</v>
          </cell>
          <cell r="C628" t="str">
            <v>Spain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376</v>
          </cell>
          <cell r="K628">
            <v>0</v>
          </cell>
          <cell r="L628">
            <v>576</v>
          </cell>
          <cell r="M628">
            <v>396</v>
          </cell>
          <cell r="N628">
            <v>1350</v>
          </cell>
          <cell r="O628">
            <v>391</v>
          </cell>
          <cell r="P628">
            <v>1810</v>
          </cell>
          <cell r="Q628">
            <v>1565</v>
          </cell>
          <cell r="R628">
            <v>1423</v>
          </cell>
          <cell r="S628">
            <v>3657</v>
          </cell>
        </row>
        <row r="629">
          <cell r="A629" t="str">
            <v>fr France</v>
          </cell>
          <cell r="B629" t="str">
            <v>fr</v>
          </cell>
          <cell r="C629" t="str">
            <v>France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3038</v>
          </cell>
          <cell r="Q629">
            <v>5</v>
          </cell>
          <cell r="R629">
            <v>27</v>
          </cell>
          <cell r="S629">
            <v>10</v>
          </cell>
        </row>
        <row r="630">
          <cell r="A630" t="str">
            <v>ie Ireland</v>
          </cell>
          <cell r="B630" t="str">
            <v>ie</v>
          </cell>
          <cell r="C630" t="str">
            <v>Ireland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</v>
          </cell>
          <cell r="L630">
            <v>62</v>
          </cell>
          <cell r="M630">
            <v>1</v>
          </cell>
          <cell r="N630">
            <v>42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A631" t="str">
            <v>it Italy</v>
          </cell>
          <cell r="B631" t="str">
            <v>it</v>
          </cell>
          <cell r="C631" t="str">
            <v>Italy</v>
          </cell>
          <cell r="E631">
            <v>1477</v>
          </cell>
          <cell r="F631">
            <v>1299</v>
          </cell>
          <cell r="G631">
            <v>415</v>
          </cell>
          <cell r="H631">
            <v>392</v>
          </cell>
          <cell r="I631">
            <v>462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1102</v>
          </cell>
          <cell r="P631">
            <v>9108</v>
          </cell>
          <cell r="Q631">
            <v>1053</v>
          </cell>
          <cell r="R631">
            <v>1949</v>
          </cell>
          <cell r="S631">
            <v>1233</v>
          </cell>
        </row>
        <row r="632">
          <cell r="A632" t="str">
            <v>cy Cyprus</v>
          </cell>
          <cell r="B632" t="str">
            <v>cy</v>
          </cell>
          <cell r="C632" t="str">
            <v>Cyprus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 t="str">
            <v>lv Latvia</v>
          </cell>
          <cell r="B633" t="str">
            <v>lv</v>
          </cell>
          <cell r="C633" t="str">
            <v>Latvia</v>
          </cell>
          <cell r="E633">
            <v>44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 t="str">
            <v>lt Lithuania</v>
          </cell>
          <cell r="B634" t="str">
            <v>lt</v>
          </cell>
          <cell r="C634" t="str">
            <v>Lithuania</v>
          </cell>
          <cell r="E634">
            <v>38</v>
          </cell>
          <cell r="F634">
            <v>34</v>
          </cell>
          <cell r="G634">
            <v>17</v>
          </cell>
          <cell r="H634">
            <v>17</v>
          </cell>
          <cell r="I634">
            <v>22</v>
          </cell>
          <cell r="J634">
            <v>29</v>
          </cell>
          <cell r="K634">
            <v>34</v>
          </cell>
          <cell r="L634">
            <v>44</v>
          </cell>
          <cell r="M634">
            <v>52</v>
          </cell>
          <cell r="N634">
            <v>60</v>
          </cell>
          <cell r="O634">
            <v>91</v>
          </cell>
          <cell r="P634">
            <v>68</v>
          </cell>
          <cell r="Q634">
            <v>138</v>
          </cell>
          <cell r="R634">
            <v>167</v>
          </cell>
          <cell r="S634">
            <v>170</v>
          </cell>
        </row>
        <row r="635">
          <cell r="A635" t="str">
            <v>lu Luxembourg (Grand-Duché)</v>
          </cell>
          <cell r="B635" t="str">
            <v>lu</v>
          </cell>
          <cell r="C635" t="str">
            <v>Luxembourg (Grand-Duché)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21</v>
          </cell>
          <cell r="J635">
            <v>11</v>
          </cell>
          <cell r="K635">
            <v>5</v>
          </cell>
          <cell r="L635">
            <v>0</v>
          </cell>
          <cell r="M635">
            <v>0</v>
          </cell>
          <cell r="N635">
            <v>2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 t="str">
            <v>hu Hungary</v>
          </cell>
          <cell r="B636" t="str">
            <v>hu</v>
          </cell>
          <cell r="C636" t="str">
            <v>Hungary</v>
          </cell>
          <cell r="E636">
            <v>34</v>
          </cell>
          <cell r="F636">
            <v>48</v>
          </cell>
          <cell r="G636">
            <v>91</v>
          </cell>
          <cell r="H636">
            <v>77</v>
          </cell>
          <cell r="I636">
            <v>90</v>
          </cell>
          <cell r="J636">
            <v>95</v>
          </cell>
          <cell r="K636">
            <v>83</v>
          </cell>
          <cell r="L636">
            <v>85</v>
          </cell>
          <cell r="M636">
            <v>105</v>
          </cell>
          <cell r="N636">
            <v>244</v>
          </cell>
          <cell r="O636">
            <v>110</v>
          </cell>
          <cell r="P636">
            <v>123</v>
          </cell>
          <cell r="Q636">
            <v>73</v>
          </cell>
          <cell r="R636">
            <v>194</v>
          </cell>
          <cell r="S636">
            <v>4</v>
          </cell>
        </row>
        <row r="637">
          <cell r="A637" t="str">
            <v>mt Malta</v>
          </cell>
          <cell r="B637" t="str">
            <v>mt</v>
          </cell>
          <cell r="C637" t="str">
            <v>Malta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 t="str">
            <v>nl Netherlands</v>
          </cell>
          <cell r="B638" t="str">
            <v>nl</v>
          </cell>
          <cell r="C638" t="str">
            <v>Netherlands</v>
          </cell>
          <cell r="E638">
            <v>0</v>
          </cell>
          <cell r="F638">
            <v>0</v>
          </cell>
          <cell r="G638">
            <v>153</v>
          </cell>
          <cell r="H638">
            <v>157</v>
          </cell>
          <cell r="I638">
            <v>390</v>
          </cell>
          <cell r="J638">
            <v>322</v>
          </cell>
          <cell r="K638">
            <v>449</v>
          </cell>
          <cell r="L638">
            <v>646</v>
          </cell>
          <cell r="M638">
            <v>423</v>
          </cell>
          <cell r="N638">
            <v>783</v>
          </cell>
          <cell r="O638">
            <v>1175</v>
          </cell>
          <cell r="P638">
            <v>255</v>
          </cell>
          <cell r="Q638">
            <v>1327</v>
          </cell>
          <cell r="R638">
            <v>252</v>
          </cell>
          <cell r="S638">
            <v>203</v>
          </cell>
        </row>
        <row r="639">
          <cell r="A639" t="str">
            <v>at Austria</v>
          </cell>
          <cell r="B639" t="str">
            <v>at</v>
          </cell>
          <cell r="C639" t="str">
            <v>Austria</v>
          </cell>
          <cell r="E639">
            <v>115</v>
          </cell>
          <cell r="F639">
            <v>166</v>
          </cell>
          <cell r="G639">
            <v>276</v>
          </cell>
          <cell r="H639">
            <v>367</v>
          </cell>
          <cell r="I639">
            <v>150</v>
          </cell>
          <cell r="J639">
            <v>752</v>
          </cell>
          <cell r="K639">
            <v>341</v>
          </cell>
          <cell r="L639">
            <v>195</v>
          </cell>
          <cell r="M639">
            <v>8</v>
          </cell>
          <cell r="N639">
            <v>377</v>
          </cell>
          <cell r="O639">
            <v>170</v>
          </cell>
          <cell r="P639">
            <v>187</v>
          </cell>
          <cell r="Q639">
            <v>312</v>
          </cell>
          <cell r="R639">
            <v>195</v>
          </cell>
          <cell r="S639">
            <v>229</v>
          </cell>
        </row>
        <row r="640">
          <cell r="A640" t="str">
            <v>pl Poland</v>
          </cell>
          <cell r="B640" t="str">
            <v>pl</v>
          </cell>
          <cell r="C640" t="str">
            <v>Poland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331</v>
          </cell>
          <cell r="P640">
            <v>322</v>
          </cell>
          <cell r="Q640">
            <v>464</v>
          </cell>
          <cell r="R640">
            <v>287</v>
          </cell>
          <cell r="S640">
            <v>331</v>
          </cell>
        </row>
        <row r="641">
          <cell r="A641" t="str">
            <v>pt Portugal</v>
          </cell>
          <cell r="B641" t="str">
            <v>pt</v>
          </cell>
          <cell r="C641" t="str">
            <v>Portugal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>
            <v>1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1</v>
          </cell>
          <cell r="Q641">
            <v>2</v>
          </cell>
          <cell r="R641">
            <v>6</v>
          </cell>
          <cell r="S641">
            <v>8</v>
          </cell>
        </row>
        <row r="642">
          <cell r="A642" t="str">
            <v>si Slovenia</v>
          </cell>
          <cell r="B642" t="str">
            <v>si</v>
          </cell>
          <cell r="C642" t="str">
            <v>Slovenia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3</v>
          </cell>
          <cell r="Q642">
            <v>0</v>
          </cell>
          <cell r="R642">
            <v>6</v>
          </cell>
          <cell r="S642">
            <v>5</v>
          </cell>
        </row>
        <row r="643">
          <cell r="A643" t="str">
            <v>sk Slovakia</v>
          </cell>
          <cell r="B643" t="str">
            <v>sk</v>
          </cell>
          <cell r="C643" t="str">
            <v>Slovakia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213</v>
          </cell>
          <cell r="Q643">
            <v>200</v>
          </cell>
          <cell r="R643">
            <v>141</v>
          </cell>
          <cell r="S643">
            <v>69</v>
          </cell>
        </row>
        <row r="644">
          <cell r="A644" t="str">
            <v>fi Finland</v>
          </cell>
          <cell r="B644" t="str">
            <v>fi</v>
          </cell>
          <cell r="C644" t="str">
            <v>Finland</v>
          </cell>
          <cell r="E644">
            <v>0</v>
          </cell>
          <cell r="F644">
            <v>4386</v>
          </cell>
          <cell r="G644">
            <v>358</v>
          </cell>
          <cell r="H644">
            <v>405</v>
          </cell>
          <cell r="I644">
            <v>362</v>
          </cell>
          <cell r="J644">
            <v>121</v>
          </cell>
          <cell r="K644">
            <v>404</v>
          </cell>
          <cell r="L644">
            <v>1239</v>
          </cell>
          <cell r="M644">
            <v>2198</v>
          </cell>
          <cell r="N644">
            <v>333</v>
          </cell>
          <cell r="O644">
            <v>324</v>
          </cell>
          <cell r="P644">
            <v>276</v>
          </cell>
          <cell r="Q644">
            <v>390</v>
          </cell>
          <cell r="R644">
            <v>474</v>
          </cell>
          <cell r="S644">
            <v>475</v>
          </cell>
        </row>
        <row r="645">
          <cell r="A645" t="str">
            <v>se Sweden</v>
          </cell>
          <cell r="B645" t="str">
            <v>se</v>
          </cell>
          <cell r="C645" t="str">
            <v>Sweden</v>
          </cell>
          <cell r="E645">
            <v>228</v>
          </cell>
          <cell r="F645">
            <v>262</v>
          </cell>
          <cell r="G645">
            <v>291</v>
          </cell>
          <cell r="H645">
            <v>429</v>
          </cell>
          <cell r="I645">
            <v>577</v>
          </cell>
          <cell r="J645">
            <v>5</v>
          </cell>
          <cell r="K645">
            <v>0</v>
          </cell>
          <cell r="L645">
            <v>61</v>
          </cell>
          <cell r="M645">
            <v>328</v>
          </cell>
          <cell r="N645">
            <v>521</v>
          </cell>
          <cell r="O645">
            <v>207</v>
          </cell>
          <cell r="P645">
            <v>161</v>
          </cell>
          <cell r="Q645">
            <v>177</v>
          </cell>
          <cell r="R645">
            <v>0</v>
          </cell>
          <cell r="S645">
            <v>745</v>
          </cell>
        </row>
        <row r="646">
          <cell r="A646" t="str">
            <v>uk United Kingdom</v>
          </cell>
          <cell r="B646" t="str">
            <v>uk</v>
          </cell>
          <cell r="C646" t="str">
            <v>United Kingdom</v>
          </cell>
          <cell r="E646">
            <v>1675</v>
          </cell>
          <cell r="F646">
            <v>325</v>
          </cell>
          <cell r="G646">
            <v>0</v>
          </cell>
          <cell r="H646">
            <v>67</v>
          </cell>
          <cell r="I646">
            <v>856</v>
          </cell>
          <cell r="J646">
            <v>335</v>
          </cell>
          <cell r="K646">
            <v>325</v>
          </cell>
          <cell r="L646">
            <v>336</v>
          </cell>
          <cell r="M646">
            <v>322</v>
          </cell>
          <cell r="N646">
            <v>0</v>
          </cell>
          <cell r="O646">
            <v>74</v>
          </cell>
          <cell r="P646">
            <v>72</v>
          </cell>
          <cell r="Q646">
            <v>342</v>
          </cell>
          <cell r="R646">
            <v>2242</v>
          </cell>
          <cell r="S646">
            <v>3500</v>
          </cell>
        </row>
        <row r="647">
          <cell r="A647" t="str">
            <v>bg Bulgaria</v>
          </cell>
          <cell r="B647" t="str">
            <v>bg</v>
          </cell>
          <cell r="C647" t="str">
            <v>Bulgaria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3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6</v>
          </cell>
          <cell r="S647">
            <v>19</v>
          </cell>
        </row>
        <row r="648">
          <cell r="A648" t="str">
            <v>hr Croatia</v>
          </cell>
          <cell r="B648" t="str">
            <v>hr</v>
          </cell>
          <cell r="C648" t="str">
            <v>Croatia</v>
          </cell>
          <cell r="E648">
            <v>0</v>
          </cell>
          <cell r="F648">
            <v>0</v>
          </cell>
          <cell r="G648">
            <v>0</v>
          </cell>
          <cell r="H648">
            <v>18</v>
          </cell>
          <cell r="I648">
            <v>1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 t="str">
            <v>ro Romania</v>
          </cell>
          <cell r="B649" t="str">
            <v>ro</v>
          </cell>
          <cell r="C649" t="str">
            <v>Romania</v>
          </cell>
          <cell r="E649">
            <v>101</v>
          </cell>
          <cell r="F649">
            <v>89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1</v>
          </cell>
        </row>
        <row r="650">
          <cell r="A650" t="str">
            <v>tr Turkey</v>
          </cell>
          <cell r="B650" t="str">
            <v>tr</v>
          </cell>
          <cell r="C650" t="str">
            <v>Turkey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5</v>
          </cell>
          <cell r="N650">
            <v>55</v>
          </cell>
          <cell r="O650">
            <v>54</v>
          </cell>
          <cell r="P650">
            <v>97</v>
          </cell>
          <cell r="Q650">
            <v>44</v>
          </cell>
          <cell r="R650">
            <v>36</v>
          </cell>
          <cell r="S650">
            <v>28</v>
          </cell>
        </row>
        <row r="651">
          <cell r="A651" t="str">
            <v>is Iceland</v>
          </cell>
          <cell r="B651" t="str">
            <v>is</v>
          </cell>
          <cell r="C651" t="str">
            <v>Iceland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6</v>
          </cell>
          <cell r="S651">
            <v>0</v>
          </cell>
        </row>
        <row r="652">
          <cell r="A652" t="str">
            <v>no Norway</v>
          </cell>
          <cell r="B652" t="str">
            <v>no</v>
          </cell>
          <cell r="C652" t="str">
            <v>Norway</v>
          </cell>
          <cell r="E652">
            <v>466</v>
          </cell>
          <cell r="F652">
            <v>429</v>
          </cell>
          <cell r="G652">
            <v>441</v>
          </cell>
          <cell r="H652">
            <v>467</v>
          </cell>
          <cell r="I652">
            <v>528</v>
          </cell>
          <cell r="J652">
            <v>0</v>
          </cell>
          <cell r="K652">
            <v>0</v>
          </cell>
          <cell r="L652">
            <v>8</v>
          </cell>
          <cell r="M652">
            <v>7</v>
          </cell>
          <cell r="N652">
            <v>199</v>
          </cell>
          <cell r="O652">
            <v>191</v>
          </cell>
          <cell r="P652">
            <v>120</v>
          </cell>
          <cell r="Q652">
            <v>180</v>
          </cell>
          <cell r="R652">
            <v>60</v>
          </cell>
          <cell r="S652">
            <v>31</v>
          </cell>
        </row>
      </sheetData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76"/>
  <sheetViews>
    <sheetView tabSelected="1" zoomScale="80" zoomScaleNormal="80" workbookViewId="0">
      <selection activeCell="A51" sqref="A51:IV51"/>
    </sheetView>
  </sheetViews>
  <sheetFormatPr defaultColWidth="11.42578125" defaultRowHeight="12.75" x14ac:dyDescent="0.2"/>
  <cols>
    <col min="1" max="1" width="24.42578125" customWidth="1"/>
    <col min="2" max="20" width="11.42578125" customWidth="1"/>
    <col min="21" max="21" width="13.42578125" customWidth="1"/>
    <col min="22" max="28" width="11.42578125" customWidth="1"/>
    <col min="29" max="29" width="40.28515625" bestFit="1" customWidth="1"/>
  </cols>
  <sheetData>
    <row r="1" spans="1:11" ht="15" x14ac:dyDescent="0.25">
      <c r="A1" s="1" t="s">
        <v>0</v>
      </c>
    </row>
    <row r="5" spans="1:11" x14ac:dyDescent="0.2">
      <c r="K5" s="2"/>
    </row>
    <row r="25" spans="1:26" s="3" customFormat="1" x14ac:dyDescent="0.2"/>
    <row r="26" spans="1:26" s="3" customFormat="1" x14ac:dyDescent="0.2"/>
    <row r="27" spans="1:26" s="3" customFormat="1" x14ac:dyDescent="0.2"/>
    <row r="28" spans="1:26" s="3" customFormat="1" x14ac:dyDescent="0.2"/>
    <row r="29" spans="1:26" s="3" customFormat="1" x14ac:dyDescent="0.2"/>
    <row r="30" spans="1:26" s="3" customFormat="1" ht="13.5" thickBot="1" x14ac:dyDescent="0.25">
      <c r="A30" s="4" t="s">
        <v>1</v>
      </c>
    </row>
    <row r="31" spans="1:26" s="3" customFormat="1" ht="13.5" thickBot="1" x14ac:dyDescent="0.25">
      <c r="A31" s="5"/>
      <c r="B31" s="5"/>
      <c r="C31" s="5"/>
      <c r="D31" s="5"/>
      <c r="E31" s="5"/>
      <c r="F31" s="5"/>
      <c r="G31" s="5"/>
      <c r="H31" s="5"/>
      <c r="V31" s="6" t="s">
        <v>2</v>
      </c>
      <c r="W31" s="7"/>
      <c r="X31" s="7"/>
      <c r="Y31" s="8" t="s">
        <v>3</v>
      </c>
      <c r="Z31" s="9" t="s">
        <v>4</v>
      </c>
    </row>
    <row r="32" spans="1:26" s="3" customFormat="1" x14ac:dyDescent="0.2">
      <c r="A32" s="10"/>
      <c r="B32" s="11">
        <v>1990</v>
      </c>
      <c r="C32" s="11">
        <v>1991</v>
      </c>
      <c r="D32" s="11">
        <v>1992</v>
      </c>
      <c r="E32" s="11">
        <v>1993</v>
      </c>
      <c r="F32" s="11">
        <v>1994</v>
      </c>
      <c r="G32" s="11">
        <v>1995</v>
      </c>
      <c r="H32" s="11">
        <v>1996</v>
      </c>
      <c r="I32" s="11">
        <v>1997</v>
      </c>
      <c r="J32" s="11">
        <v>1998</v>
      </c>
      <c r="K32" s="11">
        <v>1999</v>
      </c>
      <c r="L32" s="11">
        <v>2000</v>
      </c>
      <c r="M32" s="11">
        <v>2001</v>
      </c>
      <c r="N32" s="11">
        <v>2002</v>
      </c>
      <c r="O32" s="11">
        <v>2003</v>
      </c>
      <c r="P32" s="11">
        <v>2004</v>
      </c>
      <c r="Q32" s="11">
        <v>2005</v>
      </c>
      <c r="R32" s="11">
        <v>2006</v>
      </c>
      <c r="S32" s="12">
        <v>2007</v>
      </c>
      <c r="T32" s="12">
        <v>2008</v>
      </c>
      <c r="U32" s="13">
        <v>2009</v>
      </c>
      <c r="V32" s="14" t="s">
        <v>5</v>
      </c>
      <c r="W32" s="15" t="s">
        <v>6</v>
      </c>
      <c r="X32" s="15" t="s">
        <v>7</v>
      </c>
      <c r="Y32" s="16"/>
      <c r="Z32" s="9"/>
    </row>
    <row r="33" spans="1:26" s="3" customFormat="1" x14ac:dyDescent="0.2">
      <c r="A33" s="17" t="s">
        <v>8</v>
      </c>
      <c r="B33" s="18">
        <v>221.405</v>
      </c>
      <c r="C33" s="18">
        <v>230.25800000000001</v>
      </c>
      <c r="D33" s="18">
        <v>239.19200000000001</v>
      </c>
      <c r="E33" s="18">
        <v>216.184</v>
      </c>
      <c r="F33" s="18">
        <v>213.529</v>
      </c>
      <c r="G33" s="18">
        <v>227.994</v>
      </c>
      <c r="H33" s="18">
        <v>224.601</v>
      </c>
      <c r="I33" s="18">
        <v>212.244</v>
      </c>
      <c r="J33" s="18">
        <v>217.13800000000001</v>
      </c>
      <c r="K33" s="18">
        <v>201.69499999999999</v>
      </c>
      <c r="L33" s="18">
        <v>179.76400000000001</v>
      </c>
      <c r="M33" s="18">
        <v>172.012</v>
      </c>
      <c r="N33" s="18">
        <v>183.83799999999999</v>
      </c>
      <c r="O33" s="18">
        <v>162.40199999999999</v>
      </c>
      <c r="P33" s="18">
        <v>142.87</v>
      </c>
      <c r="Q33" s="18">
        <v>136.541</v>
      </c>
      <c r="R33" s="18">
        <v>130.02799999999999</v>
      </c>
      <c r="S33" s="18">
        <v>109.042</v>
      </c>
      <c r="T33" s="18">
        <v>102.851</v>
      </c>
      <c r="U33" s="19">
        <v>93.765000000000001</v>
      </c>
      <c r="V33" s="20">
        <f t="shared" ref="V33:V40" si="0">U33/B33-1</f>
        <v>-0.57650007904067202</v>
      </c>
      <c r="W33" s="20">
        <f t="shared" ref="W33:W40" si="1">((U33/B33)^(1/19))-1</f>
        <v>-4.4213918741350944E-2</v>
      </c>
      <c r="X33" s="21">
        <f>U33-B33</f>
        <v>-127.64</v>
      </c>
      <c r="Y33" s="22">
        <f t="shared" ref="Y33:Y40" si="2">(U33-T33)/T33</f>
        <v>-8.8341387055060214E-2</v>
      </c>
      <c r="Z33" s="23">
        <f t="shared" ref="Z33:Z40" si="3">((U33/Q33)^(1/4))-1</f>
        <v>-8.9679297241571976E-2</v>
      </c>
    </row>
    <row r="34" spans="1:26" s="3" customFormat="1" x14ac:dyDescent="0.2">
      <c r="A34" s="17" t="s">
        <v>9</v>
      </c>
      <c r="B34" s="18">
        <v>1019.013</v>
      </c>
      <c r="C34" s="18">
        <v>1022.489</v>
      </c>
      <c r="D34" s="18">
        <v>975.60400000000004</v>
      </c>
      <c r="E34" s="18">
        <v>932.51300000000003</v>
      </c>
      <c r="F34" s="18">
        <v>936.44399999999996</v>
      </c>
      <c r="G34" s="18">
        <v>945.70299999999997</v>
      </c>
      <c r="H34" s="18">
        <v>955.42899999999997</v>
      </c>
      <c r="I34" s="18">
        <v>901.30799999999999</v>
      </c>
      <c r="J34" s="18">
        <v>910.66499999999996</v>
      </c>
      <c r="K34" s="18">
        <v>878.55</v>
      </c>
      <c r="L34" s="18">
        <v>932.154</v>
      </c>
      <c r="M34" s="18">
        <v>938.74199999999996</v>
      </c>
      <c r="N34" s="18">
        <v>952.649</v>
      </c>
      <c r="O34" s="18">
        <v>1011.342</v>
      </c>
      <c r="P34" s="18">
        <v>981.53099999999995</v>
      </c>
      <c r="Q34" s="18">
        <v>967.59500000000003</v>
      </c>
      <c r="R34" s="18">
        <v>986.16200000000003</v>
      </c>
      <c r="S34" s="18">
        <v>960.61900000000003</v>
      </c>
      <c r="T34" s="18">
        <v>898.21</v>
      </c>
      <c r="U34" s="19">
        <v>824.15099999999995</v>
      </c>
      <c r="V34" s="24">
        <f t="shared" si="0"/>
        <v>-0.19122621595602807</v>
      </c>
      <c r="W34" s="24">
        <f t="shared" si="1"/>
        <v>-1.1108160774118692E-2</v>
      </c>
      <c r="X34" s="21">
        <f t="shared" ref="X34:X40" si="4">U34-B34</f>
        <v>-194.86200000000008</v>
      </c>
      <c r="Y34" s="25">
        <f t="shared" si="2"/>
        <v>-8.2451765177408487E-2</v>
      </c>
      <c r="Z34" s="26">
        <f>((U34/Q34)^(1/4))-1</f>
        <v>-3.9321008234015964E-2</v>
      </c>
    </row>
    <row r="35" spans="1:26" s="3" customFormat="1" x14ac:dyDescent="0.2">
      <c r="A35" s="17" t="s">
        <v>10</v>
      </c>
      <c r="B35" s="18">
        <v>222.11699999999999</v>
      </c>
      <c r="C35" s="18">
        <v>216.83699999999999</v>
      </c>
      <c r="D35" s="18">
        <v>212.07499999999999</v>
      </c>
      <c r="E35" s="18">
        <v>237.548</v>
      </c>
      <c r="F35" s="18">
        <v>268.74400000000003</v>
      </c>
      <c r="G35" s="18">
        <v>293.22899999999998</v>
      </c>
      <c r="H35" s="18">
        <v>339.88799999999998</v>
      </c>
      <c r="I35" s="18">
        <v>392.71800000000002</v>
      </c>
      <c r="J35" s="18">
        <v>423.57900000000001</v>
      </c>
      <c r="K35" s="18">
        <v>487.89</v>
      </c>
      <c r="L35" s="18">
        <v>511.31200000000001</v>
      </c>
      <c r="M35" s="18">
        <v>527.92399999999998</v>
      </c>
      <c r="N35" s="18">
        <v>553.96699999999998</v>
      </c>
      <c r="O35" s="18">
        <v>593.72299999999996</v>
      </c>
      <c r="P35" s="18">
        <v>649.30200000000002</v>
      </c>
      <c r="Q35" s="18">
        <v>696.37</v>
      </c>
      <c r="R35" s="18">
        <v>714.88099999999997</v>
      </c>
      <c r="S35" s="18">
        <v>769.48500000000001</v>
      </c>
      <c r="T35" s="18">
        <v>808.19799999999998</v>
      </c>
      <c r="U35" s="27">
        <v>751.12900000000002</v>
      </c>
      <c r="V35" s="24">
        <f t="shared" si="0"/>
        <v>2.3816817262974022</v>
      </c>
      <c r="W35" s="24">
        <f t="shared" si="1"/>
        <v>6.62255641457139E-2</v>
      </c>
      <c r="X35" s="21">
        <f t="shared" si="4"/>
        <v>529.01200000000006</v>
      </c>
      <c r="Y35" s="25">
        <f t="shared" si="2"/>
        <v>-7.0612646900883147E-2</v>
      </c>
      <c r="Z35" s="23">
        <f t="shared" si="3"/>
        <v>1.9104265018722533E-2</v>
      </c>
    </row>
    <row r="36" spans="1:26" s="3" customFormat="1" x14ac:dyDescent="0.2">
      <c r="A36" s="17" t="s">
        <v>11</v>
      </c>
      <c r="B36" s="18">
        <v>794.86300000000006</v>
      </c>
      <c r="C36" s="18">
        <v>819.83500000000004</v>
      </c>
      <c r="D36" s="18">
        <v>827.32299999999998</v>
      </c>
      <c r="E36" s="18">
        <v>862.173</v>
      </c>
      <c r="F36" s="18">
        <v>858.72400000000005</v>
      </c>
      <c r="G36" s="18">
        <v>880.82100000000003</v>
      </c>
      <c r="H36" s="18">
        <v>925.93899999999996</v>
      </c>
      <c r="I36" s="18">
        <v>937.62199999999996</v>
      </c>
      <c r="J36" s="18">
        <v>932.851</v>
      </c>
      <c r="K36" s="18">
        <v>943.38400000000001</v>
      </c>
      <c r="L36" s="18">
        <v>944.99300000000005</v>
      </c>
      <c r="M36" s="18">
        <v>978.98599999999999</v>
      </c>
      <c r="N36" s="18">
        <v>990.19600000000003</v>
      </c>
      <c r="O36" s="18">
        <v>995.86</v>
      </c>
      <c r="P36" s="18">
        <v>1008.437</v>
      </c>
      <c r="Q36" s="18">
        <v>997.69899999999996</v>
      </c>
      <c r="R36" s="18">
        <v>989.87699999999995</v>
      </c>
      <c r="S36" s="18">
        <v>935.27700000000004</v>
      </c>
      <c r="T36" s="18">
        <v>937.21500000000003</v>
      </c>
      <c r="U36" s="27">
        <v>893.99</v>
      </c>
      <c r="V36" s="24">
        <f t="shared" si="0"/>
        <v>0.12470954114105193</v>
      </c>
      <c r="W36" s="24">
        <f t="shared" si="1"/>
        <v>6.2046864796554413E-3</v>
      </c>
      <c r="X36" s="21">
        <f t="shared" si="4"/>
        <v>99.126999999999953</v>
      </c>
      <c r="Y36" s="22">
        <f t="shared" si="2"/>
        <v>-4.6120687355622796E-2</v>
      </c>
      <c r="Z36" s="26">
        <f>((U36/Q36)^(1/4))-1</f>
        <v>-2.7066222802193396E-2</v>
      </c>
    </row>
    <row r="37" spans="1:26" s="3" customFormat="1" x14ac:dyDescent="0.2">
      <c r="A37" s="17" t="s">
        <v>12</v>
      </c>
      <c r="B37" s="18">
        <v>328.27300000000002</v>
      </c>
      <c r="C37" s="18">
        <v>341.38499999999999</v>
      </c>
      <c r="D37" s="18">
        <v>359.46899999999999</v>
      </c>
      <c r="E37" s="18">
        <v>367.14100000000002</v>
      </c>
      <c r="F37" s="18">
        <v>379.58300000000003</v>
      </c>
      <c r="G37" s="18">
        <v>385.10599999999999</v>
      </c>
      <c r="H37" s="18">
        <v>387.46</v>
      </c>
      <c r="I37" s="18">
        <v>401.404</v>
      </c>
      <c r="J37" s="18">
        <v>425.44799999999998</v>
      </c>
      <c r="K37" s="18">
        <v>428.66899999999998</v>
      </c>
      <c r="L37" s="18">
        <v>455.20699999999999</v>
      </c>
      <c r="M37" s="18">
        <v>487.00299999999999</v>
      </c>
      <c r="N37" s="18">
        <v>448.90800000000002</v>
      </c>
      <c r="O37" s="18">
        <v>454.32499999999999</v>
      </c>
      <c r="P37" s="18">
        <v>500.83499999999998</v>
      </c>
      <c r="Q37" s="18">
        <v>504.77100000000002</v>
      </c>
      <c r="R37" s="18">
        <v>530.92899999999997</v>
      </c>
      <c r="S37" s="18">
        <v>562.78</v>
      </c>
      <c r="T37" s="18">
        <v>604.14700000000005</v>
      </c>
      <c r="U37" s="19">
        <v>638.07799999999997</v>
      </c>
      <c r="V37" s="20">
        <f t="shared" si="0"/>
        <v>0.94374194648965926</v>
      </c>
      <c r="W37" s="24">
        <f t="shared" si="1"/>
        <v>3.5598721560334168E-2</v>
      </c>
      <c r="X37" s="21">
        <f t="shared" si="4"/>
        <v>309.80499999999995</v>
      </c>
      <c r="Y37" s="25">
        <f t="shared" si="2"/>
        <v>5.6163483390631624E-2</v>
      </c>
      <c r="Z37" s="26">
        <f>((U37/Q37)^(1/4))-1</f>
        <v>6.0339264708100693E-2</v>
      </c>
    </row>
    <row r="38" spans="1:26" s="3" customFormat="1" ht="13.5" thickBot="1" x14ac:dyDescent="0.25">
      <c r="A38" s="28" t="s">
        <v>13</v>
      </c>
      <c r="B38" s="29">
        <v>19.108999999999998</v>
      </c>
      <c r="C38" s="29">
        <v>18.565999999999999</v>
      </c>
      <c r="D38" s="29">
        <v>22.585000000000001</v>
      </c>
      <c r="E38" s="29">
        <v>20.367999999999999</v>
      </c>
      <c r="F38" s="29">
        <v>19.122999999999998</v>
      </c>
      <c r="G38" s="29">
        <v>22.817</v>
      </c>
      <c r="H38" s="29">
        <v>24.997</v>
      </c>
      <c r="I38" s="29">
        <v>23.754000000000001</v>
      </c>
      <c r="J38" s="29">
        <v>27.363999999999997</v>
      </c>
      <c r="K38" s="29">
        <v>29.465999999999998</v>
      </c>
      <c r="L38" s="29">
        <v>31.087</v>
      </c>
      <c r="M38" s="29">
        <v>31.488</v>
      </c>
      <c r="N38" s="29">
        <v>34.923999999999999</v>
      </c>
      <c r="O38" s="29">
        <v>35.017000000000003</v>
      </c>
      <c r="P38" s="29">
        <v>39.667000000000002</v>
      </c>
      <c r="Q38" s="29">
        <v>45.267000000000003</v>
      </c>
      <c r="R38" s="29">
        <v>41.448999999999998</v>
      </c>
      <c r="S38" s="29">
        <v>68.36</v>
      </c>
      <c r="T38" s="29">
        <v>60.748999999999995</v>
      </c>
      <c r="U38" s="30">
        <v>54.715000000000003</v>
      </c>
      <c r="V38" s="20">
        <f t="shared" si="0"/>
        <v>1.8633104819718462</v>
      </c>
      <c r="W38" s="20">
        <f t="shared" si="1"/>
        <v>5.6928740337649275E-2</v>
      </c>
      <c r="X38" s="21">
        <f t="shared" si="4"/>
        <v>35.606000000000009</v>
      </c>
      <c r="Y38" s="22">
        <f t="shared" si="2"/>
        <v>-9.9326737888689398E-2</v>
      </c>
      <c r="Z38" s="23">
        <f t="shared" si="3"/>
        <v>4.8530752754523121E-2</v>
      </c>
    </row>
    <row r="39" spans="1:26" s="3" customFormat="1" ht="13.5" thickBot="1" x14ac:dyDescent="0.25">
      <c r="A39" s="31" t="s">
        <v>14</v>
      </c>
      <c r="B39" s="32">
        <f>SUM(B33:B38)</f>
        <v>2604.7800000000002</v>
      </c>
      <c r="C39" s="32">
        <f t="shared" ref="C39:T39" si="5">SUM(C33:C38)</f>
        <v>2649.37</v>
      </c>
      <c r="D39" s="32">
        <f t="shared" si="5"/>
        <v>2636.248</v>
      </c>
      <c r="E39" s="32">
        <f t="shared" si="5"/>
        <v>2635.9270000000001</v>
      </c>
      <c r="F39" s="32">
        <f t="shared" si="5"/>
        <v>2676.1470000000004</v>
      </c>
      <c r="G39" s="32">
        <f t="shared" si="5"/>
        <v>2755.67</v>
      </c>
      <c r="H39" s="32">
        <f t="shared" si="5"/>
        <v>2858.3139999999999</v>
      </c>
      <c r="I39" s="32">
        <f t="shared" si="5"/>
        <v>2869.0499999999997</v>
      </c>
      <c r="J39" s="32">
        <f t="shared" si="5"/>
        <v>2937.0449999999996</v>
      </c>
      <c r="K39" s="32">
        <f t="shared" si="5"/>
        <v>2969.6539999999995</v>
      </c>
      <c r="L39" s="32">
        <f t="shared" si="5"/>
        <v>3054.5169999999998</v>
      </c>
      <c r="M39" s="32">
        <f t="shared" si="5"/>
        <v>3136.1549999999997</v>
      </c>
      <c r="N39" s="32">
        <f t="shared" si="5"/>
        <v>3164.482</v>
      </c>
      <c r="O39" s="32">
        <f t="shared" si="5"/>
        <v>3252.6689999999994</v>
      </c>
      <c r="P39" s="32">
        <f t="shared" si="5"/>
        <v>3322.6419999999998</v>
      </c>
      <c r="Q39" s="32">
        <f t="shared" si="5"/>
        <v>3348.2429999999999</v>
      </c>
      <c r="R39" s="32">
        <f t="shared" si="5"/>
        <v>3393.326</v>
      </c>
      <c r="S39" s="32">
        <f t="shared" si="5"/>
        <v>3405.5630000000006</v>
      </c>
      <c r="T39" s="32">
        <f t="shared" si="5"/>
        <v>3411.37</v>
      </c>
      <c r="U39" s="33">
        <f>SUM(U33:U38)</f>
        <v>3255.828</v>
      </c>
      <c r="V39" s="24">
        <f t="shared" si="0"/>
        <v>0.24994356529150252</v>
      </c>
      <c r="W39" s="20">
        <f t="shared" si="1"/>
        <v>1.1811229332368223E-2</v>
      </c>
      <c r="X39" s="21">
        <f t="shared" si="4"/>
        <v>651.04799999999977</v>
      </c>
      <c r="Y39" s="25">
        <f>(U39-T39)/T39</f>
        <v>-4.5595171441385696E-2</v>
      </c>
      <c r="Z39" s="23">
        <f t="shared" si="3"/>
        <v>-6.9728534166021428E-3</v>
      </c>
    </row>
    <row r="40" spans="1:26" s="3" customFormat="1" ht="13.5" thickBot="1" x14ac:dyDescent="0.25">
      <c r="A40" s="34" t="s">
        <v>15</v>
      </c>
      <c r="B40" s="35">
        <f>B33+B34+B35+B36+B37</f>
        <v>2585.6710000000003</v>
      </c>
      <c r="C40" s="35">
        <f t="shared" ref="C40:T40" si="6">C33+C34+C35+C36+C37</f>
        <v>2630.8040000000001</v>
      </c>
      <c r="D40" s="35">
        <f t="shared" si="6"/>
        <v>2613.663</v>
      </c>
      <c r="E40" s="35">
        <f t="shared" si="6"/>
        <v>2615.5590000000002</v>
      </c>
      <c r="F40" s="35">
        <f t="shared" si="6"/>
        <v>2657.0240000000003</v>
      </c>
      <c r="G40" s="35">
        <f t="shared" si="6"/>
        <v>2732.8530000000001</v>
      </c>
      <c r="H40" s="35">
        <f t="shared" si="6"/>
        <v>2833.317</v>
      </c>
      <c r="I40" s="35">
        <f t="shared" si="6"/>
        <v>2845.2959999999998</v>
      </c>
      <c r="J40" s="35">
        <f t="shared" si="6"/>
        <v>2909.6809999999996</v>
      </c>
      <c r="K40" s="35">
        <f t="shared" si="6"/>
        <v>2940.1879999999996</v>
      </c>
      <c r="L40" s="35">
        <f t="shared" si="6"/>
        <v>3023.43</v>
      </c>
      <c r="M40" s="35">
        <f t="shared" si="6"/>
        <v>3104.6669999999999</v>
      </c>
      <c r="N40" s="35">
        <f t="shared" si="6"/>
        <v>3129.558</v>
      </c>
      <c r="O40" s="35">
        <f t="shared" si="6"/>
        <v>3217.6519999999996</v>
      </c>
      <c r="P40" s="35">
        <f t="shared" si="6"/>
        <v>3282.9749999999999</v>
      </c>
      <c r="Q40" s="35">
        <f t="shared" si="6"/>
        <v>3302.9760000000001</v>
      </c>
      <c r="R40" s="35">
        <f t="shared" si="6"/>
        <v>3351.877</v>
      </c>
      <c r="S40" s="35">
        <f t="shared" si="6"/>
        <v>3337.2030000000004</v>
      </c>
      <c r="T40" s="36">
        <f t="shared" si="6"/>
        <v>3350.6210000000001</v>
      </c>
      <c r="U40" s="37">
        <f>U33+U34+U35+U36+U37</f>
        <v>3201.1129999999998</v>
      </c>
      <c r="V40" s="20">
        <f t="shared" si="0"/>
        <v>0.23802022763143471</v>
      </c>
      <c r="W40" s="20">
        <f t="shared" si="1"/>
        <v>1.1300931806623948E-2</v>
      </c>
      <c r="X40" s="21">
        <f t="shared" si="4"/>
        <v>615.44199999999955</v>
      </c>
      <c r="Y40" s="38">
        <f t="shared" si="2"/>
        <v>-4.4620982200016132E-2</v>
      </c>
      <c r="Z40" s="23">
        <f t="shared" si="3"/>
        <v>-7.8007446375996103E-3</v>
      </c>
    </row>
    <row r="41" spans="1:26" s="3" customFormat="1" x14ac:dyDescent="0.2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6" s="5" customFormat="1" x14ac:dyDescent="0.2">
      <c r="A42" s="3" t="s">
        <v>16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9"/>
      <c r="T42" s="3"/>
      <c r="U42" s="40"/>
    </row>
    <row r="43" spans="1:26" s="41" customFormat="1" x14ac:dyDescent="0.2">
      <c r="A43" s="41" t="s">
        <v>17</v>
      </c>
      <c r="B43" s="42">
        <v>18.488</v>
      </c>
      <c r="C43" s="42">
        <v>19.878</v>
      </c>
      <c r="D43" s="42">
        <v>21.474</v>
      </c>
      <c r="E43" s="42">
        <v>19.297999999999998</v>
      </c>
      <c r="F43" s="42">
        <v>18.091999999999999</v>
      </c>
      <c r="G43" s="42">
        <v>21.283999999999999</v>
      </c>
      <c r="H43" s="42">
        <v>23.434000000000001</v>
      </c>
      <c r="I43" s="42">
        <v>21.704000000000001</v>
      </c>
      <c r="J43" s="42">
        <v>25.158999999999999</v>
      </c>
      <c r="K43" s="42">
        <v>27.63</v>
      </c>
      <c r="L43" s="42">
        <v>28.84</v>
      </c>
      <c r="M43" s="42">
        <v>29.245000000000001</v>
      </c>
      <c r="N43" s="42">
        <v>32.600999999999999</v>
      </c>
      <c r="O43" s="42">
        <v>32.383000000000003</v>
      </c>
      <c r="P43" s="42">
        <v>33.835000000000001</v>
      </c>
      <c r="Q43" s="42">
        <v>36.164000000000001</v>
      </c>
      <c r="R43" s="42">
        <v>35.987000000000002</v>
      </c>
      <c r="S43" s="42">
        <v>34.173999999999999</v>
      </c>
      <c r="T43" s="42">
        <v>31.888999999999999</v>
      </c>
      <c r="U43" s="42">
        <v>31.721</v>
      </c>
      <c r="Y43" s="41">
        <f t="shared" ref="Y43:Y48" si="7">+U33/$U$39</f>
        <v>2.8799125752343183E-2</v>
      </c>
    </row>
    <row r="44" spans="1:26" s="5" customFormat="1" x14ac:dyDescent="0.2">
      <c r="Y44" s="41">
        <f t="shared" si="7"/>
        <v>0.25313100077768236</v>
      </c>
    </row>
    <row r="45" spans="1:26" x14ac:dyDescent="0.2">
      <c r="Y45" s="41">
        <f t="shared" si="7"/>
        <v>0.23070291182458041</v>
      </c>
    </row>
    <row r="46" spans="1:26" ht="13.5" thickBot="1" x14ac:dyDescent="0.25">
      <c r="A46" s="3" t="s">
        <v>18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Y46" s="41">
        <f t="shared" si="7"/>
        <v>0.27458145823428021</v>
      </c>
    </row>
    <row r="47" spans="1:26" x14ac:dyDescent="0.2">
      <c r="A47" s="10"/>
      <c r="B47" s="44">
        <v>2009</v>
      </c>
      <c r="C47" s="45"/>
      <c r="D47" s="43">
        <v>1990</v>
      </c>
      <c r="E47" s="43">
        <v>1991</v>
      </c>
      <c r="F47" s="43">
        <v>1992</v>
      </c>
      <c r="G47" s="43">
        <v>1993</v>
      </c>
      <c r="H47" s="43">
        <v>1994</v>
      </c>
      <c r="I47" s="43">
        <v>1995</v>
      </c>
      <c r="J47" s="43">
        <v>1996</v>
      </c>
      <c r="K47" s="43">
        <v>1997</v>
      </c>
      <c r="L47" s="43">
        <v>1998</v>
      </c>
      <c r="M47" s="43">
        <v>1999</v>
      </c>
      <c r="N47" s="43">
        <v>2000</v>
      </c>
      <c r="O47" s="43">
        <v>2001</v>
      </c>
      <c r="P47" s="43">
        <v>2002</v>
      </c>
      <c r="Q47" s="43">
        <v>2003</v>
      </c>
      <c r="R47" s="43">
        <v>2004</v>
      </c>
      <c r="S47" s="43">
        <v>2005</v>
      </c>
      <c r="T47" s="43">
        <v>2006</v>
      </c>
      <c r="U47" s="43">
        <v>2007</v>
      </c>
      <c r="V47" s="43">
        <v>2008</v>
      </c>
      <c r="W47" s="43">
        <v>2009</v>
      </c>
      <c r="Y47" s="41">
        <f t="shared" si="7"/>
        <v>0.1959802544851878</v>
      </c>
    </row>
    <row r="48" spans="1:26" x14ac:dyDescent="0.2">
      <c r="A48" s="17" t="s">
        <v>8</v>
      </c>
      <c r="B48" s="46">
        <f t="shared" ref="B48:B53" si="8">U33/$U$39</f>
        <v>2.8799125752343183E-2</v>
      </c>
      <c r="C48" s="47"/>
      <c r="D48" s="48">
        <f t="shared" ref="D48:S53" si="9">B33/B$39</f>
        <v>8.4999500917543894E-2</v>
      </c>
      <c r="E48" s="49">
        <f t="shared" si="9"/>
        <v>8.691047305585857E-2</v>
      </c>
      <c r="F48" s="49">
        <f t="shared" si="9"/>
        <v>9.0731979692350639E-2</v>
      </c>
      <c r="G48" s="49">
        <f t="shared" si="9"/>
        <v>8.2014410869496762E-2</v>
      </c>
      <c r="H48" s="49">
        <f t="shared" si="9"/>
        <v>7.9789712598000023E-2</v>
      </c>
      <c r="I48" s="49">
        <f t="shared" si="9"/>
        <v>8.2736321838246238E-2</v>
      </c>
      <c r="J48" s="49">
        <f t="shared" si="9"/>
        <v>7.8578140820077857E-2</v>
      </c>
      <c r="K48" s="49">
        <f t="shared" si="9"/>
        <v>7.3977100433941553E-2</v>
      </c>
      <c r="L48" s="49">
        <f t="shared" si="9"/>
        <v>7.3930770553396363E-2</v>
      </c>
      <c r="M48" s="49">
        <f t="shared" si="9"/>
        <v>6.7918686823448121E-2</v>
      </c>
      <c r="N48" s="49">
        <f t="shared" si="9"/>
        <v>5.8851857756889232E-2</v>
      </c>
      <c r="O48" s="49">
        <f t="shared" si="9"/>
        <v>5.4848054385067069E-2</v>
      </c>
      <c r="P48" s="49">
        <f t="shared" si="9"/>
        <v>5.809418413503379E-2</v>
      </c>
      <c r="Q48" s="49">
        <f t="shared" si="9"/>
        <v>4.9928843051660045E-2</v>
      </c>
      <c r="R48" s="49">
        <f t="shared" si="9"/>
        <v>4.2998914719069949E-2</v>
      </c>
      <c r="S48" s="49">
        <f t="shared" si="9"/>
        <v>4.0779895604948622E-2</v>
      </c>
      <c r="T48" s="49">
        <f t="shared" ref="T48:W53" si="10">R33/R$39</f>
        <v>3.8318746857802635E-2</v>
      </c>
      <c r="U48" s="49">
        <f t="shared" si="10"/>
        <v>3.201878808291022E-2</v>
      </c>
      <c r="V48" s="49">
        <f t="shared" si="10"/>
        <v>3.0149470740494289E-2</v>
      </c>
      <c r="W48" s="48">
        <f t="shared" si="10"/>
        <v>2.8799125752343183E-2</v>
      </c>
      <c r="Y48" s="41">
        <f t="shared" si="7"/>
        <v>1.6805248925926063E-2</v>
      </c>
    </row>
    <row r="49" spans="1:23" x14ac:dyDescent="0.2">
      <c r="A49" s="17" t="s">
        <v>9</v>
      </c>
      <c r="B49" s="46">
        <f t="shared" si="8"/>
        <v>0.25313100077768236</v>
      </c>
      <c r="C49" s="47"/>
      <c r="D49" s="48">
        <f t="shared" si="9"/>
        <v>0.39120885449059034</v>
      </c>
      <c r="E49" s="49">
        <f t="shared" si="9"/>
        <v>0.38593665663912557</v>
      </c>
      <c r="F49" s="49">
        <f t="shared" si="9"/>
        <v>0.37007292181919155</v>
      </c>
      <c r="G49" s="49">
        <f t="shared" si="9"/>
        <v>0.35377041928702879</v>
      </c>
      <c r="H49" s="49">
        <f t="shared" si="9"/>
        <v>0.34992248183676</v>
      </c>
      <c r="I49" s="49">
        <f t="shared" si="9"/>
        <v>0.34318441613110423</v>
      </c>
      <c r="J49" s="49">
        <f t="shared" si="9"/>
        <v>0.33426313554074188</v>
      </c>
      <c r="K49" s="49">
        <f t="shared" si="9"/>
        <v>0.3141485857688085</v>
      </c>
      <c r="L49" s="49">
        <f t="shared" si="9"/>
        <v>0.31006164359075195</v>
      </c>
      <c r="M49" s="49">
        <f t="shared" si="9"/>
        <v>0.29584254596663451</v>
      </c>
      <c r="N49" s="49">
        <f t="shared" si="9"/>
        <v>0.30517230711107518</v>
      </c>
      <c r="O49" s="49">
        <f t="shared" si="9"/>
        <v>0.29932895536094356</v>
      </c>
      <c r="P49" s="49">
        <f t="shared" si="9"/>
        <v>0.30104421513536811</v>
      </c>
      <c r="Q49" s="49">
        <f t="shared" si="9"/>
        <v>0.31092681118183257</v>
      </c>
      <c r="R49" s="49">
        <f t="shared" si="9"/>
        <v>0.29540678773096829</v>
      </c>
      <c r="S49" s="48">
        <f t="shared" si="9"/>
        <v>0.28898589499029792</v>
      </c>
      <c r="T49" s="49">
        <f t="shared" si="10"/>
        <v>0.29061811332008775</v>
      </c>
      <c r="U49" s="49">
        <f t="shared" si="10"/>
        <v>0.28207347801229926</v>
      </c>
      <c r="V49" s="49">
        <f t="shared" si="10"/>
        <v>0.26329890923587884</v>
      </c>
      <c r="W49" s="48">
        <f t="shared" si="10"/>
        <v>0.25313100077768236</v>
      </c>
    </row>
    <row r="50" spans="1:23" x14ac:dyDescent="0.2">
      <c r="A50" s="17" t="s">
        <v>10</v>
      </c>
      <c r="B50" s="46">
        <f t="shared" si="8"/>
        <v>0.23070291182458041</v>
      </c>
      <c r="C50" s="47"/>
      <c r="D50" s="48">
        <f t="shared" si="9"/>
        <v>8.5272844539654016E-2</v>
      </c>
      <c r="E50" s="49">
        <f t="shared" si="9"/>
        <v>8.1844740447729075E-2</v>
      </c>
      <c r="F50" s="49">
        <f t="shared" si="9"/>
        <v>8.0445769897217551E-2</v>
      </c>
      <c r="G50" s="49">
        <f t="shared" si="9"/>
        <v>9.0119339420249495E-2</v>
      </c>
      <c r="H50" s="49">
        <f t="shared" si="9"/>
        <v>0.10042198728246243</v>
      </c>
      <c r="I50" s="49">
        <f t="shared" si="9"/>
        <v>0.10640933058022187</v>
      </c>
      <c r="J50" s="49">
        <f t="shared" si="9"/>
        <v>0.11891205794744734</v>
      </c>
      <c r="K50" s="49">
        <f t="shared" si="9"/>
        <v>0.13688084906153608</v>
      </c>
      <c r="L50" s="49">
        <f t="shared" si="9"/>
        <v>0.14421944505446804</v>
      </c>
      <c r="M50" s="49">
        <f t="shared" si="9"/>
        <v>0.16429186699864701</v>
      </c>
      <c r="N50" s="49">
        <f t="shared" si="9"/>
        <v>0.16739536889138285</v>
      </c>
      <c r="O50" s="49">
        <f t="shared" si="9"/>
        <v>0.16833479212602695</v>
      </c>
      <c r="P50" s="49">
        <f t="shared" si="9"/>
        <v>0.17505771876724216</v>
      </c>
      <c r="Q50" s="49">
        <f t="shared" si="9"/>
        <v>0.1825340973827955</v>
      </c>
      <c r="R50" s="49">
        <f t="shared" si="9"/>
        <v>0.19541738171009698</v>
      </c>
      <c r="S50" s="49">
        <f t="shared" si="9"/>
        <v>0.20798072302398601</v>
      </c>
      <c r="T50" s="49">
        <f t="shared" si="10"/>
        <v>0.21067265567764487</v>
      </c>
      <c r="U50" s="49">
        <f t="shared" si="10"/>
        <v>0.2259494245151242</v>
      </c>
      <c r="V50" s="49">
        <f t="shared" si="10"/>
        <v>0.23691302907629486</v>
      </c>
      <c r="W50" s="48">
        <f t="shared" si="10"/>
        <v>0.23070291182458041</v>
      </c>
    </row>
    <row r="51" spans="1:23" x14ac:dyDescent="0.2">
      <c r="A51" s="17" t="s">
        <v>11</v>
      </c>
      <c r="B51" s="46">
        <f t="shared" si="8"/>
        <v>0.27458145823428021</v>
      </c>
      <c r="C51" s="47"/>
      <c r="D51" s="48">
        <f t="shared" si="9"/>
        <v>0.30515552177151239</v>
      </c>
      <c r="E51" s="49">
        <f t="shared" si="9"/>
        <v>0.30944526434586339</v>
      </c>
      <c r="F51" s="49">
        <f t="shared" si="9"/>
        <v>0.31382593746870552</v>
      </c>
      <c r="G51" s="49">
        <f t="shared" si="9"/>
        <v>0.32708531002565699</v>
      </c>
      <c r="H51" s="49">
        <f t="shared" si="9"/>
        <v>0.32088072889867408</v>
      </c>
      <c r="I51" s="49">
        <f t="shared" si="9"/>
        <v>0.31963950690757603</v>
      </c>
      <c r="J51" s="49">
        <f t="shared" si="9"/>
        <v>0.32394586459010449</v>
      </c>
      <c r="K51" s="49">
        <f t="shared" si="9"/>
        <v>0.32680573709067462</v>
      </c>
      <c r="L51" s="49">
        <f t="shared" si="9"/>
        <v>0.31761549448510329</v>
      </c>
      <c r="M51" s="49">
        <f t="shared" si="9"/>
        <v>0.31767471900766897</v>
      </c>
      <c r="N51" s="49">
        <f t="shared" si="9"/>
        <v>0.30937559031427886</v>
      </c>
      <c r="O51" s="49">
        <f t="shared" si="9"/>
        <v>0.3121612292759765</v>
      </c>
      <c r="P51" s="49">
        <f t="shared" si="9"/>
        <v>0.31290934819664007</v>
      </c>
      <c r="Q51" s="49">
        <f t="shared" si="9"/>
        <v>0.30616702775474547</v>
      </c>
      <c r="R51" s="49">
        <f t="shared" si="9"/>
        <v>0.30350456052743574</v>
      </c>
      <c r="S51" s="49">
        <f t="shared" si="9"/>
        <v>0.29797687921695049</v>
      </c>
      <c r="T51" s="49">
        <f t="shared" si="10"/>
        <v>0.29171290939921479</v>
      </c>
      <c r="U51" s="49">
        <f t="shared" si="10"/>
        <v>0.27463212396892961</v>
      </c>
      <c r="V51" s="49">
        <f t="shared" si="10"/>
        <v>0.27473273201089299</v>
      </c>
      <c r="W51" s="48">
        <f t="shared" si="10"/>
        <v>0.27458145823428021</v>
      </c>
    </row>
    <row r="52" spans="1:23" x14ac:dyDescent="0.2">
      <c r="A52" s="17" t="s">
        <v>12</v>
      </c>
      <c r="B52" s="46">
        <f t="shared" si="8"/>
        <v>0.1959802544851878</v>
      </c>
      <c r="C52" s="47"/>
      <c r="D52" s="48">
        <f t="shared" si="9"/>
        <v>0.12602715008561183</v>
      </c>
      <c r="E52" s="49">
        <f t="shared" si="9"/>
        <v>0.12885516179318102</v>
      </c>
      <c r="F52" s="49">
        <f t="shared" si="9"/>
        <v>0.13635629121387668</v>
      </c>
      <c r="G52" s="49">
        <f t="shared" si="9"/>
        <v>0.13928344753098246</v>
      </c>
      <c r="H52" s="49">
        <f t="shared" si="9"/>
        <v>0.14183936831571659</v>
      </c>
      <c r="I52" s="49">
        <f t="shared" si="9"/>
        <v>0.13975040552751236</v>
      </c>
      <c r="J52" s="49">
        <f t="shared" si="9"/>
        <v>0.13555543582685456</v>
      </c>
      <c r="K52" s="49">
        <f t="shared" si="9"/>
        <v>0.1399083320262805</v>
      </c>
      <c r="L52" s="49">
        <f t="shared" si="9"/>
        <v>0.14485579894077211</v>
      </c>
      <c r="M52" s="49">
        <f t="shared" si="9"/>
        <v>0.14434981314321468</v>
      </c>
      <c r="N52" s="49">
        <f t="shared" si="9"/>
        <v>0.14902748945250591</v>
      </c>
      <c r="O52" s="49">
        <f t="shared" si="9"/>
        <v>0.15528664877852019</v>
      </c>
      <c r="P52" s="49">
        <f t="shared" si="9"/>
        <v>0.14185828833913419</v>
      </c>
      <c r="Q52" s="49">
        <f t="shared" si="9"/>
        <v>0.13967760014929281</v>
      </c>
      <c r="R52" s="49">
        <f t="shared" si="9"/>
        <v>0.15073396411650727</v>
      </c>
      <c r="S52" s="49">
        <f t="shared" si="9"/>
        <v>0.15075697910814717</v>
      </c>
      <c r="T52" s="49">
        <f t="shared" si="10"/>
        <v>0.15646271534182096</v>
      </c>
      <c r="U52" s="49">
        <f t="shared" si="10"/>
        <v>0.1652531461024212</v>
      </c>
      <c r="V52" s="49">
        <f t="shared" si="10"/>
        <v>0.1770980573787071</v>
      </c>
      <c r="W52" s="49">
        <f t="shared" si="10"/>
        <v>0.1959802544851878</v>
      </c>
    </row>
    <row r="53" spans="1:23" ht="13.5" thickBot="1" x14ac:dyDescent="0.25">
      <c r="A53" s="28" t="s">
        <v>13</v>
      </c>
      <c r="B53" s="50">
        <f t="shared" si="8"/>
        <v>1.6805248925926063E-2</v>
      </c>
      <c r="C53" s="47"/>
      <c r="D53" s="49">
        <f t="shared" si="9"/>
        <v>7.3361281950874921E-3</v>
      </c>
      <c r="E53" s="49">
        <f t="shared" si="9"/>
        <v>7.0077037182424496E-3</v>
      </c>
      <c r="F53" s="49">
        <f t="shared" si="9"/>
        <v>8.5670999086580619E-3</v>
      </c>
      <c r="G53" s="49">
        <f t="shared" si="9"/>
        <v>7.7270728665854542E-3</v>
      </c>
      <c r="H53" s="49">
        <f t="shared" si="9"/>
        <v>7.1457210683867492E-3</v>
      </c>
      <c r="I53" s="49">
        <f t="shared" si="9"/>
        <v>8.2800190153392815E-3</v>
      </c>
      <c r="J53" s="49">
        <f t="shared" si="9"/>
        <v>8.7453652747738701E-3</v>
      </c>
      <c r="K53" s="49">
        <f t="shared" si="9"/>
        <v>8.2793956187588238E-3</v>
      </c>
      <c r="L53" s="49">
        <f t="shared" si="9"/>
        <v>9.3168473755083775E-3</v>
      </c>
      <c r="M53" s="49">
        <f t="shared" si="9"/>
        <v>9.9223680603868335E-3</v>
      </c>
      <c r="N53" s="49">
        <f t="shared" si="9"/>
        <v>1.0177386473868046E-2</v>
      </c>
      <c r="O53" s="49">
        <f t="shared" si="9"/>
        <v>1.0040320073465758E-2</v>
      </c>
      <c r="P53" s="49">
        <f t="shared" si="9"/>
        <v>1.1036245426581664E-2</v>
      </c>
      <c r="Q53" s="49">
        <f t="shared" si="9"/>
        <v>1.0765620479673773E-2</v>
      </c>
      <c r="R53" s="49">
        <f t="shared" si="9"/>
        <v>1.1938391195921801E-2</v>
      </c>
      <c r="S53" s="49">
        <f t="shared" si="9"/>
        <v>1.3519628055669796E-2</v>
      </c>
      <c r="T53" s="49">
        <f t="shared" si="10"/>
        <v>1.2214859403428965E-2</v>
      </c>
      <c r="U53" s="49">
        <f t="shared" si="10"/>
        <v>2.0073039318315354E-2</v>
      </c>
      <c r="V53" s="49">
        <f t="shared" si="10"/>
        <v>1.7807801557731935E-2</v>
      </c>
      <c r="W53" s="49">
        <f t="shared" si="10"/>
        <v>1.6805248925926063E-2</v>
      </c>
    </row>
    <row r="55" spans="1:23" x14ac:dyDescent="0.2">
      <c r="C55" s="43" t="s">
        <v>19</v>
      </c>
      <c r="D55" s="48">
        <f t="shared" ref="D55:V55" si="11">AVERAGE(D48+D49+D50)</f>
        <v>0.56148119994778822</v>
      </c>
      <c r="E55" s="49">
        <f t="shared" si="11"/>
        <v>0.55469187014271326</v>
      </c>
      <c r="F55" s="49">
        <f t="shared" si="11"/>
        <v>0.54125067140875971</v>
      </c>
      <c r="G55" s="49">
        <f t="shared" si="11"/>
        <v>0.5259041695767751</v>
      </c>
      <c r="H55" s="49">
        <f t="shared" si="11"/>
        <v>0.53013418171722249</v>
      </c>
      <c r="I55" s="49">
        <f t="shared" si="11"/>
        <v>0.53233006854957232</v>
      </c>
      <c r="J55" s="49">
        <f t="shared" si="11"/>
        <v>0.5317533343082671</v>
      </c>
      <c r="K55" s="49">
        <f t="shared" si="11"/>
        <v>0.52500653526428609</v>
      </c>
      <c r="L55" s="49">
        <f t="shared" si="11"/>
        <v>0.52821185919861635</v>
      </c>
      <c r="M55" s="49">
        <f t="shared" si="11"/>
        <v>0.52805309978872961</v>
      </c>
      <c r="N55" s="49">
        <f t="shared" si="11"/>
        <v>0.53141953375934725</v>
      </c>
      <c r="O55" s="49">
        <f t="shared" si="11"/>
        <v>0.52251180187203761</v>
      </c>
      <c r="P55" s="49">
        <f t="shared" si="11"/>
        <v>0.53419611803764411</v>
      </c>
      <c r="Q55" s="49">
        <f t="shared" si="11"/>
        <v>0.54338975161628811</v>
      </c>
      <c r="R55" s="49">
        <f t="shared" si="11"/>
        <v>0.53382308416013524</v>
      </c>
      <c r="S55" s="49">
        <f t="shared" si="11"/>
        <v>0.53774651361923254</v>
      </c>
      <c r="T55" s="49">
        <f t="shared" si="11"/>
        <v>0.53960951585553518</v>
      </c>
      <c r="U55" s="49">
        <f t="shared" si="11"/>
        <v>0.54004169061033369</v>
      </c>
      <c r="V55" s="49">
        <f t="shared" si="11"/>
        <v>0.53036140905266804</v>
      </c>
      <c r="W55" s="48">
        <f>AVERAGE(W48+W49+W50)</f>
        <v>0.51263303835460594</v>
      </c>
    </row>
    <row r="56" spans="1:23" s="5" customFormat="1" x14ac:dyDescent="0.2"/>
    <row r="57" spans="1:23" x14ac:dyDescent="0.2">
      <c r="A57" s="4" t="s">
        <v>20</v>
      </c>
    </row>
    <row r="58" spans="1:23" x14ac:dyDescent="0.2">
      <c r="A58" s="3" t="s">
        <v>21</v>
      </c>
      <c r="B58" s="51">
        <v>1450.5512644743601</v>
      </c>
      <c r="C58" s="51">
        <v>1425.77024186165</v>
      </c>
      <c r="D58" s="51">
        <v>1359.0843547565901</v>
      </c>
      <c r="E58" s="51">
        <v>1297.2050924007499</v>
      </c>
      <c r="F58" s="51">
        <v>1294.6261569753101</v>
      </c>
      <c r="G58" s="51">
        <v>1289.1282059157199</v>
      </c>
      <c r="H58" s="51">
        <v>1320.0633188833001</v>
      </c>
      <c r="I58" s="51">
        <v>1272.21543572983</v>
      </c>
      <c r="J58" s="51">
        <v>1294.92433226392</v>
      </c>
      <c r="K58" s="51">
        <v>1260.0116042264999</v>
      </c>
      <c r="L58" s="51">
        <v>1290.1974182654001</v>
      </c>
      <c r="M58" s="51">
        <v>1328.2905606966799</v>
      </c>
      <c r="N58" s="51">
        <v>1347.9713303497599</v>
      </c>
      <c r="O58" s="51">
        <v>1403.1648256994099</v>
      </c>
      <c r="P58" s="51">
        <v>1387.16322188812</v>
      </c>
      <c r="Q58" s="51">
        <v>1373.0361613381299</v>
      </c>
      <c r="R58" s="51">
        <v>1385.2762968233601</v>
      </c>
      <c r="S58" s="51">
        <v>1392.89104109134</v>
      </c>
      <c r="T58" s="51">
        <v>1321.48825176009</v>
      </c>
      <c r="U58" s="51">
        <v>1218.28955141291</v>
      </c>
    </row>
    <row r="59" spans="1:23" ht="5.25" customHeight="1" x14ac:dyDescent="0.2">
      <c r="A59" s="3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</row>
    <row r="60" spans="1:23" x14ac:dyDescent="0.2">
      <c r="A60" s="3" t="s">
        <v>22</v>
      </c>
    </row>
    <row r="61" spans="1:23" x14ac:dyDescent="0.2">
      <c r="A61" s="3" t="s">
        <v>16</v>
      </c>
      <c r="B61" s="52">
        <f>B77</f>
        <v>241.50700000000001</v>
      </c>
      <c r="C61" s="52">
        <f t="shared" ref="C61:U61" si="12">C39</f>
        <v>2649.37</v>
      </c>
      <c r="D61" s="52">
        <f t="shared" si="12"/>
        <v>2636.248</v>
      </c>
      <c r="E61" s="52">
        <f t="shared" si="12"/>
        <v>2635.9270000000001</v>
      </c>
      <c r="F61" s="52">
        <f t="shared" si="12"/>
        <v>2676.1470000000004</v>
      </c>
      <c r="G61" s="52">
        <f t="shared" si="12"/>
        <v>2755.67</v>
      </c>
      <c r="H61" s="52">
        <f t="shared" si="12"/>
        <v>2858.3139999999999</v>
      </c>
      <c r="I61" s="52">
        <f t="shared" si="12"/>
        <v>2869.0499999999997</v>
      </c>
      <c r="J61" s="52">
        <f t="shared" si="12"/>
        <v>2937.0449999999996</v>
      </c>
      <c r="K61" s="52">
        <f t="shared" si="12"/>
        <v>2969.6539999999995</v>
      </c>
      <c r="L61" s="52">
        <f t="shared" si="12"/>
        <v>3054.5169999999998</v>
      </c>
      <c r="M61" s="52">
        <f t="shared" si="12"/>
        <v>3136.1549999999997</v>
      </c>
      <c r="N61" s="52">
        <f t="shared" si="12"/>
        <v>3164.482</v>
      </c>
      <c r="O61" s="52">
        <f t="shared" si="12"/>
        <v>3252.6689999999994</v>
      </c>
      <c r="P61" s="52">
        <f t="shared" si="12"/>
        <v>3322.6419999999998</v>
      </c>
      <c r="Q61" s="52">
        <f t="shared" si="12"/>
        <v>3348.2429999999999</v>
      </c>
      <c r="R61" s="52">
        <f t="shared" si="12"/>
        <v>3393.326</v>
      </c>
      <c r="S61" s="52">
        <f t="shared" si="12"/>
        <v>3405.5630000000006</v>
      </c>
      <c r="T61" s="52">
        <f t="shared" si="12"/>
        <v>3411.37</v>
      </c>
      <c r="U61" s="52">
        <f t="shared" si="12"/>
        <v>3255.828</v>
      </c>
    </row>
    <row r="62" spans="1:23" ht="6" customHeight="1" x14ac:dyDescent="0.2"/>
    <row r="63" spans="1:23" x14ac:dyDescent="0.2">
      <c r="A63" s="53"/>
      <c r="B63" s="53">
        <v>1990</v>
      </c>
      <c r="C63" s="53">
        <f>B63+1</f>
        <v>1991</v>
      </c>
      <c r="D63" s="53">
        <f t="shared" ref="D63:U63" si="13">C63+1</f>
        <v>1992</v>
      </c>
      <c r="E63" s="53">
        <f t="shared" si="13"/>
        <v>1993</v>
      </c>
      <c r="F63" s="53">
        <f t="shared" si="13"/>
        <v>1994</v>
      </c>
      <c r="G63" s="53">
        <f t="shared" si="13"/>
        <v>1995</v>
      </c>
      <c r="H63" s="53">
        <f t="shared" si="13"/>
        <v>1996</v>
      </c>
      <c r="I63" s="53">
        <f t="shared" si="13"/>
        <v>1997</v>
      </c>
      <c r="J63" s="53">
        <f t="shared" si="13"/>
        <v>1998</v>
      </c>
      <c r="K63" s="53">
        <f t="shared" si="13"/>
        <v>1999</v>
      </c>
      <c r="L63" s="53">
        <f t="shared" si="13"/>
        <v>2000</v>
      </c>
      <c r="M63" s="53">
        <f t="shared" si="13"/>
        <v>2001</v>
      </c>
      <c r="N63" s="53">
        <f t="shared" si="13"/>
        <v>2002</v>
      </c>
      <c r="O63" s="53">
        <f t="shared" si="13"/>
        <v>2003</v>
      </c>
      <c r="P63" s="53">
        <f t="shared" si="13"/>
        <v>2004</v>
      </c>
      <c r="Q63" s="53">
        <f t="shared" si="13"/>
        <v>2005</v>
      </c>
      <c r="R63" s="53">
        <f t="shared" si="13"/>
        <v>2006</v>
      </c>
      <c r="S63" s="53">
        <f t="shared" si="13"/>
        <v>2007</v>
      </c>
      <c r="T63" s="53">
        <f t="shared" si="13"/>
        <v>2008</v>
      </c>
      <c r="U63" s="53">
        <f t="shared" si="13"/>
        <v>2009</v>
      </c>
      <c r="W63" s="3" t="s">
        <v>2</v>
      </c>
    </row>
    <row r="64" spans="1:23" s="4" customFormat="1" x14ac:dyDescent="0.2">
      <c r="A64" s="54" t="s">
        <v>23</v>
      </c>
      <c r="B64" s="55">
        <f t="shared" ref="B64:U64" si="14">B58/B61*1000</f>
        <v>6006.2493611959908</v>
      </c>
      <c r="C64" s="55">
        <f t="shared" si="14"/>
        <v>538.15444496678458</v>
      </c>
      <c r="D64" s="55">
        <f t="shared" si="14"/>
        <v>515.53736778807991</v>
      </c>
      <c r="E64" s="55">
        <f t="shared" si="14"/>
        <v>492.12481696221096</v>
      </c>
      <c r="F64" s="55">
        <f t="shared" si="14"/>
        <v>483.76496394828456</v>
      </c>
      <c r="G64" s="55">
        <f t="shared" si="14"/>
        <v>467.8093552260321</v>
      </c>
      <c r="H64" s="55">
        <f t="shared" si="14"/>
        <v>461.83285632134897</v>
      </c>
      <c r="I64" s="55">
        <f t="shared" si="14"/>
        <v>443.42741873785059</v>
      </c>
      <c r="J64" s="55">
        <f t="shared" si="14"/>
        <v>440.89359620432106</v>
      </c>
      <c r="K64" s="55">
        <f t="shared" si="14"/>
        <v>424.29576113126313</v>
      </c>
      <c r="L64" s="55">
        <f t="shared" si="14"/>
        <v>422.3899943151078</v>
      </c>
      <c r="M64" s="55">
        <f t="shared" si="14"/>
        <v>423.54110708707952</v>
      </c>
      <c r="N64" s="55">
        <f t="shared" si="14"/>
        <v>425.96903074492445</v>
      </c>
      <c r="O64" s="55">
        <f t="shared" si="14"/>
        <v>431.38875357419101</v>
      </c>
      <c r="P64" s="55">
        <f t="shared" si="14"/>
        <v>417.48801763419596</v>
      </c>
      <c r="Q64" s="55">
        <f t="shared" si="14"/>
        <v>410.07661670258994</v>
      </c>
      <c r="R64" s="55">
        <f t="shared" si="14"/>
        <v>408.23554731356785</v>
      </c>
      <c r="S64" s="55">
        <f t="shared" si="14"/>
        <v>409.00463186008886</v>
      </c>
      <c r="T64" s="55">
        <f t="shared" si="14"/>
        <v>387.3775790254619</v>
      </c>
      <c r="U64" s="55">
        <f t="shared" si="14"/>
        <v>374.18731929724481</v>
      </c>
      <c r="W64" s="56">
        <f>U64/B64-1</f>
        <v>-0.93770033563462718</v>
      </c>
    </row>
    <row r="68" spans="1:29" x14ac:dyDescent="0.2">
      <c r="A68" s="57" t="s">
        <v>24</v>
      </c>
      <c r="B68" s="57"/>
      <c r="C68" s="57"/>
    </row>
    <row r="69" spans="1:29" ht="13.5" thickBot="1" x14ac:dyDescent="0.25"/>
    <row r="70" spans="1:29" s="3" customFormat="1" x14ac:dyDescent="0.2">
      <c r="A70" s="10"/>
      <c r="B70" s="11">
        <v>1990</v>
      </c>
      <c r="C70" s="11">
        <v>1991</v>
      </c>
      <c r="D70" s="11">
        <v>1992</v>
      </c>
      <c r="E70" s="11">
        <v>1993</v>
      </c>
      <c r="F70" s="11">
        <v>1994</v>
      </c>
      <c r="G70" s="11">
        <v>1995</v>
      </c>
      <c r="H70" s="11">
        <v>1996</v>
      </c>
      <c r="I70" s="11">
        <v>1997</v>
      </c>
      <c r="J70" s="11">
        <v>1998</v>
      </c>
      <c r="K70" s="11">
        <v>1999</v>
      </c>
      <c r="L70" s="11">
        <v>2000</v>
      </c>
      <c r="M70" s="11">
        <v>2001</v>
      </c>
      <c r="N70" s="11">
        <v>2002</v>
      </c>
      <c r="O70" s="11">
        <v>2003</v>
      </c>
      <c r="P70" s="11">
        <v>2004</v>
      </c>
      <c r="Q70" s="11">
        <v>2005</v>
      </c>
      <c r="R70" s="11">
        <v>2006</v>
      </c>
      <c r="S70" s="12">
        <v>2007</v>
      </c>
      <c r="T70" s="12">
        <v>2008</v>
      </c>
      <c r="U70" s="13">
        <v>2009</v>
      </c>
      <c r="V70"/>
      <c r="W70" t="s">
        <v>2</v>
      </c>
      <c r="X70" s="3" t="s">
        <v>4</v>
      </c>
      <c r="Y70" t="s">
        <v>3</v>
      </c>
      <c r="Z70"/>
      <c r="AB70"/>
      <c r="AC70"/>
    </row>
    <row r="71" spans="1:29" s="3" customFormat="1" x14ac:dyDescent="0.2">
      <c r="A71" s="17" t="s">
        <v>8</v>
      </c>
      <c r="B71" s="18">
        <v>4.3410000000000002</v>
      </c>
      <c r="C71" s="18">
        <v>3.9129999999999998</v>
      </c>
      <c r="D71" s="18">
        <v>6.016</v>
      </c>
      <c r="E71" s="18">
        <v>5.44</v>
      </c>
      <c r="F71" s="18">
        <v>5.8609999999999998</v>
      </c>
      <c r="G71" s="18">
        <v>6.1449999999999996</v>
      </c>
      <c r="H71" s="18">
        <v>6.8540000000000001</v>
      </c>
      <c r="I71" s="18">
        <v>7.4660000000000002</v>
      </c>
      <c r="J71" s="18">
        <v>8.6110000000000007</v>
      </c>
      <c r="K71" s="18">
        <v>8.4220000000000006</v>
      </c>
      <c r="L71" s="18">
        <v>9.5519999999999996</v>
      </c>
      <c r="M71" s="18">
        <v>10.627000000000001</v>
      </c>
      <c r="N71" s="18">
        <v>11</v>
      </c>
      <c r="O71" s="18">
        <v>9.4740000000000002</v>
      </c>
      <c r="P71" s="18">
        <v>7.9029999999999996</v>
      </c>
      <c r="Q71" s="18">
        <v>5.7229999999999999</v>
      </c>
      <c r="R71" s="18">
        <v>4.5709999999999997</v>
      </c>
      <c r="S71" s="18">
        <v>6.7370000000000001</v>
      </c>
      <c r="T71" s="18">
        <v>7.69</v>
      </c>
      <c r="U71" s="18">
        <v>4.95</v>
      </c>
      <c r="V71"/>
      <c r="W71" s="58">
        <f t="shared" ref="W71:W78" si="15">((U71/B71)^(1/19))-1</f>
        <v>6.9335496939371133E-3</v>
      </c>
      <c r="X71" s="59">
        <f t="shared" ref="X71:X78" si="16">((U71/Q71)^(1/4))-1</f>
        <v>-3.5626288256474181E-2</v>
      </c>
      <c r="Y71" s="58">
        <f t="shared" ref="Y71:Y78" si="17">U71/T71-1</f>
        <v>-0.35630689206762034</v>
      </c>
      <c r="Z71"/>
      <c r="AB71"/>
      <c r="AC71"/>
    </row>
    <row r="72" spans="1:29" s="3" customFormat="1" x14ac:dyDescent="0.2">
      <c r="A72" s="17" t="s">
        <v>9</v>
      </c>
      <c r="B72" s="18">
        <v>20.263999999999999</v>
      </c>
      <c r="C72" s="18">
        <v>21.617999999999999</v>
      </c>
      <c r="D72" s="18">
        <v>24.57</v>
      </c>
      <c r="E72" s="18">
        <v>23.75</v>
      </c>
      <c r="F72" s="18">
        <v>28.24</v>
      </c>
      <c r="G72" s="18">
        <v>27.469000000000001</v>
      </c>
      <c r="H72" s="18">
        <v>29.765000000000001</v>
      </c>
      <c r="I72" s="18">
        <v>32.953000000000003</v>
      </c>
      <c r="J72" s="18">
        <v>35.067</v>
      </c>
      <c r="K72" s="18">
        <v>36.261000000000003</v>
      </c>
      <c r="L72" s="18">
        <v>37.369999999999997</v>
      </c>
      <c r="M72" s="18">
        <v>37.779000000000003</v>
      </c>
      <c r="N72" s="18">
        <v>31.466999999999999</v>
      </c>
      <c r="O72" s="18">
        <v>31.462</v>
      </c>
      <c r="P72" s="18">
        <v>33.607999999999997</v>
      </c>
      <c r="Q72" s="18">
        <v>42.241</v>
      </c>
      <c r="R72" s="18">
        <v>45.651000000000003</v>
      </c>
      <c r="S72" s="18">
        <v>52.375999999999998</v>
      </c>
      <c r="T72" s="18">
        <v>56.414000000000001</v>
      </c>
      <c r="U72" s="18">
        <v>54.27</v>
      </c>
      <c r="V72"/>
      <c r="W72" s="60">
        <f t="shared" si="15"/>
        <v>5.3216399627694644E-2</v>
      </c>
      <c r="X72" s="61">
        <f t="shared" si="16"/>
        <v>6.4648894924224543E-2</v>
      </c>
      <c r="Y72" s="58">
        <f t="shared" si="17"/>
        <v>-3.8004750593824244E-2</v>
      </c>
      <c r="Z72"/>
      <c r="AB72"/>
      <c r="AC72"/>
    </row>
    <row r="73" spans="1:29" s="3" customFormat="1" x14ac:dyDescent="0.2">
      <c r="A73" s="17" t="s">
        <v>10</v>
      </c>
      <c r="B73" s="18">
        <v>10.561999999999999</v>
      </c>
      <c r="C73" s="18">
        <v>13.039</v>
      </c>
      <c r="D73" s="18">
        <v>11.407999999999999</v>
      </c>
      <c r="E73" s="18">
        <v>11.452</v>
      </c>
      <c r="F73" s="18">
        <v>14.699</v>
      </c>
      <c r="G73" s="18">
        <v>18.154</v>
      </c>
      <c r="H73" s="18">
        <v>19.065999999999999</v>
      </c>
      <c r="I73" s="18">
        <v>24.16</v>
      </c>
      <c r="J73" s="18">
        <v>26.588000000000001</v>
      </c>
      <c r="K73" s="18">
        <v>38.420999999999999</v>
      </c>
      <c r="L73" s="18">
        <v>48.173000000000002</v>
      </c>
      <c r="M73" s="18">
        <v>51.366999999999997</v>
      </c>
      <c r="N73" s="18">
        <v>54.399000000000001</v>
      </c>
      <c r="O73" s="18">
        <v>65.679000000000002</v>
      </c>
      <c r="P73" s="18">
        <v>64.504000000000005</v>
      </c>
      <c r="Q73" s="18">
        <v>75.769000000000005</v>
      </c>
      <c r="R73" s="18">
        <v>83.078999999999994</v>
      </c>
      <c r="S73" s="18">
        <v>97.715999999999994</v>
      </c>
      <c r="T73" s="18">
        <v>101.289</v>
      </c>
      <c r="U73" s="18">
        <v>102.527</v>
      </c>
      <c r="V73"/>
      <c r="W73" s="60">
        <f t="shared" si="15"/>
        <v>0.12707343878894051</v>
      </c>
      <c r="X73" s="61">
        <f t="shared" si="16"/>
        <v>7.854103584960459E-2</v>
      </c>
      <c r="Y73" s="58">
        <f t="shared" si="17"/>
        <v>1.2222452586164279E-2</v>
      </c>
      <c r="Z73"/>
      <c r="AB73"/>
      <c r="AC73"/>
    </row>
    <row r="74" spans="1:29" s="3" customFormat="1" x14ac:dyDescent="0.2">
      <c r="A74" s="17" t="s">
        <v>11</v>
      </c>
      <c r="B74" s="18">
        <v>23.635999999999999</v>
      </c>
      <c r="C74" s="18">
        <v>22.952999999999999</v>
      </c>
      <c r="D74" s="18">
        <v>23.448</v>
      </c>
      <c r="E74" s="18">
        <v>23.350999999999999</v>
      </c>
      <c r="F74" s="18">
        <v>24.363</v>
      </c>
      <c r="G74" s="18">
        <v>24.895</v>
      </c>
      <c r="H74" s="18">
        <v>25.141999999999999</v>
      </c>
      <c r="I74" s="18">
        <v>25.408999999999999</v>
      </c>
      <c r="J74" s="18">
        <v>25.83</v>
      </c>
      <c r="K74" s="18">
        <v>25.83</v>
      </c>
      <c r="L74" s="18">
        <v>26.446000000000002</v>
      </c>
      <c r="M74" s="18">
        <v>26.811</v>
      </c>
      <c r="N74" s="18">
        <v>27.234000000000002</v>
      </c>
      <c r="O74" s="18">
        <v>27.486999999999998</v>
      </c>
      <c r="P74" s="18">
        <v>26.957999999999998</v>
      </c>
      <c r="Q74" s="18">
        <v>23.341000000000001</v>
      </c>
      <c r="R74" s="18">
        <v>27.818999999999999</v>
      </c>
      <c r="S74" s="18">
        <v>27.925000000000001</v>
      </c>
      <c r="T74" s="18">
        <v>27.7</v>
      </c>
      <c r="U74" s="18">
        <v>27.686</v>
      </c>
      <c r="V74"/>
      <c r="W74" s="58">
        <f t="shared" si="15"/>
        <v>8.3587353373504314E-3</v>
      </c>
      <c r="X74" s="59">
        <f t="shared" si="16"/>
        <v>4.3602687873987467E-2</v>
      </c>
      <c r="Y74" s="58">
        <f t="shared" si="17"/>
        <v>-5.0541516245483642E-4</v>
      </c>
      <c r="Z74"/>
      <c r="AB74"/>
      <c r="AC74"/>
    </row>
    <row r="75" spans="1:29" s="3" customFormat="1" x14ac:dyDescent="0.2">
      <c r="A75" s="17" t="s">
        <v>12</v>
      </c>
      <c r="B75" s="18">
        <v>181.143</v>
      </c>
      <c r="C75" s="18">
        <v>172.35</v>
      </c>
      <c r="D75" s="18">
        <v>183.52600000000001</v>
      </c>
      <c r="E75" s="18">
        <v>196.23099999999999</v>
      </c>
      <c r="F75" s="18">
        <v>189.33699999999999</v>
      </c>
      <c r="G75" s="18">
        <v>200.49199999999999</v>
      </c>
      <c r="H75" s="18">
        <v>181.24600000000001</v>
      </c>
      <c r="I75" s="18">
        <v>193.52500000000001</v>
      </c>
      <c r="J75" s="18">
        <v>201.57400000000001</v>
      </c>
      <c r="K75" s="18">
        <v>206.97300000000001</v>
      </c>
      <c r="L75" s="18">
        <v>218.583</v>
      </c>
      <c r="M75" s="18">
        <v>196.16399999999999</v>
      </c>
      <c r="N75" s="18">
        <v>211.476</v>
      </c>
      <c r="O75" s="18">
        <v>189.739</v>
      </c>
      <c r="P75" s="18">
        <v>202.518</v>
      </c>
      <c r="Q75" s="18">
        <v>221.07599999999999</v>
      </c>
      <c r="R75" s="18">
        <v>210.62100000000001</v>
      </c>
      <c r="S75" s="18">
        <v>221.67099999999999</v>
      </c>
      <c r="T75" s="18">
        <v>226.154</v>
      </c>
      <c r="U75" s="18">
        <v>216.46</v>
      </c>
      <c r="V75"/>
      <c r="W75" s="58">
        <f t="shared" si="15"/>
        <v>9.4187641089236163E-3</v>
      </c>
      <c r="X75" s="61">
        <f t="shared" si="16"/>
        <v>-5.2613008518670457E-3</v>
      </c>
      <c r="Y75" s="58">
        <f t="shared" si="17"/>
        <v>-4.2864596690750489E-2</v>
      </c>
      <c r="Z75"/>
      <c r="AB75"/>
      <c r="AC75"/>
    </row>
    <row r="76" spans="1:29" s="3" customFormat="1" ht="13.5" thickBot="1" x14ac:dyDescent="0.25">
      <c r="A76" s="28" t="s">
        <v>13</v>
      </c>
      <c r="B76" s="29">
        <v>1.5609999999999999</v>
      </c>
      <c r="C76" s="29">
        <v>1.8820000000000001</v>
      </c>
      <c r="D76" s="29">
        <v>1.8540000000000001</v>
      </c>
      <c r="E76" s="29">
        <v>1.345</v>
      </c>
      <c r="F76" s="29">
        <v>2.028</v>
      </c>
      <c r="G76" s="29">
        <v>1.8620000000000001</v>
      </c>
      <c r="H76" s="29">
        <v>1.6659999999999999</v>
      </c>
      <c r="I76" s="29">
        <v>2.1319999999999997</v>
      </c>
      <c r="J76" s="29">
        <v>2.173</v>
      </c>
      <c r="K76" s="29">
        <v>1.595</v>
      </c>
      <c r="L76" s="29">
        <v>1.962</v>
      </c>
      <c r="M76" s="29">
        <v>2.1030000000000002</v>
      </c>
      <c r="N76" s="29">
        <v>2.27</v>
      </c>
      <c r="O76" s="29">
        <v>2.7570000000000001</v>
      </c>
      <c r="P76" s="29">
        <v>2.3639999999999999</v>
      </c>
      <c r="Q76" s="29">
        <v>2.8010000000000002</v>
      </c>
      <c r="R76" s="29">
        <v>2.4529999999999998</v>
      </c>
      <c r="S76" s="29">
        <v>-7.1549999999999994</v>
      </c>
      <c r="T76" s="29">
        <v>-6.8530000000000006</v>
      </c>
      <c r="U76" s="29">
        <v>-7.1869999999999994</v>
      </c>
      <c r="V76"/>
      <c r="W76" s="58">
        <f t="shared" si="15"/>
        <v>-2.0836832352885977</v>
      </c>
      <c r="X76" s="59" t="e">
        <f t="shared" si="16"/>
        <v>#NUM!</v>
      </c>
      <c r="Y76" s="58">
        <f t="shared" si="17"/>
        <v>4.8737779074857546E-2</v>
      </c>
      <c r="Z76"/>
      <c r="AB76"/>
      <c r="AC76"/>
    </row>
    <row r="77" spans="1:29" s="3" customFormat="1" ht="13.5" thickBot="1" x14ac:dyDescent="0.25">
      <c r="A77" s="31" t="s">
        <v>14</v>
      </c>
      <c r="B77" s="32">
        <f>SUM(B71:B76)</f>
        <v>241.50700000000001</v>
      </c>
      <c r="C77" s="32">
        <f t="shared" ref="C77:U77" si="18">SUM(C71:C76)</f>
        <v>235.755</v>
      </c>
      <c r="D77" s="32">
        <f t="shared" si="18"/>
        <v>250.82200000000003</v>
      </c>
      <c r="E77" s="32">
        <f t="shared" si="18"/>
        <v>261.56900000000002</v>
      </c>
      <c r="F77" s="32">
        <f t="shared" si="18"/>
        <v>264.52800000000002</v>
      </c>
      <c r="G77" s="32">
        <f t="shared" si="18"/>
        <v>279.017</v>
      </c>
      <c r="H77" s="32">
        <f t="shared" si="18"/>
        <v>263.73899999999998</v>
      </c>
      <c r="I77" s="32">
        <f t="shared" si="18"/>
        <v>285.64500000000004</v>
      </c>
      <c r="J77" s="32">
        <f t="shared" si="18"/>
        <v>299.84300000000002</v>
      </c>
      <c r="K77" s="32">
        <f t="shared" si="18"/>
        <v>317.50200000000007</v>
      </c>
      <c r="L77" s="32">
        <f t="shared" si="18"/>
        <v>342.08600000000001</v>
      </c>
      <c r="M77" s="32">
        <f t="shared" si="18"/>
        <v>324.851</v>
      </c>
      <c r="N77" s="32">
        <f t="shared" si="18"/>
        <v>337.846</v>
      </c>
      <c r="O77" s="32">
        <f t="shared" si="18"/>
        <v>326.59800000000001</v>
      </c>
      <c r="P77" s="32">
        <f t="shared" si="18"/>
        <v>337.85499999999996</v>
      </c>
      <c r="Q77" s="32">
        <f t="shared" si="18"/>
        <v>370.95099999999996</v>
      </c>
      <c r="R77" s="32">
        <f t="shared" si="18"/>
        <v>374.19399999999996</v>
      </c>
      <c r="S77" s="32">
        <f t="shared" si="18"/>
        <v>399.27000000000004</v>
      </c>
      <c r="T77" s="32">
        <f t="shared" si="18"/>
        <v>412.39399999999995</v>
      </c>
      <c r="U77" s="32">
        <f t="shared" si="18"/>
        <v>398.70600000000002</v>
      </c>
      <c r="V77"/>
      <c r="W77" s="60">
        <f t="shared" si="15"/>
        <v>2.6736751863597918E-2</v>
      </c>
      <c r="X77" s="59">
        <f t="shared" si="16"/>
        <v>1.8202259089370676E-2</v>
      </c>
      <c r="Y77" s="60">
        <f>U77/T77-1</f>
        <v>-3.3191559528023995E-2</v>
      </c>
      <c r="Z77"/>
      <c r="AB77"/>
      <c r="AC77"/>
    </row>
    <row r="78" spans="1:29" s="3" customFormat="1" ht="13.5" thickBot="1" x14ac:dyDescent="0.25">
      <c r="A78" s="34" t="s">
        <v>15</v>
      </c>
      <c r="B78" s="35">
        <f>B71+B72+B73+B74+B75</f>
        <v>239.946</v>
      </c>
      <c r="C78" s="35">
        <f t="shared" ref="C78:U78" si="19">C71+C72+C73+C74+C75</f>
        <v>233.87299999999999</v>
      </c>
      <c r="D78" s="35">
        <f t="shared" si="19"/>
        <v>248.96800000000002</v>
      </c>
      <c r="E78" s="35">
        <f t="shared" si="19"/>
        <v>260.22399999999999</v>
      </c>
      <c r="F78" s="35">
        <f t="shared" si="19"/>
        <v>262.5</v>
      </c>
      <c r="G78" s="35">
        <f t="shared" si="19"/>
        <v>277.15499999999997</v>
      </c>
      <c r="H78" s="35">
        <f t="shared" si="19"/>
        <v>262.07299999999998</v>
      </c>
      <c r="I78" s="35">
        <f t="shared" si="19"/>
        <v>283.51300000000003</v>
      </c>
      <c r="J78" s="35">
        <f t="shared" si="19"/>
        <v>297.67</v>
      </c>
      <c r="K78" s="35">
        <f t="shared" si="19"/>
        <v>315.90700000000004</v>
      </c>
      <c r="L78" s="35">
        <f t="shared" si="19"/>
        <v>340.12400000000002</v>
      </c>
      <c r="M78" s="35">
        <f t="shared" si="19"/>
        <v>322.74799999999999</v>
      </c>
      <c r="N78" s="35">
        <f t="shared" si="19"/>
        <v>335.57600000000002</v>
      </c>
      <c r="O78" s="35">
        <f t="shared" si="19"/>
        <v>323.84100000000001</v>
      </c>
      <c r="P78" s="35">
        <f t="shared" si="19"/>
        <v>335.49099999999999</v>
      </c>
      <c r="Q78" s="35">
        <f t="shared" si="19"/>
        <v>368.15</v>
      </c>
      <c r="R78" s="35">
        <f t="shared" si="19"/>
        <v>371.74099999999999</v>
      </c>
      <c r="S78" s="35">
        <f t="shared" si="19"/>
        <v>406.42500000000001</v>
      </c>
      <c r="T78" s="35">
        <f t="shared" si="19"/>
        <v>419.24699999999996</v>
      </c>
      <c r="U78" s="35">
        <f t="shared" si="19"/>
        <v>405.89300000000003</v>
      </c>
      <c r="V78"/>
      <c r="W78" s="58">
        <f t="shared" si="15"/>
        <v>2.8053430683051106E-2</v>
      </c>
      <c r="X78" s="59">
        <f t="shared" si="16"/>
        <v>2.4699889066054803E-2</v>
      </c>
      <c r="Y78" s="58">
        <f t="shared" si="17"/>
        <v>-3.1852344799127796E-2</v>
      </c>
      <c r="Z78"/>
      <c r="AB78"/>
      <c r="AC78"/>
    </row>
    <row r="80" spans="1:29" x14ac:dyDescent="0.2">
      <c r="A80" s="62" t="s">
        <v>25</v>
      </c>
      <c r="B80" t="s">
        <v>26</v>
      </c>
      <c r="C80" t="s">
        <v>27</v>
      </c>
      <c r="D80" t="s">
        <v>28</v>
      </c>
      <c r="E80" t="s">
        <v>29</v>
      </c>
      <c r="F80" t="s">
        <v>30</v>
      </c>
      <c r="G80" t="s">
        <v>31</v>
      </c>
      <c r="H80" t="s">
        <v>32</v>
      </c>
      <c r="I80" t="s">
        <v>33</v>
      </c>
      <c r="J80" t="s">
        <v>34</v>
      </c>
      <c r="K80" t="s">
        <v>35</v>
      </c>
      <c r="L80" t="s">
        <v>36</v>
      </c>
      <c r="M80" t="s">
        <v>37</v>
      </c>
      <c r="N80" t="s">
        <v>38</v>
      </c>
      <c r="O80" t="s">
        <v>39</v>
      </c>
      <c r="P80" t="s">
        <v>40</v>
      </c>
      <c r="Q80" t="s">
        <v>41</v>
      </c>
      <c r="R80" t="s">
        <v>42</v>
      </c>
      <c r="S80" t="s">
        <v>43</v>
      </c>
      <c r="T80" t="s">
        <v>44</v>
      </c>
      <c r="U80" t="s">
        <v>45</v>
      </c>
    </row>
    <row r="81" spans="1:21" x14ac:dyDescent="0.2">
      <c r="A81" s="17" t="s">
        <v>8</v>
      </c>
      <c r="B81" s="58">
        <f>B71/B$77</f>
        <v>1.7974634275611058E-2</v>
      </c>
      <c r="C81" s="58">
        <f t="shared" ref="C81:U86" si="20">C71/$U$77</f>
        <v>9.8142490958249926E-3</v>
      </c>
      <c r="D81" s="58">
        <f t="shared" si="20"/>
        <v>1.5088812307815783E-2</v>
      </c>
      <c r="E81" s="58">
        <f t="shared" si="20"/>
        <v>1.3644138788982359E-2</v>
      </c>
      <c r="F81" s="58">
        <f t="shared" si="20"/>
        <v>1.4700054676879704E-2</v>
      </c>
      <c r="G81" s="58">
        <f t="shared" si="20"/>
        <v>1.5412358981304518E-2</v>
      </c>
      <c r="H81" s="58">
        <f t="shared" si="20"/>
        <v>1.7190611628618582E-2</v>
      </c>
      <c r="I81" s="58">
        <f t="shared" si="20"/>
        <v>1.8725577242379096E-2</v>
      </c>
      <c r="J81" s="58">
        <f t="shared" si="20"/>
        <v>2.1597367483810127E-2</v>
      </c>
      <c r="K81" s="58">
        <f t="shared" si="20"/>
        <v>2.1123333985442909E-2</v>
      </c>
      <c r="L81" s="58">
        <f t="shared" si="20"/>
        <v>2.3957502520654313E-2</v>
      </c>
      <c r="M81" s="58">
        <f t="shared" si="20"/>
        <v>2.6653724799727118E-2</v>
      </c>
      <c r="N81" s="58">
        <f t="shared" si="20"/>
        <v>2.7589251227721677E-2</v>
      </c>
      <c r="O81" s="58">
        <f t="shared" si="20"/>
        <v>2.3761869648312291E-2</v>
      </c>
      <c r="P81" s="58">
        <f t="shared" si="20"/>
        <v>1.9821622950244037E-2</v>
      </c>
      <c r="Q81" s="58">
        <f t="shared" si="20"/>
        <v>1.4353934979659196E-2</v>
      </c>
      <c r="R81" s="58">
        <f t="shared" si="20"/>
        <v>1.1464587941992344E-2</v>
      </c>
      <c r="S81" s="58">
        <f t="shared" si="20"/>
        <v>1.689716232010554E-2</v>
      </c>
      <c r="T81" s="58">
        <f t="shared" si="20"/>
        <v>1.9287394721925429E-2</v>
      </c>
      <c r="U81" s="58">
        <f t="shared" si="20"/>
        <v>1.2415163052474755E-2</v>
      </c>
    </row>
    <row r="82" spans="1:21" x14ac:dyDescent="0.2">
      <c r="A82" s="17" t="s">
        <v>9</v>
      </c>
      <c r="B82" s="58">
        <f>B72/B$77</f>
        <v>8.3906470619899212E-2</v>
      </c>
      <c r="C82" s="58">
        <f t="shared" si="20"/>
        <v>5.422040300371702E-2</v>
      </c>
      <c r="D82" s="58">
        <f t="shared" si="20"/>
        <v>6.1624354787738332E-2</v>
      </c>
      <c r="E82" s="58">
        <f t="shared" si="20"/>
        <v>5.956770151439908E-2</v>
      </c>
      <c r="F82" s="58">
        <f t="shared" si="20"/>
        <v>7.0829132242805473E-2</v>
      </c>
      <c r="G82" s="58">
        <f t="shared" si="20"/>
        <v>6.889537654311699E-2</v>
      </c>
      <c r="H82" s="58">
        <f t="shared" si="20"/>
        <v>7.4654005708466892E-2</v>
      </c>
      <c r="I82" s="58">
        <f t="shared" si="20"/>
        <v>8.2649872337010238E-2</v>
      </c>
      <c r="J82" s="58">
        <f t="shared" si="20"/>
        <v>8.7952024800228734E-2</v>
      </c>
      <c r="K82" s="58">
        <f t="shared" si="20"/>
        <v>9.0946712615310538E-2</v>
      </c>
      <c r="L82" s="58">
        <f t="shared" si="20"/>
        <v>9.3728210761814465E-2</v>
      </c>
      <c r="M82" s="58">
        <f t="shared" si="20"/>
        <v>9.4754029284736127E-2</v>
      </c>
      <c r="N82" s="58">
        <f t="shared" si="20"/>
        <v>7.8922815307519822E-2</v>
      </c>
      <c r="O82" s="58">
        <f t="shared" si="20"/>
        <v>7.8910274738779942E-2</v>
      </c>
      <c r="P82" s="58">
        <f t="shared" si="20"/>
        <v>8.4292686841933639E-2</v>
      </c>
      <c r="Q82" s="58">
        <f t="shared" si="20"/>
        <v>0.10594523282819922</v>
      </c>
      <c r="R82" s="58">
        <f t="shared" si="20"/>
        <v>0.11449790070879295</v>
      </c>
      <c r="S82" s="58">
        <f t="shared" si="20"/>
        <v>0.13136496566392278</v>
      </c>
      <c r="T82" s="58">
        <f t="shared" si="20"/>
        <v>0.14149272897824461</v>
      </c>
      <c r="U82" s="58">
        <f t="shared" si="20"/>
        <v>0.13611533310258686</v>
      </c>
    </row>
    <row r="83" spans="1:21" x14ac:dyDescent="0.2">
      <c r="A83" s="17" t="s">
        <v>10</v>
      </c>
      <c r="B83" s="58">
        <f>B73/B$77</f>
        <v>4.3733722003917071E-2</v>
      </c>
      <c r="C83" s="58">
        <f t="shared" si="20"/>
        <v>3.2703295159842084E-2</v>
      </c>
      <c r="D83" s="58">
        <f t="shared" si="20"/>
        <v>2.8612561636895354E-2</v>
      </c>
      <c r="E83" s="58">
        <f t="shared" si="20"/>
        <v>2.872291864180624E-2</v>
      </c>
      <c r="F83" s="58">
        <f t="shared" si="20"/>
        <v>3.6866763981480088E-2</v>
      </c>
      <c r="G83" s="58">
        <f t="shared" si="20"/>
        <v>4.5532296980732669E-2</v>
      </c>
      <c r="H83" s="58">
        <f t="shared" si="20"/>
        <v>4.7819696718885592E-2</v>
      </c>
      <c r="I83" s="58">
        <f t="shared" si="20"/>
        <v>6.0596028151068702E-2</v>
      </c>
      <c r="J83" s="58">
        <f t="shared" si="20"/>
        <v>6.6685728331151273E-2</v>
      </c>
      <c r="K83" s="58">
        <f t="shared" si="20"/>
        <v>9.6364238310935865E-2</v>
      </c>
      <c r="L83" s="58">
        <f t="shared" si="20"/>
        <v>0.12082336358118513</v>
      </c>
      <c r="M83" s="58">
        <f t="shared" si="20"/>
        <v>0.1288342788922163</v>
      </c>
      <c r="N83" s="58">
        <f t="shared" si="20"/>
        <v>0.13643887977607561</v>
      </c>
      <c r="O83" s="58">
        <f t="shared" si="20"/>
        <v>0.16473040285323021</v>
      </c>
      <c r="P83" s="58">
        <f t="shared" si="20"/>
        <v>0.16178336919935993</v>
      </c>
      <c r="Q83" s="58">
        <f t="shared" si="20"/>
        <v>0.1900372705702949</v>
      </c>
      <c r="R83" s="58">
        <f t="shared" si="20"/>
        <v>0.20837158206798992</v>
      </c>
      <c r="S83" s="58">
        <f t="shared" si="20"/>
        <v>0.24508284299709557</v>
      </c>
      <c r="T83" s="58">
        <f t="shared" si="20"/>
        <v>0.25404433341860921</v>
      </c>
      <c r="U83" s="58">
        <f t="shared" si="20"/>
        <v>0.25714937823860184</v>
      </c>
    </row>
    <row r="84" spans="1:21" x14ac:dyDescent="0.2">
      <c r="A84" s="17" t="s">
        <v>11</v>
      </c>
      <c r="B84" s="58">
        <f t="shared" ref="B84:T86" si="21">B74/$U$77</f>
        <v>5.9281776547129961E-2</v>
      </c>
      <c r="C84" s="58">
        <f t="shared" si="21"/>
        <v>5.7568734857263243E-2</v>
      </c>
      <c r="D84" s="58">
        <f t="shared" si="21"/>
        <v>5.8810251162510721E-2</v>
      </c>
      <c r="E84" s="58">
        <f t="shared" si="21"/>
        <v>5.856696412895717E-2</v>
      </c>
      <c r="F84" s="58">
        <f t="shared" si="21"/>
        <v>6.1105175241907568E-2</v>
      </c>
      <c r="G84" s="58">
        <f t="shared" si="21"/>
        <v>6.2439491755830107E-2</v>
      </c>
      <c r="H84" s="58">
        <f t="shared" si="21"/>
        <v>6.3058995851579855E-2</v>
      </c>
      <c r="I84" s="58">
        <f t="shared" si="21"/>
        <v>6.3728662222289095E-2</v>
      </c>
      <c r="J84" s="58">
        <f t="shared" si="21"/>
        <v>6.4784578110186453E-2</v>
      </c>
      <c r="K84" s="58">
        <f t="shared" si="21"/>
        <v>6.4784578110186453E-2</v>
      </c>
      <c r="L84" s="58">
        <f t="shared" si="21"/>
        <v>6.6329576178938865E-2</v>
      </c>
      <c r="M84" s="58">
        <f t="shared" si="21"/>
        <v>6.7245037696949631E-2</v>
      </c>
      <c r="N84" s="58">
        <f t="shared" si="21"/>
        <v>6.8305969812342937E-2</v>
      </c>
      <c r="O84" s="58">
        <f t="shared" si="21"/>
        <v>6.8940522590580519E-2</v>
      </c>
      <c r="P84" s="58">
        <f t="shared" si="21"/>
        <v>6.7613730417901904E-2</v>
      </c>
      <c r="Q84" s="58">
        <f t="shared" si="21"/>
        <v>5.8541882991477431E-2</v>
      </c>
      <c r="R84" s="58">
        <f t="shared" si="21"/>
        <v>6.9773216354908116E-2</v>
      </c>
      <c r="S84" s="58">
        <f t="shared" si="21"/>
        <v>7.0039076412193438E-2</v>
      </c>
      <c r="T84" s="58">
        <f t="shared" si="21"/>
        <v>6.9474750818899131E-2</v>
      </c>
      <c r="U84" s="58">
        <f t="shared" si="20"/>
        <v>6.9439637226427486E-2</v>
      </c>
    </row>
    <row r="85" spans="1:21" x14ac:dyDescent="0.2">
      <c r="A85" s="17" t="s">
        <v>12</v>
      </c>
      <c r="B85" s="60">
        <f>B75/$U$77</f>
        <v>0.45432724864938073</v>
      </c>
      <c r="C85" s="58">
        <f t="shared" si="21"/>
        <v>0.4322734044634392</v>
      </c>
      <c r="D85" s="58">
        <f t="shared" si="21"/>
        <v>0.46030408371080445</v>
      </c>
      <c r="E85" s="58">
        <f t="shared" si="21"/>
        <v>0.49216966887882296</v>
      </c>
      <c r="F85" s="58">
        <f t="shared" si="21"/>
        <v>0.47487873270028536</v>
      </c>
      <c r="G85" s="58">
        <f t="shared" si="21"/>
        <v>0.50285674155894311</v>
      </c>
      <c r="H85" s="58">
        <f t="shared" si="21"/>
        <v>0.45458558436542212</v>
      </c>
      <c r="I85" s="58">
        <f t="shared" si="21"/>
        <v>0.48538271307680347</v>
      </c>
      <c r="J85" s="58">
        <f t="shared" si="21"/>
        <v>0.50557052063425179</v>
      </c>
      <c r="K85" s="58">
        <f t="shared" si="21"/>
        <v>0.51911182675956724</v>
      </c>
      <c r="L85" s="58">
        <f t="shared" si="21"/>
        <v>0.54823102737355345</v>
      </c>
      <c r="M85" s="58">
        <f t="shared" si="21"/>
        <v>0.49200162525770863</v>
      </c>
      <c r="N85" s="58">
        <f t="shared" si="21"/>
        <v>0.53040586296669723</v>
      </c>
      <c r="O85" s="58">
        <f t="shared" si="21"/>
        <v>0.47588699442697124</v>
      </c>
      <c r="P85" s="58">
        <f t="shared" si="21"/>
        <v>0.50793818001233992</v>
      </c>
      <c r="Q85" s="58">
        <f t="shared" si="21"/>
        <v>0.55448375494725433</v>
      </c>
      <c r="R85" s="58">
        <f t="shared" si="21"/>
        <v>0.52826142571217893</v>
      </c>
      <c r="S85" s="58">
        <f t="shared" si="21"/>
        <v>0.55597608262729925</v>
      </c>
      <c r="T85" s="58">
        <f t="shared" si="21"/>
        <v>0.56721995655946988</v>
      </c>
      <c r="U85" s="60">
        <f>U75/$U$77</f>
        <v>0.54290630188660316</v>
      </c>
    </row>
    <row r="86" spans="1:21" ht="13.5" thickBot="1" x14ac:dyDescent="0.25">
      <c r="A86" s="28" t="s">
        <v>13</v>
      </c>
      <c r="B86" s="58">
        <f>B76/$U$77</f>
        <v>3.9151655605885035E-3</v>
      </c>
      <c r="C86" s="58">
        <f t="shared" si="21"/>
        <v>4.7202700736883822E-3</v>
      </c>
      <c r="D86" s="58">
        <f t="shared" si="21"/>
        <v>4.6500428887450906E-3</v>
      </c>
      <c r="E86" s="58">
        <f t="shared" si="21"/>
        <v>3.3734129910259689E-3</v>
      </c>
      <c r="F86" s="58">
        <f t="shared" si="21"/>
        <v>5.0864546808926875E-3</v>
      </c>
      <c r="G86" s="58">
        <f t="shared" si="21"/>
        <v>4.6701077987288883E-3</v>
      </c>
      <c r="H86" s="58">
        <f t="shared" si="21"/>
        <v>4.1785175041258466E-3</v>
      </c>
      <c r="I86" s="58">
        <f t="shared" si="21"/>
        <v>5.3472985106820551E-3</v>
      </c>
      <c r="J86" s="58">
        <f t="shared" si="21"/>
        <v>5.4501311743490191E-3</v>
      </c>
      <c r="K86" s="58">
        <f t="shared" si="21"/>
        <v>4.0004414280196436E-3</v>
      </c>
      <c r="L86" s="58">
        <f t="shared" si="21"/>
        <v>4.9209191735263575E-3</v>
      </c>
      <c r="M86" s="58">
        <f t="shared" si="21"/>
        <v>5.2745632119907907E-3</v>
      </c>
      <c r="N86" s="58">
        <f t="shared" si="21"/>
        <v>5.6934182079025645E-3</v>
      </c>
      <c r="O86" s="58">
        <f t="shared" si="21"/>
        <v>6.9148696031662432E-3</v>
      </c>
      <c r="P86" s="58">
        <f t="shared" si="21"/>
        <v>5.9291809002121861E-3</v>
      </c>
      <c r="Q86" s="58">
        <f t="shared" si="21"/>
        <v>7.0252266080771293E-3</v>
      </c>
      <c r="R86" s="58">
        <f t="shared" si="21"/>
        <v>6.1524030237819338E-3</v>
      </c>
      <c r="S86" s="58">
        <f t="shared" si="21"/>
        <v>-1.7945553866758963E-2</v>
      </c>
      <c r="T86" s="58">
        <f t="shared" si="21"/>
        <v>-1.7188103514870608E-2</v>
      </c>
      <c r="U86" s="58">
        <f t="shared" si="20"/>
        <v>-1.8025813506694154E-2</v>
      </c>
    </row>
    <row r="88" spans="1:21" x14ac:dyDescent="0.2">
      <c r="B88" s="63">
        <f>SUM(B81:B87)</f>
        <v>0.6631390176565265</v>
      </c>
      <c r="C88" s="63">
        <f t="shared" ref="C88:T88" si="22">SUM(C81:C87)</f>
        <v>0.59130035665377489</v>
      </c>
      <c r="D88" s="63">
        <f t="shared" si="22"/>
        <v>0.62909010649450969</v>
      </c>
      <c r="E88" s="63">
        <f t="shared" si="22"/>
        <v>0.65604480494399386</v>
      </c>
      <c r="F88" s="63">
        <f t="shared" si="22"/>
        <v>0.66346631352425089</v>
      </c>
      <c r="G88" s="63">
        <f t="shared" si="22"/>
        <v>0.69980637361865627</v>
      </c>
      <c r="H88" s="63">
        <f t="shared" si="22"/>
        <v>0.66148741177709891</v>
      </c>
      <c r="I88" s="63">
        <f t="shared" si="22"/>
        <v>0.7164301515402326</v>
      </c>
      <c r="J88" s="63">
        <f t="shared" si="22"/>
        <v>0.75204035053397733</v>
      </c>
      <c r="K88" s="63">
        <f t="shared" si="22"/>
        <v>0.79633113120946275</v>
      </c>
      <c r="L88" s="63">
        <f t="shared" si="22"/>
        <v>0.8579905995896725</v>
      </c>
      <c r="M88" s="63">
        <f t="shared" si="22"/>
        <v>0.8147632591433287</v>
      </c>
      <c r="N88" s="63">
        <f t="shared" si="22"/>
        <v>0.84735619729825984</v>
      </c>
      <c r="O88" s="63">
        <f t="shared" si="22"/>
        <v>0.81914493386104037</v>
      </c>
      <c r="P88" s="63">
        <f t="shared" si="22"/>
        <v>0.84737877032199171</v>
      </c>
      <c r="Q88" s="63">
        <f t="shared" si="22"/>
        <v>0.93038730292496219</v>
      </c>
      <c r="R88" s="63">
        <f t="shared" si="22"/>
        <v>0.93852111580964415</v>
      </c>
      <c r="S88" s="63">
        <f t="shared" si="22"/>
        <v>1.0014145761538575</v>
      </c>
      <c r="T88" s="63">
        <f t="shared" si="22"/>
        <v>1.0343310609822776</v>
      </c>
      <c r="U88" s="63">
        <f>SUM(U81:U87)</f>
        <v>1</v>
      </c>
    </row>
    <row r="94" spans="1:21" x14ac:dyDescent="0.2">
      <c r="A94" s="64" t="s">
        <v>46</v>
      </c>
      <c r="B94" s="62" t="s">
        <v>26</v>
      </c>
      <c r="C94" s="62" t="s">
        <v>27</v>
      </c>
      <c r="D94" s="62" t="s">
        <v>28</v>
      </c>
      <c r="E94" s="62" t="s">
        <v>29</v>
      </c>
      <c r="F94" s="62" t="s">
        <v>30</v>
      </c>
      <c r="G94" s="62" t="s">
        <v>31</v>
      </c>
      <c r="H94" s="62" t="s">
        <v>32</v>
      </c>
      <c r="I94" s="62" t="s">
        <v>33</v>
      </c>
      <c r="J94" s="62" t="s">
        <v>34</v>
      </c>
      <c r="K94" s="62" t="s">
        <v>35</v>
      </c>
      <c r="L94" s="62" t="s">
        <v>36</v>
      </c>
      <c r="M94" s="62" t="s">
        <v>37</v>
      </c>
      <c r="N94" s="62" t="s">
        <v>38</v>
      </c>
      <c r="O94" s="62" t="s">
        <v>39</v>
      </c>
      <c r="P94" s="62" t="s">
        <v>40</v>
      </c>
      <c r="Q94" s="62" t="s">
        <v>41</v>
      </c>
      <c r="R94" s="62" t="s">
        <v>42</v>
      </c>
      <c r="S94" s="62" t="s">
        <v>43</v>
      </c>
      <c r="T94" s="62" t="s">
        <v>44</v>
      </c>
      <c r="U94" s="62" t="s">
        <v>45</v>
      </c>
    </row>
    <row r="95" spans="1:21" x14ac:dyDescent="0.2">
      <c r="A95" s="65" t="s">
        <v>8</v>
      </c>
      <c r="B95" s="66">
        <f t="shared" ref="B95:U100" si="23">B71/B$77</f>
        <v>1.7974634275611058E-2</v>
      </c>
      <c r="C95" s="66">
        <f t="shared" si="23"/>
        <v>1.6597739178384339E-2</v>
      </c>
      <c r="D95" s="66">
        <f t="shared" si="23"/>
        <v>2.3985136869971529E-2</v>
      </c>
      <c r="E95" s="66">
        <f t="shared" si="23"/>
        <v>2.0797571577671665E-2</v>
      </c>
      <c r="F95" s="66">
        <f t="shared" si="23"/>
        <v>2.2156444686384804E-2</v>
      </c>
      <c r="G95" s="66">
        <f t="shared" si="23"/>
        <v>2.2023747656952801E-2</v>
      </c>
      <c r="H95" s="66">
        <f t="shared" si="23"/>
        <v>2.5987813709766099E-2</v>
      </c>
      <c r="I95" s="66">
        <f t="shared" si="23"/>
        <v>2.6137338304538849E-2</v>
      </c>
      <c r="J95" s="66">
        <f t="shared" si="23"/>
        <v>2.8718362609765777E-2</v>
      </c>
      <c r="K95" s="66">
        <f t="shared" si="23"/>
        <v>2.6525817160206862E-2</v>
      </c>
      <c r="L95" s="66">
        <f t="shared" si="23"/>
        <v>2.7922803037832591E-2</v>
      </c>
      <c r="M95" s="66">
        <f t="shared" si="23"/>
        <v>3.2713459401387097E-2</v>
      </c>
      <c r="N95" s="66">
        <f t="shared" si="23"/>
        <v>3.2559213369404996E-2</v>
      </c>
      <c r="O95" s="66">
        <f t="shared" si="23"/>
        <v>2.9008138445428325E-2</v>
      </c>
      <c r="P95" s="66">
        <f t="shared" si="23"/>
        <v>2.3391691702061537E-2</v>
      </c>
      <c r="Q95" s="66">
        <f t="shared" si="23"/>
        <v>1.5427913659755602E-2</v>
      </c>
      <c r="R95" s="66">
        <f t="shared" si="23"/>
        <v>1.2215588705323977E-2</v>
      </c>
      <c r="S95" s="66">
        <f t="shared" si="23"/>
        <v>1.687329376111403E-2</v>
      </c>
      <c r="T95" s="66">
        <f t="shared" si="23"/>
        <v>1.8647216011872143E-2</v>
      </c>
      <c r="U95" s="66">
        <f t="shared" si="23"/>
        <v>1.2415163052474755E-2</v>
      </c>
    </row>
    <row r="96" spans="1:21" x14ac:dyDescent="0.2">
      <c r="A96" s="65" t="s">
        <v>9</v>
      </c>
      <c r="B96" s="66">
        <f t="shared" si="23"/>
        <v>8.3906470619899212E-2</v>
      </c>
      <c r="C96" s="66">
        <f t="shared" si="23"/>
        <v>9.1696888719221215E-2</v>
      </c>
      <c r="D96" s="66">
        <f t="shared" si="23"/>
        <v>9.7957914377526684E-2</v>
      </c>
      <c r="E96" s="66">
        <f t="shared" si="23"/>
        <v>9.079822150178346E-2</v>
      </c>
      <c r="F96" s="66">
        <f t="shared" si="23"/>
        <v>0.10675618460049596</v>
      </c>
      <c r="G96" s="66">
        <f t="shared" si="23"/>
        <v>9.8449198435937607E-2</v>
      </c>
      <c r="H96" s="66">
        <f t="shared" si="23"/>
        <v>0.11285778743378871</v>
      </c>
      <c r="I96" s="66">
        <f t="shared" si="23"/>
        <v>0.11536347564284338</v>
      </c>
      <c r="J96" s="66">
        <f t="shared" si="23"/>
        <v>0.11695120446366931</v>
      </c>
      <c r="K96" s="66">
        <f t="shared" si="23"/>
        <v>0.11420715460060092</v>
      </c>
      <c r="L96" s="66">
        <f t="shared" si="23"/>
        <v>0.10924153575416706</v>
      </c>
      <c r="M96" s="66">
        <f t="shared" si="23"/>
        <v>0.11629639434694676</v>
      </c>
      <c r="N96" s="66">
        <f t="shared" si="23"/>
        <v>9.3140069735915182E-2</v>
      </c>
      <c r="O96" s="66">
        <f t="shared" si="23"/>
        <v>9.6332494381472025E-2</v>
      </c>
      <c r="P96" s="66">
        <f t="shared" si="23"/>
        <v>9.9474626688964202E-2</v>
      </c>
      <c r="Q96" s="66">
        <f t="shared" si="23"/>
        <v>0.11387218257937033</v>
      </c>
      <c r="R96" s="66">
        <f t="shared" si="23"/>
        <v>0.12199821482974074</v>
      </c>
      <c r="S96" s="66">
        <f t="shared" si="23"/>
        <v>0.13117940240939713</v>
      </c>
      <c r="T96" s="66">
        <f t="shared" si="23"/>
        <v>0.13679636464158065</v>
      </c>
      <c r="U96" s="66">
        <f t="shared" si="23"/>
        <v>0.13611533310258686</v>
      </c>
    </row>
    <row r="97" spans="1:21" x14ac:dyDescent="0.2">
      <c r="A97" s="65" t="s">
        <v>10</v>
      </c>
      <c r="B97" s="66">
        <f t="shared" si="23"/>
        <v>4.3733722003917071E-2</v>
      </c>
      <c r="C97" s="66">
        <f t="shared" si="23"/>
        <v>5.5307416597739176E-2</v>
      </c>
      <c r="D97" s="66">
        <f t="shared" si="23"/>
        <v>4.5482453692259839E-2</v>
      </c>
      <c r="E97" s="66">
        <f t="shared" si="23"/>
        <v>4.3781946637407337E-2</v>
      </c>
      <c r="F97" s="66">
        <f t="shared" si="23"/>
        <v>5.5566896510010275E-2</v>
      </c>
      <c r="G97" s="66">
        <f t="shared" si="23"/>
        <v>6.506413587702542E-2</v>
      </c>
      <c r="H97" s="66">
        <f t="shared" si="23"/>
        <v>7.2291166645812713E-2</v>
      </c>
      <c r="I97" s="66">
        <f t="shared" si="23"/>
        <v>8.4580510773862652E-2</v>
      </c>
      <c r="J97" s="66">
        <f t="shared" si="23"/>
        <v>8.8673072241139531E-2</v>
      </c>
      <c r="K97" s="66">
        <f t="shared" si="23"/>
        <v>0.12101026135268436</v>
      </c>
      <c r="L97" s="66">
        <f t="shared" si="23"/>
        <v>0.14082131393860023</v>
      </c>
      <c r="M97" s="66">
        <f t="shared" si="23"/>
        <v>0.1581248018322246</v>
      </c>
      <c r="N97" s="66">
        <f t="shared" si="23"/>
        <v>0.16101714982566021</v>
      </c>
      <c r="O97" s="66">
        <f t="shared" si="23"/>
        <v>0.2011004353976448</v>
      </c>
      <c r="P97" s="66">
        <f t="shared" si="23"/>
        <v>0.19092214115522935</v>
      </c>
      <c r="Q97" s="66">
        <f t="shared" si="23"/>
        <v>0.20425608773126372</v>
      </c>
      <c r="R97" s="66">
        <f t="shared" si="23"/>
        <v>0.22202119756062363</v>
      </c>
      <c r="S97" s="66">
        <f t="shared" si="23"/>
        <v>0.24473664437598613</v>
      </c>
      <c r="T97" s="66">
        <f t="shared" si="23"/>
        <v>0.24561220580318824</v>
      </c>
      <c r="U97" s="66">
        <f t="shared" si="23"/>
        <v>0.25714937823860184</v>
      </c>
    </row>
    <row r="98" spans="1:21" x14ac:dyDescent="0.2">
      <c r="A98" s="65" t="s">
        <v>11</v>
      </c>
      <c r="B98" s="66">
        <f t="shared" si="23"/>
        <v>9.7868798833988246E-2</v>
      </c>
      <c r="C98" s="66">
        <f t="shared" si="23"/>
        <v>9.7359546987338549E-2</v>
      </c>
      <c r="D98" s="66">
        <f t="shared" si="23"/>
        <v>9.3484622561019359E-2</v>
      </c>
      <c r="E98" s="66">
        <f t="shared" si="23"/>
        <v>8.9272811380553499E-2</v>
      </c>
      <c r="F98" s="66">
        <f t="shared" si="23"/>
        <v>9.2099891126837224E-2</v>
      </c>
      <c r="G98" s="66">
        <f t="shared" si="23"/>
        <v>8.9223954095986976E-2</v>
      </c>
      <c r="H98" s="66">
        <f t="shared" si="23"/>
        <v>9.5329094293980038E-2</v>
      </c>
      <c r="I98" s="66">
        <f t="shared" si="23"/>
        <v>8.8953071119746527E-2</v>
      </c>
      <c r="J98" s="66">
        <f t="shared" si="23"/>
        <v>8.6145082593223773E-2</v>
      </c>
      <c r="K98" s="66">
        <f t="shared" si="23"/>
        <v>8.1353818243664583E-2</v>
      </c>
      <c r="L98" s="66">
        <f t="shared" si="23"/>
        <v>7.7308045345322526E-2</v>
      </c>
      <c r="M98" s="66">
        <f t="shared" si="23"/>
        <v>8.2533222923740421E-2</v>
      </c>
      <c r="N98" s="66">
        <f t="shared" si="23"/>
        <v>8.0610692445670512E-2</v>
      </c>
      <c r="O98" s="66">
        <f t="shared" si="23"/>
        <v>8.4161568656268559E-2</v>
      </c>
      <c r="P98" s="66">
        <f t="shared" si="23"/>
        <v>7.9791626585369466E-2</v>
      </c>
      <c r="Q98" s="66">
        <f t="shared" si="23"/>
        <v>6.2922057091098299E-2</v>
      </c>
      <c r="R98" s="66">
        <f t="shared" si="23"/>
        <v>7.4343789585081546E-2</v>
      </c>
      <c r="S98" s="66">
        <f t="shared" si="23"/>
        <v>6.9940140756881305E-2</v>
      </c>
      <c r="T98" s="66">
        <f t="shared" si="23"/>
        <v>6.7168775491399005E-2</v>
      </c>
      <c r="U98" s="66">
        <f t="shared" si="23"/>
        <v>6.9439637226427486E-2</v>
      </c>
    </row>
    <row r="99" spans="1:21" x14ac:dyDescent="0.2">
      <c r="A99" s="65" t="s">
        <v>12</v>
      </c>
      <c r="B99" s="66">
        <f t="shared" si="23"/>
        <v>0.75005279350080944</v>
      </c>
      <c r="C99" s="66">
        <f t="shared" si="23"/>
        <v>0.73105554495132663</v>
      </c>
      <c r="D99" s="66">
        <f t="shared" si="23"/>
        <v>0.73169817639600987</v>
      </c>
      <c r="E99" s="66">
        <f t="shared" si="23"/>
        <v>0.75020740225332505</v>
      </c>
      <c r="F99" s="66">
        <f t="shared" si="23"/>
        <v>0.7157540978648762</v>
      </c>
      <c r="G99" s="66">
        <f t="shared" si="23"/>
        <v>0.7185655354333248</v>
      </c>
      <c r="H99" s="66">
        <f t="shared" si="23"/>
        <v>0.68721728678731631</v>
      </c>
      <c r="I99" s="66">
        <f t="shared" si="23"/>
        <v>0.67750179418508982</v>
      </c>
      <c r="J99" s="66">
        <f t="shared" si="23"/>
        <v>0.6722651520962637</v>
      </c>
      <c r="K99" s="66">
        <f t="shared" si="23"/>
        <v>0.651879358240263</v>
      </c>
      <c r="L99" s="66">
        <f t="shared" si="23"/>
        <v>0.63897090205386942</v>
      </c>
      <c r="M99" s="66">
        <f t="shared" si="23"/>
        <v>0.60385838430541994</v>
      </c>
      <c r="N99" s="66">
        <f t="shared" si="23"/>
        <v>0.62595383695529916</v>
      </c>
      <c r="O99" s="66">
        <f t="shared" si="23"/>
        <v>0.58095579274827158</v>
      </c>
      <c r="P99" s="66">
        <f t="shared" si="23"/>
        <v>0.59942282932027058</v>
      </c>
      <c r="Q99" s="66">
        <f t="shared" si="23"/>
        <v>0.59597089642567347</v>
      </c>
      <c r="R99" s="66">
        <f t="shared" si="23"/>
        <v>0.56286578619646499</v>
      </c>
      <c r="S99" s="66">
        <f t="shared" si="23"/>
        <v>0.55519072306960193</v>
      </c>
      <c r="T99" s="66">
        <f t="shared" si="23"/>
        <v>0.54839304160584301</v>
      </c>
      <c r="U99" s="66">
        <f t="shared" si="23"/>
        <v>0.54290630188660316</v>
      </c>
    </row>
    <row r="100" spans="1:21" ht="13.5" thickBot="1" x14ac:dyDescent="0.25">
      <c r="A100" s="67" t="s">
        <v>13</v>
      </c>
      <c r="B100" s="66">
        <f t="shared" si="23"/>
        <v>6.4635807657749044E-3</v>
      </c>
      <c r="C100" s="66">
        <f t="shared" si="23"/>
        <v>7.9828635659901174E-3</v>
      </c>
      <c r="D100" s="66">
        <f t="shared" si="23"/>
        <v>7.391696103212636E-3</v>
      </c>
      <c r="E100" s="66">
        <f t="shared" si="23"/>
        <v>5.1420466492588949E-3</v>
      </c>
      <c r="F100" s="66">
        <f t="shared" si="23"/>
        <v>7.6664852113953906E-3</v>
      </c>
      <c r="G100" s="66">
        <f t="shared" si="23"/>
        <v>6.6734285007723545E-3</v>
      </c>
      <c r="H100" s="66">
        <f t="shared" si="23"/>
        <v>6.3168511293361998E-3</v>
      </c>
      <c r="I100" s="66">
        <f t="shared" si="23"/>
        <v>7.4638099739186732E-3</v>
      </c>
      <c r="J100" s="66">
        <f t="shared" si="23"/>
        <v>7.2471259959378739E-3</v>
      </c>
      <c r="K100" s="66">
        <f t="shared" si="23"/>
        <v>5.0235904025801399E-3</v>
      </c>
      <c r="L100" s="66">
        <f t="shared" si="23"/>
        <v>5.7353998702080761E-3</v>
      </c>
      <c r="M100" s="66">
        <f t="shared" si="23"/>
        <v>6.4737371902810837E-3</v>
      </c>
      <c r="N100" s="66">
        <f t="shared" si="23"/>
        <v>6.7190376680499398E-3</v>
      </c>
      <c r="O100" s="66">
        <f t="shared" si="23"/>
        <v>8.4415703709147024E-3</v>
      </c>
      <c r="P100" s="66">
        <f t="shared" si="23"/>
        <v>6.997084548104957E-3</v>
      </c>
      <c r="Q100" s="66">
        <f t="shared" si="23"/>
        <v>7.5508625128386242E-3</v>
      </c>
      <c r="R100" s="66">
        <f t="shared" si="23"/>
        <v>6.5554231227651968E-3</v>
      </c>
      <c r="S100" s="66">
        <f t="shared" si="23"/>
        <v>-1.7920204372980687E-2</v>
      </c>
      <c r="T100" s="66">
        <f t="shared" si="23"/>
        <v>-1.6617603553882941E-2</v>
      </c>
      <c r="U100" s="66">
        <f t="shared" si="23"/>
        <v>-1.8025813506694154E-2</v>
      </c>
    </row>
    <row r="101" spans="1:21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</row>
    <row r="102" spans="1:21" x14ac:dyDescent="0.2">
      <c r="A102" s="62"/>
      <c r="B102" s="68">
        <f t="shared" ref="B102:T102" si="24">SUM(B95:B101)</f>
        <v>1</v>
      </c>
      <c r="C102" s="68">
        <f t="shared" si="24"/>
        <v>1</v>
      </c>
      <c r="D102" s="68">
        <f t="shared" si="24"/>
        <v>0.99999999999999989</v>
      </c>
      <c r="E102" s="68">
        <f t="shared" si="24"/>
        <v>0.99999999999999989</v>
      </c>
      <c r="F102" s="68">
        <f t="shared" si="24"/>
        <v>0.99999999999999978</v>
      </c>
      <c r="G102" s="68">
        <f t="shared" si="24"/>
        <v>1</v>
      </c>
      <c r="H102" s="68">
        <f t="shared" si="24"/>
        <v>1</v>
      </c>
      <c r="I102" s="68">
        <f t="shared" si="24"/>
        <v>0.99999999999999989</v>
      </c>
      <c r="J102" s="68">
        <f t="shared" si="24"/>
        <v>1</v>
      </c>
      <c r="K102" s="68">
        <f t="shared" si="24"/>
        <v>0.99999999999999989</v>
      </c>
      <c r="L102" s="68">
        <f t="shared" si="24"/>
        <v>1</v>
      </c>
      <c r="M102" s="68">
        <f t="shared" si="24"/>
        <v>0.99999999999999989</v>
      </c>
      <c r="N102" s="68">
        <f t="shared" si="24"/>
        <v>1</v>
      </c>
      <c r="O102" s="68">
        <f t="shared" si="24"/>
        <v>1</v>
      </c>
      <c r="P102" s="68">
        <f t="shared" si="24"/>
        <v>1</v>
      </c>
      <c r="Q102" s="68">
        <f t="shared" si="24"/>
        <v>1</v>
      </c>
      <c r="R102" s="68">
        <f t="shared" si="24"/>
        <v>1</v>
      </c>
      <c r="S102" s="68">
        <f t="shared" si="24"/>
        <v>0.99999999999999978</v>
      </c>
      <c r="T102" s="68">
        <f t="shared" si="24"/>
        <v>1</v>
      </c>
      <c r="U102" s="68">
        <f>SUM(U95:U101)</f>
        <v>1</v>
      </c>
    </row>
    <row r="6260" spans="1:21" x14ac:dyDescent="0.2">
      <c r="A6260" s="69" t="s">
        <v>47</v>
      </c>
    </row>
    <row r="6262" spans="1:21" x14ac:dyDescent="0.2">
      <c r="A6262" s="69" t="s">
        <v>48</v>
      </c>
      <c r="B6262" s="70">
        <v>40721.491516203707</v>
      </c>
    </row>
    <row r="6263" spans="1:21" x14ac:dyDescent="0.2">
      <c r="A6263" s="69" t="s">
        <v>49</v>
      </c>
      <c r="B6263" s="70">
        <v>40757.641696643521</v>
      </c>
    </row>
    <row r="6264" spans="1:21" x14ac:dyDescent="0.2">
      <c r="A6264" s="69" t="s">
        <v>50</v>
      </c>
      <c r="B6264" s="69" t="s">
        <v>51</v>
      </c>
    </row>
    <row r="6266" spans="1:21" x14ac:dyDescent="0.2">
      <c r="A6266" s="69" t="s">
        <v>52</v>
      </c>
      <c r="B6266" s="69" t="s">
        <v>53</v>
      </c>
    </row>
    <row r="6267" spans="1:21" x14ac:dyDescent="0.2">
      <c r="A6267" s="69" t="s">
        <v>54</v>
      </c>
      <c r="B6267" s="69" t="s">
        <v>55</v>
      </c>
    </row>
    <row r="6268" spans="1:21" x14ac:dyDescent="0.2">
      <c r="A6268" s="69" t="s">
        <v>56</v>
      </c>
      <c r="B6268" s="69" t="s">
        <v>57</v>
      </c>
    </row>
    <row r="6270" spans="1:21" x14ac:dyDescent="0.2">
      <c r="B6270" s="71" t="s">
        <v>58</v>
      </c>
      <c r="C6270" s="71" t="s">
        <v>59</v>
      </c>
      <c r="D6270" s="71" t="s">
        <v>60</v>
      </c>
      <c r="E6270" s="71" t="s">
        <v>61</v>
      </c>
      <c r="F6270" s="71" t="s">
        <v>62</v>
      </c>
      <c r="G6270" s="71" t="s">
        <v>63</v>
      </c>
      <c r="H6270" s="71" t="s">
        <v>64</v>
      </c>
      <c r="I6270" s="71" t="s">
        <v>65</v>
      </c>
      <c r="J6270" s="71" t="s">
        <v>66</v>
      </c>
      <c r="K6270" s="71" t="s">
        <v>67</v>
      </c>
      <c r="L6270" s="71" t="s">
        <v>68</v>
      </c>
      <c r="M6270" s="71" t="s">
        <v>69</v>
      </c>
      <c r="N6270" s="71" t="s">
        <v>70</v>
      </c>
      <c r="O6270" s="71" t="s">
        <v>71</v>
      </c>
      <c r="P6270" s="71" t="s">
        <v>72</v>
      </c>
      <c r="Q6270" s="71" t="s">
        <v>73</v>
      </c>
      <c r="R6270" s="71" t="s">
        <v>74</v>
      </c>
      <c r="S6270" s="71" t="s">
        <v>75</v>
      </c>
      <c r="T6270" s="71" t="s">
        <v>76</v>
      </c>
      <c r="U6270" s="71" t="s">
        <v>77</v>
      </c>
    </row>
    <row r="6271" spans="1:21" x14ac:dyDescent="0.2">
      <c r="A6271" s="71" t="s">
        <v>78</v>
      </c>
      <c r="B6271" s="72">
        <f t="shared" ref="B6271:U6283" si="25">B6307+B6345</f>
        <v>18488</v>
      </c>
      <c r="C6271" s="72">
        <f t="shared" si="25"/>
        <v>19878</v>
      </c>
      <c r="D6271" s="72">
        <f t="shared" si="25"/>
        <v>21474</v>
      </c>
      <c r="E6271" s="72">
        <f t="shared" si="25"/>
        <v>19298</v>
      </c>
      <c r="F6271" s="72">
        <f t="shared" si="25"/>
        <v>18092</v>
      </c>
      <c r="G6271" s="72">
        <f t="shared" si="25"/>
        <v>21284</v>
      </c>
      <c r="H6271" s="72">
        <f t="shared" si="25"/>
        <v>23434</v>
      </c>
      <c r="I6271" s="72">
        <f t="shared" si="25"/>
        <v>21704</v>
      </c>
      <c r="J6271" s="72">
        <f t="shared" si="25"/>
        <v>25159</v>
      </c>
      <c r="K6271" s="72">
        <f t="shared" si="25"/>
        <v>27630</v>
      </c>
      <c r="L6271" s="72">
        <f t="shared" si="25"/>
        <v>28840</v>
      </c>
      <c r="M6271" s="72">
        <f t="shared" si="25"/>
        <v>29245</v>
      </c>
      <c r="N6271" s="72">
        <f t="shared" si="25"/>
        <v>32601</v>
      </c>
      <c r="O6271" s="72">
        <f t="shared" si="25"/>
        <v>32383</v>
      </c>
      <c r="P6271" s="72">
        <f t="shared" si="25"/>
        <v>33835</v>
      </c>
      <c r="Q6271" s="72">
        <f t="shared" si="25"/>
        <v>36164</v>
      </c>
      <c r="R6271" s="72">
        <f t="shared" si="25"/>
        <v>35987</v>
      </c>
      <c r="S6271" s="72">
        <f t="shared" si="25"/>
        <v>34174</v>
      </c>
      <c r="T6271" s="72">
        <f t="shared" si="25"/>
        <v>31889</v>
      </c>
      <c r="U6271" s="72">
        <f t="shared" si="25"/>
        <v>31721</v>
      </c>
    </row>
    <row r="6272" spans="1:21" x14ac:dyDescent="0.2">
      <c r="A6272" s="71" t="s">
        <v>79</v>
      </c>
      <c r="B6272" s="72">
        <f t="shared" si="25"/>
        <v>631</v>
      </c>
      <c r="C6272" s="72">
        <f t="shared" si="25"/>
        <v>750</v>
      </c>
      <c r="D6272" s="72">
        <f t="shared" si="25"/>
        <v>815</v>
      </c>
      <c r="E6272" s="72">
        <f t="shared" si="25"/>
        <v>766</v>
      </c>
      <c r="F6272" s="72">
        <f t="shared" si="25"/>
        <v>838</v>
      </c>
      <c r="G6272" s="72">
        <f t="shared" si="25"/>
        <v>892</v>
      </c>
      <c r="H6272" s="72">
        <f t="shared" si="25"/>
        <v>961</v>
      </c>
      <c r="I6272" s="72">
        <f t="shared" si="25"/>
        <v>972</v>
      </c>
      <c r="J6272" s="72">
        <f t="shared" si="25"/>
        <v>1108</v>
      </c>
      <c r="K6272" s="72">
        <f t="shared" si="25"/>
        <v>1148</v>
      </c>
      <c r="L6272" s="72">
        <f t="shared" si="25"/>
        <v>1239</v>
      </c>
      <c r="M6272" s="72">
        <f t="shared" si="25"/>
        <v>1203</v>
      </c>
      <c r="N6272" s="72">
        <f t="shared" si="25"/>
        <v>1130</v>
      </c>
      <c r="O6272" s="72">
        <f t="shared" si="25"/>
        <v>1069</v>
      </c>
      <c r="P6272" s="72">
        <f t="shared" si="25"/>
        <v>1290</v>
      </c>
      <c r="Q6272" s="72">
        <f t="shared" si="25"/>
        <v>1316</v>
      </c>
      <c r="R6272" s="72">
        <f t="shared" si="25"/>
        <v>1269</v>
      </c>
      <c r="S6272" s="72">
        <f t="shared" si="25"/>
        <v>1294</v>
      </c>
      <c r="T6272" s="72">
        <f t="shared" si="25"/>
        <v>1347</v>
      </c>
      <c r="U6272" s="72">
        <f t="shared" si="25"/>
        <v>1429</v>
      </c>
    </row>
    <row r="6273" spans="1:21" x14ac:dyDescent="0.2">
      <c r="A6273" s="71" t="s">
        <v>80</v>
      </c>
      <c r="B6273" s="72">
        <f t="shared" si="25"/>
        <v>0</v>
      </c>
      <c r="C6273" s="72">
        <f t="shared" si="25"/>
        <v>0</v>
      </c>
      <c r="D6273" s="72">
        <f t="shared" si="25"/>
        <v>0</v>
      </c>
      <c r="E6273" s="72">
        <f t="shared" si="25"/>
        <v>0</v>
      </c>
      <c r="F6273" s="72">
        <f t="shared" si="25"/>
        <v>0</v>
      </c>
      <c r="G6273" s="72">
        <f t="shared" si="25"/>
        <v>0</v>
      </c>
      <c r="H6273" s="72">
        <f t="shared" si="25"/>
        <v>0</v>
      </c>
      <c r="I6273" s="72">
        <f t="shared" si="25"/>
        <v>182</v>
      </c>
      <c r="J6273" s="72">
        <f t="shared" si="25"/>
        <v>228</v>
      </c>
      <c r="K6273" s="72">
        <f t="shared" si="25"/>
        <v>229</v>
      </c>
      <c r="L6273" s="72">
        <f t="shared" si="25"/>
        <v>278</v>
      </c>
      <c r="M6273" s="72">
        <f t="shared" si="25"/>
        <v>434</v>
      </c>
      <c r="N6273" s="72">
        <f t="shared" si="25"/>
        <v>510</v>
      </c>
      <c r="O6273" s="72">
        <f t="shared" si="25"/>
        <v>272</v>
      </c>
      <c r="P6273" s="72">
        <f t="shared" si="25"/>
        <v>195</v>
      </c>
      <c r="Q6273" s="72">
        <f t="shared" si="25"/>
        <v>393</v>
      </c>
      <c r="R6273" s="72">
        <f t="shared" si="25"/>
        <v>341</v>
      </c>
      <c r="S6273" s="72">
        <f t="shared" si="25"/>
        <v>360</v>
      </c>
      <c r="T6273" s="72">
        <f t="shared" si="25"/>
        <v>453</v>
      </c>
      <c r="U6273" s="72">
        <f t="shared" si="25"/>
        <v>583</v>
      </c>
    </row>
    <row r="6274" spans="1:21" x14ac:dyDescent="0.2">
      <c r="A6274" s="71" t="s">
        <v>81</v>
      </c>
      <c r="B6274" s="72">
        <f t="shared" si="25"/>
        <v>288</v>
      </c>
      <c r="C6274" s="72">
        <f t="shared" si="25"/>
        <v>230</v>
      </c>
      <c r="D6274" s="72">
        <f t="shared" si="25"/>
        <v>236</v>
      </c>
      <c r="E6274" s="72">
        <f t="shared" si="25"/>
        <v>227</v>
      </c>
      <c r="F6274" s="72">
        <f t="shared" si="25"/>
        <v>316</v>
      </c>
      <c r="G6274" s="72">
        <f t="shared" si="25"/>
        <v>272</v>
      </c>
      <c r="H6274" s="72">
        <f t="shared" si="25"/>
        <v>434</v>
      </c>
      <c r="I6274" s="72">
        <f t="shared" si="25"/>
        <v>381</v>
      </c>
      <c r="J6274" s="72">
        <f t="shared" si="25"/>
        <v>488</v>
      </c>
      <c r="K6274" s="72">
        <f t="shared" si="25"/>
        <v>535</v>
      </c>
      <c r="L6274" s="72">
        <f t="shared" si="25"/>
        <v>555</v>
      </c>
      <c r="M6274" s="72">
        <f t="shared" si="25"/>
        <v>413</v>
      </c>
      <c r="N6274" s="72">
        <f t="shared" si="25"/>
        <v>353</v>
      </c>
      <c r="O6274" s="72">
        <f t="shared" si="25"/>
        <v>411</v>
      </c>
      <c r="P6274" s="72">
        <f t="shared" si="25"/>
        <v>543</v>
      </c>
      <c r="Q6274" s="72">
        <f t="shared" si="25"/>
        <v>647</v>
      </c>
      <c r="R6274" s="72">
        <f t="shared" si="25"/>
        <v>707</v>
      </c>
      <c r="S6274" s="72">
        <f t="shared" si="25"/>
        <v>434</v>
      </c>
      <c r="T6274" s="72">
        <f t="shared" si="25"/>
        <v>352</v>
      </c>
      <c r="U6274" s="72">
        <f t="shared" si="25"/>
        <v>553</v>
      </c>
    </row>
    <row r="6275" spans="1:21" x14ac:dyDescent="0.2">
      <c r="A6275" s="71" t="s">
        <v>82</v>
      </c>
      <c r="B6275" s="72">
        <f t="shared" si="25"/>
        <v>0</v>
      </c>
      <c r="C6275" s="72">
        <f t="shared" si="25"/>
        <v>0</v>
      </c>
      <c r="D6275" s="72">
        <f t="shared" si="25"/>
        <v>0</v>
      </c>
      <c r="E6275" s="72">
        <f t="shared" si="25"/>
        <v>0</v>
      </c>
      <c r="F6275" s="72">
        <f t="shared" si="25"/>
        <v>0</v>
      </c>
      <c r="G6275" s="72">
        <f t="shared" si="25"/>
        <v>0</v>
      </c>
      <c r="H6275" s="72">
        <f t="shared" si="25"/>
        <v>0</v>
      </c>
      <c r="I6275" s="72">
        <f t="shared" si="25"/>
        <v>0</v>
      </c>
      <c r="J6275" s="72">
        <f t="shared" si="25"/>
        <v>0</v>
      </c>
      <c r="K6275" s="72">
        <f t="shared" si="25"/>
        <v>0</v>
      </c>
      <c r="L6275" s="72">
        <f t="shared" si="25"/>
        <v>0</v>
      </c>
      <c r="M6275" s="72">
        <f t="shared" si="25"/>
        <v>0</v>
      </c>
      <c r="N6275" s="72">
        <f t="shared" si="25"/>
        <v>0</v>
      </c>
      <c r="O6275" s="72">
        <f t="shared" si="25"/>
        <v>0</v>
      </c>
      <c r="P6275" s="72">
        <f t="shared" si="25"/>
        <v>0</v>
      </c>
      <c r="Q6275" s="72">
        <f t="shared" si="25"/>
        <v>0</v>
      </c>
      <c r="R6275" s="72">
        <f t="shared" si="25"/>
        <v>0</v>
      </c>
      <c r="S6275" s="72">
        <f t="shared" si="25"/>
        <v>0</v>
      </c>
      <c r="T6275" s="72">
        <f t="shared" si="25"/>
        <v>0</v>
      </c>
      <c r="U6275" s="72">
        <f t="shared" si="25"/>
        <v>0</v>
      </c>
    </row>
    <row r="6276" spans="1:21" x14ac:dyDescent="0.2">
      <c r="A6276" s="71" t="s">
        <v>83</v>
      </c>
      <c r="B6276" s="72">
        <f t="shared" si="25"/>
        <v>2365</v>
      </c>
      <c r="C6276" s="72">
        <f t="shared" si="25"/>
        <v>3808</v>
      </c>
      <c r="D6276" s="72">
        <f t="shared" si="25"/>
        <v>3798</v>
      </c>
      <c r="E6276" s="72">
        <f t="shared" si="25"/>
        <v>3789</v>
      </c>
      <c r="F6276" s="72">
        <f t="shared" si="25"/>
        <v>3955</v>
      </c>
      <c r="G6276" s="72">
        <f t="shared" si="25"/>
        <v>4470</v>
      </c>
      <c r="H6276" s="72">
        <f t="shared" si="25"/>
        <v>4681</v>
      </c>
      <c r="I6276" s="72">
        <f t="shared" si="25"/>
        <v>3543</v>
      </c>
      <c r="J6276" s="72">
        <f t="shared" si="25"/>
        <v>4018</v>
      </c>
      <c r="K6276" s="72">
        <f t="shared" si="25"/>
        <v>3755</v>
      </c>
      <c r="L6276" s="72">
        <f t="shared" si="25"/>
        <v>4230</v>
      </c>
      <c r="M6276" s="72">
        <f t="shared" si="25"/>
        <v>4520</v>
      </c>
      <c r="N6276" s="72">
        <f t="shared" si="25"/>
        <v>4740</v>
      </c>
      <c r="O6276" s="72">
        <f t="shared" si="25"/>
        <v>5176</v>
      </c>
      <c r="P6276" s="72">
        <f t="shared" si="25"/>
        <v>6797</v>
      </c>
      <c r="Q6276" s="72">
        <f t="shared" si="25"/>
        <v>7136</v>
      </c>
      <c r="R6276" s="72">
        <f t="shared" si="25"/>
        <v>7373</v>
      </c>
      <c r="S6276" s="72">
        <f t="shared" si="25"/>
        <v>7554</v>
      </c>
      <c r="T6276" s="72">
        <f t="shared" si="25"/>
        <v>6021</v>
      </c>
      <c r="U6276" s="72">
        <f t="shared" si="25"/>
        <v>6050</v>
      </c>
    </row>
    <row r="6277" spans="1:21" x14ac:dyDescent="0.2">
      <c r="A6277" s="71" t="s">
        <v>84</v>
      </c>
      <c r="B6277" s="72">
        <f t="shared" si="25"/>
        <v>0</v>
      </c>
      <c r="C6277" s="72">
        <f t="shared" si="25"/>
        <v>0</v>
      </c>
      <c r="D6277" s="72">
        <f t="shared" si="25"/>
        <v>0</v>
      </c>
      <c r="E6277" s="72">
        <f t="shared" si="25"/>
        <v>0</v>
      </c>
      <c r="F6277" s="72">
        <f t="shared" si="25"/>
        <v>0</v>
      </c>
      <c r="G6277" s="72">
        <f t="shared" si="25"/>
        <v>0</v>
      </c>
      <c r="H6277" s="72">
        <f t="shared" si="25"/>
        <v>0</v>
      </c>
      <c r="I6277" s="72">
        <f t="shared" si="25"/>
        <v>0</v>
      </c>
      <c r="J6277" s="72">
        <f t="shared" si="25"/>
        <v>0</v>
      </c>
      <c r="K6277" s="72">
        <f t="shared" si="25"/>
        <v>0</v>
      </c>
      <c r="L6277" s="72">
        <f t="shared" si="25"/>
        <v>0</v>
      </c>
      <c r="M6277" s="72">
        <f t="shared" si="25"/>
        <v>0</v>
      </c>
      <c r="N6277" s="72">
        <f t="shared" si="25"/>
        <v>0</v>
      </c>
      <c r="O6277" s="72">
        <f t="shared" si="25"/>
        <v>0</v>
      </c>
      <c r="P6277" s="72">
        <f t="shared" si="25"/>
        <v>0</v>
      </c>
      <c r="Q6277" s="72">
        <f t="shared" si="25"/>
        <v>0</v>
      </c>
      <c r="R6277" s="72">
        <f t="shared" si="25"/>
        <v>0</v>
      </c>
      <c r="S6277" s="72">
        <f t="shared" si="25"/>
        <v>0</v>
      </c>
      <c r="T6277" s="72">
        <f t="shared" si="25"/>
        <v>0</v>
      </c>
      <c r="U6277" s="72">
        <f t="shared" si="25"/>
        <v>0</v>
      </c>
    </row>
    <row r="6278" spans="1:21" x14ac:dyDescent="0.2">
      <c r="A6278" s="71" t="s">
        <v>85</v>
      </c>
      <c r="B6278" s="72">
        <f t="shared" si="25"/>
        <v>286</v>
      </c>
      <c r="C6278" s="72">
        <f t="shared" si="25"/>
        <v>218</v>
      </c>
      <c r="D6278" s="72">
        <f t="shared" si="25"/>
        <v>233</v>
      </c>
      <c r="E6278" s="72">
        <f t="shared" si="25"/>
        <v>247</v>
      </c>
      <c r="F6278" s="72">
        <f t="shared" si="25"/>
        <v>278</v>
      </c>
      <c r="G6278" s="72">
        <f t="shared" si="25"/>
        <v>255</v>
      </c>
      <c r="H6278" s="72">
        <f t="shared" si="25"/>
        <v>260</v>
      </c>
      <c r="I6278" s="72">
        <f t="shared" si="25"/>
        <v>264</v>
      </c>
      <c r="J6278" s="72">
        <f t="shared" si="25"/>
        <v>273</v>
      </c>
      <c r="K6278" s="72">
        <f t="shared" si="25"/>
        <v>244</v>
      </c>
      <c r="L6278" s="72">
        <f t="shared" si="25"/>
        <v>304</v>
      </c>
      <c r="M6278" s="72">
        <f t="shared" si="25"/>
        <v>324</v>
      </c>
      <c r="N6278" s="72">
        <f t="shared" si="25"/>
        <v>352</v>
      </c>
      <c r="O6278" s="72">
        <f t="shared" si="25"/>
        <v>358</v>
      </c>
      <c r="P6278" s="72">
        <f t="shared" si="25"/>
        <v>354</v>
      </c>
      <c r="Q6278" s="72">
        <f t="shared" si="25"/>
        <v>344</v>
      </c>
      <c r="R6278" s="72">
        <f t="shared" si="25"/>
        <v>364</v>
      </c>
      <c r="S6278" s="72">
        <f t="shared" si="25"/>
        <v>349</v>
      </c>
      <c r="T6278" s="72">
        <f t="shared" si="25"/>
        <v>331</v>
      </c>
      <c r="U6278" s="72">
        <f t="shared" si="25"/>
        <v>355</v>
      </c>
    </row>
    <row r="6279" spans="1:21" x14ac:dyDescent="0.2">
      <c r="A6279" s="71" t="s">
        <v>86</v>
      </c>
      <c r="B6279" s="72">
        <f t="shared" si="25"/>
        <v>228</v>
      </c>
      <c r="C6279" s="72">
        <f t="shared" si="25"/>
        <v>72</v>
      </c>
      <c r="D6279" s="72">
        <f t="shared" si="25"/>
        <v>186</v>
      </c>
      <c r="E6279" s="72">
        <f t="shared" si="25"/>
        <v>259</v>
      </c>
      <c r="F6279" s="72">
        <f t="shared" si="25"/>
        <v>243</v>
      </c>
      <c r="G6279" s="72">
        <f t="shared" si="25"/>
        <v>253</v>
      </c>
      <c r="H6279" s="72">
        <f t="shared" si="25"/>
        <v>156</v>
      </c>
      <c r="I6279" s="72">
        <f t="shared" si="25"/>
        <v>214</v>
      </c>
      <c r="J6279" s="72">
        <f t="shared" si="25"/>
        <v>149</v>
      </c>
      <c r="K6279" s="72">
        <f t="shared" si="25"/>
        <v>237</v>
      </c>
      <c r="L6279" s="72">
        <f t="shared" si="25"/>
        <v>418</v>
      </c>
      <c r="M6279" s="72">
        <f t="shared" si="25"/>
        <v>628</v>
      </c>
      <c r="N6279" s="72">
        <f t="shared" si="25"/>
        <v>663</v>
      </c>
      <c r="O6279" s="72">
        <f t="shared" si="25"/>
        <v>566</v>
      </c>
      <c r="P6279" s="72">
        <f t="shared" si="25"/>
        <v>533</v>
      </c>
      <c r="Q6279" s="72">
        <f t="shared" si="25"/>
        <v>593</v>
      </c>
      <c r="R6279" s="72">
        <f t="shared" si="25"/>
        <v>610</v>
      </c>
      <c r="S6279" s="72">
        <f t="shared" si="25"/>
        <v>785</v>
      </c>
      <c r="T6279" s="72">
        <f t="shared" si="25"/>
        <v>837</v>
      </c>
      <c r="U6279" s="72">
        <f t="shared" si="25"/>
        <v>387</v>
      </c>
    </row>
    <row r="6280" spans="1:21" x14ac:dyDescent="0.2">
      <c r="A6280" s="71" t="s">
        <v>87</v>
      </c>
      <c r="B6280" s="72">
        <f t="shared" si="25"/>
        <v>770</v>
      </c>
      <c r="C6280" s="72">
        <f t="shared" si="25"/>
        <v>1011</v>
      </c>
      <c r="D6280" s="72">
        <f t="shared" si="25"/>
        <v>2014</v>
      </c>
      <c r="E6280" s="72">
        <f t="shared" si="25"/>
        <v>1402</v>
      </c>
      <c r="F6280" s="72">
        <f t="shared" si="25"/>
        <v>1002</v>
      </c>
      <c r="G6280" s="72">
        <f t="shared" si="25"/>
        <v>1457</v>
      </c>
      <c r="H6280" s="72">
        <f t="shared" si="25"/>
        <v>1072</v>
      </c>
      <c r="I6280" s="72">
        <f t="shared" si="25"/>
        <v>1224</v>
      </c>
      <c r="J6280" s="72">
        <f t="shared" si="25"/>
        <v>1801</v>
      </c>
      <c r="K6280" s="72">
        <f t="shared" si="25"/>
        <v>2574</v>
      </c>
      <c r="L6280" s="72">
        <f t="shared" si="25"/>
        <v>2237</v>
      </c>
      <c r="M6280" s="72">
        <f t="shared" si="25"/>
        <v>2837</v>
      </c>
      <c r="N6280" s="72">
        <f t="shared" si="25"/>
        <v>3350</v>
      </c>
      <c r="O6280" s="72">
        <f t="shared" si="25"/>
        <v>2843</v>
      </c>
      <c r="P6280" s="72">
        <f t="shared" si="25"/>
        <v>2763</v>
      </c>
      <c r="Q6280" s="72">
        <f t="shared" si="25"/>
        <v>5153</v>
      </c>
      <c r="R6280" s="72">
        <f t="shared" si="25"/>
        <v>3941</v>
      </c>
      <c r="S6280" s="72">
        <f t="shared" si="25"/>
        <v>3289</v>
      </c>
      <c r="T6280" s="72">
        <f t="shared" si="25"/>
        <v>2612</v>
      </c>
      <c r="U6280" s="72">
        <f t="shared" si="25"/>
        <v>2831</v>
      </c>
    </row>
    <row r="6281" spans="1:21" x14ac:dyDescent="0.2">
      <c r="A6281" s="71" t="s">
        <v>88</v>
      </c>
      <c r="B6281" s="72">
        <f t="shared" si="25"/>
        <v>3527</v>
      </c>
      <c r="C6281" s="72">
        <f t="shared" si="25"/>
        <v>3852</v>
      </c>
      <c r="D6281" s="72">
        <f t="shared" si="25"/>
        <v>3546</v>
      </c>
      <c r="E6281" s="72">
        <f t="shared" si="25"/>
        <v>2967</v>
      </c>
      <c r="F6281" s="72">
        <f t="shared" si="25"/>
        <v>2198</v>
      </c>
      <c r="G6281" s="72">
        <f t="shared" si="25"/>
        <v>2997</v>
      </c>
      <c r="H6281" s="72">
        <f t="shared" si="25"/>
        <v>4135</v>
      </c>
      <c r="I6281" s="72">
        <f t="shared" si="25"/>
        <v>3711</v>
      </c>
      <c r="J6281" s="72">
        <f t="shared" si="25"/>
        <v>3937</v>
      </c>
      <c r="K6281" s="72">
        <f t="shared" si="25"/>
        <v>4463</v>
      </c>
      <c r="L6281" s="72">
        <f t="shared" si="25"/>
        <v>4680</v>
      </c>
      <c r="M6281" s="72">
        <f t="shared" si="25"/>
        <v>4125</v>
      </c>
      <c r="N6281" s="72">
        <f t="shared" si="25"/>
        <v>5320</v>
      </c>
      <c r="O6281" s="72">
        <f t="shared" si="25"/>
        <v>5174</v>
      </c>
      <c r="P6281" s="72">
        <f t="shared" si="25"/>
        <v>5191</v>
      </c>
      <c r="Q6281" s="72">
        <f t="shared" si="25"/>
        <v>4706</v>
      </c>
      <c r="R6281" s="72">
        <f t="shared" si="25"/>
        <v>5281</v>
      </c>
      <c r="S6281" s="72">
        <f t="shared" si="25"/>
        <v>5475</v>
      </c>
      <c r="T6281" s="72">
        <f t="shared" si="25"/>
        <v>4599</v>
      </c>
      <c r="U6281" s="72">
        <f t="shared" si="25"/>
        <v>4774</v>
      </c>
    </row>
    <row r="6282" spans="1:21" x14ac:dyDescent="0.2">
      <c r="A6282" s="71" t="s">
        <v>89</v>
      </c>
      <c r="B6282" s="72">
        <f t="shared" si="25"/>
        <v>3453</v>
      </c>
      <c r="C6282" s="72">
        <f t="shared" si="25"/>
        <v>3367</v>
      </c>
      <c r="D6282" s="72">
        <f t="shared" si="25"/>
        <v>3586</v>
      </c>
      <c r="E6282" s="72">
        <f t="shared" si="25"/>
        <v>3057</v>
      </c>
      <c r="F6282" s="72">
        <f t="shared" si="25"/>
        <v>3073</v>
      </c>
      <c r="G6282" s="72">
        <f t="shared" si="25"/>
        <v>4125</v>
      </c>
      <c r="H6282" s="72">
        <f t="shared" si="25"/>
        <v>5035</v>
      </c>
      <c r="I6282" s="72">
        <f t="shared" si="25"/>
        <v>4949</v>
      </c>
      <c r="J6282" s="72">
        <f t="shared" si="25"/>
        <v>6145</v>
      </c>
      <c r="K6282" s="72">
        <f t="shared" si="25"/>
        <v>6412</v>
      </c>
      <c r="L6282" s="72">
        <f t="shared" si="25"/>
        <v>6695</v>
      </c>
      <c r="M6282" s="72">
        <f t="shared" si="25"/>
        <v>7115</v>
      </c>
      <c r="N6282" s="72">
        <f t="shared" si="25"/>
        <v>7742</v>
      </c>
      <c r="O6282" s="72">
        <f t="shared" si="25"/>
        <v>7607</v>
      </c>
      <c r="P6282" s="72">
        <f t="shared" si="25"/>
        <v>7570</v>
      </c>
      <c r="Q6282" s="72">
        <f t="shared" si="25"/>
        <v>6860</v>
      </c>
      <c r="R6282" s="72">
        <f t="shared" si="25"/>
        <v>6431</v>
      </c>
      <c r="S6282" s="72">
        <f t="shared" si="25"/>
        <v>5666</v>
      </c>
      <c r="T6282" s="72">
        <f t="shared" si="25"/>
        <v>5604</v>
      </c>
      <c r="U6282" s="72">
        <f t="shared" si="25"/>
        <v>4305</v>
      </c>
    </row>
    <row r="6283" spans="1:21" x14ac:dyDescent="0.2">
      <c r="A6283" s="71" t="s">
        <v>90</v>
      </c>
      <c r="B6283" s="72">
        <f t="shared" si="25"/>
        <v>0</v>
      </c>
      <c r="C6283" s="72">
        <f t="shared" si="25"/>
        <v>0</v>
      </c>
      <c r="D6283" s="72">
        <f t="shared" si="25"/>
        <v>0</v>
      </c>
      <c r="E6283" s="72">
        <f t="shared" si="25"/>
        <v>0</v>
      </c>
      <c r="F6283" s="72">
        <f t="shared" si="25"/>
        <v>0</v>
      </c>
      <c r="G6283" s="72">
        <f t="shared" si="25"/>
        <v>0</v>
      </c>
      <c r="H6283" s="72">
        <f t="shared" si="25"/>
        <v>0</v>
      </c>
      <c r="I6283" s="72">
        <f t="shared" si="25"/>
        <v>0</v>
      </c>
      <c r="J6283" s="72">
        <f t="shared" si="25"/>
        <v>0</v>
      </c>
      <c r="K6283" s="72">
        <f t="shared" si="25"/>
        <v>0</v>
      </c>
      <c r="L6283" s="72">
        <f t="shared" si="25"/>
        <v>0</v>
      </c>
      <c r="M6283" s="72">
        <f t="shared" si="25"/>
        <v>0</v>
      </c>
      <c r="N6283" s="72">
        <f t="shared" si="25"/>
        <v>0</v>
      </c>
      <c r="O6283" s="72">
        <f t="shared" si="25"/>
        <v>0</v>
      </c>
      <c r="P6283" s="72">
        <f t="shared" si="25"/>
        <v>0</v>
      </c>
      <c r="Q6283" s="72">
        <f t="shared" ref="C6283:AI6297" si="26">Q6319+Q6357</f>
        <v>0</v>
      </c>
      <c r="R6283" s="72">
        <f t="shared" si="26"/>
        <v>0</v>
      </c>
      <c r="S6283" s="72">
        <f t="shared" si="26"/>
        <v>0</v>
      </c>
      <c r="T6283" s="72">
        <f t="shared" si="26"/>
        <v>0</v>
      </c>
      <c r="U6283" s="72">
        <f t="shared" si="26"/>
        <v>0</v>
      </c>
    </row>
    <row r="6284" spans="1:21" x14ac:dyDescent="0.2">
      <c r="A6284" s="71" t="s">
        <v>91</v>
      </c>
      <c r="B6284" s="72">
        <f t="shared" ref="B6284:B6302" si="27">B6320+B6358</f>
        <v>0</v>
      </c>
      <c r="C6284" s="72">
        <f t="shared" si="26"/>
        <v>0</v>
      </c>
      <c r="D6284" s="72">
        <f t="shared" si="26"/>
        <v>0</v>
      </c>
      <c r="E6284" s="72">
        <f t="shared" si="26"/>
        <v>0</v>
      </c>
      <c r="F6284" s="72">
        <f t="shared" si="26"/>
        <v>0</v>
      </c>
      <c r="G6284" s="72">
        <f t="shared" si="26"/>
        <v>0</v>
      </c>
      <c r="H6284" s="72">
        <f t="shared" si="26"/>
        <v>0</v>
      </c>
      <c r="I6284" s="72">
        <f t="shared" si="26"/>
        <v>0</v>
      </c>
      <c r="J6284" s="72">
        <f t="shared" si="26"/>
        <v>0</v>
      </c>
      <c r="K6284" s="72">
        <f t="shared" si="26"/>
        <v>0</v>
      </c>
      <c r="L6284" s="72">
        <f t="shared" si="26"/>
        <v>0</v>
      </c>
      <c r="M6284" s="72">
        <f t="shared" si="26"/>
        <v>0</v>
      </c>
      <c r="N6284" s="72">
        <f t="shared" si="26"/>
        <v>0</v>
      </c>
      <c r="O6284" s="72">
        <f t="shared" si="26"/>
        <v>0</v>
      </c>
      <c r="P6284" s="72">
        <f t="shared" si="26"/>
        <v>0</v>
      </c>
      <c r="Q6284" s="72">
        <f t="shared" si="26"/>
        <v>0</v>
      </c>
      <c r="R6284" s="72">
        <f t="shared" si="26"/>
        <v>0</v>
      </c>
      <c r="S6284" s="72">
        <f t="shared" si="26"/>
        <v>0</v>
      </c>
      <c r="T6284" s="72">
        <f t="shared" si="26"/>
        <v>0</v>
      </c>
      <c r="U6284" s="72">
        <f t="shared" si="26"/>
        <v>0</v>
      </c>
    </row>
    <row r="6285" spans="1:21" x14ac:dyDescent="0.2">
      <c r="A6285" s="71" t="s">
        <v>92</v>
      </c>
      <c r="B6285" s="72">
        <f t="shared" si="27"/>
        <v>0</v>
      </c>
      <c r="C6285" s="72">
        <f t="shared" si="26"/>
        <v>0</v>
      </c>
      <c r="D6285" s="72">
        <f t="shared" si="26"/>
        <v>159</v>
      </c>
      <c r="E6285" s="72">
        <f t="shared" si="26"/>
        <v>187</v>
      </c>
      <c r="F6285" s="72">
        <f t="shared" si="26"/>
        <v>266</v>
      </c>
      <c r="G6285" s="72">
        <f t="shared" si="26"/>
        <v>379</v>
      </c>
      <c r="H6285" s="72">
        <f t="shared" si="26"/>
        <v>548</v>
      </c>
      <c r="I6285" s="72">
        <f t="shared" si="26"/>
        <v>474</v>
      </c>
      <c r="J6285" s="72">
        <f t="shared" si="26"/>
        <v>478</v>
      </c>
      <c r="K6285" s="72">
        <f t="shared" si="26"/>
        <v>447</v>
      </c>
      <c r="L6285" s="72">
        <f t="shared" si="26"/>
        <v>304</v>
      </c>
      <c r="M6285" s="72">
        <f t="shared" si="26"/>
        <v>375</v>
      </c>
      <c r="N6285" s="72">
        <f t="shared" si="26"/>
        <v>427</v>
      </c>
      <c r="O6285" s="72">
        <f t="shared" si="26"/>
        <v>660</v>
      </c>
      <c r="P6285" s="72">
        <f t="shared" si="26"/>
        <v>522</v>
      </c>
      <c r="Q6285" s="72">
        <f t="shared" si="26"/>
        <v>369</v>
      </c>
      <c r="R6285" s="72">
        <f t="shared" si="26"/>
        <v>405</v>
      </c>
      <c r="S6285" s="72">
        <f t="shared" si="26"/>
        <v>537</v>
      </c>
      <c r="T6285" s="72">
        <f t="shared" si="26"/>
        <v>586</v>
      </c>
      <c r="U6285" s="72">
        <f t="shared" si="26"/>
        <v>715</v>
      </c>
    </row>
    <row r="6286" spans="1:21" x14ac:dyDescent="0.2">
      <c r="A6286" s="71" t="s">
        <v>93</v>
      </c>
      <c r="B6286" s="72">
        <f t="shared" si="27"/>
        <v>753</v>
      </c>
      <c r="C6286" s="72">
        <f t="shared" si="26"/>
        <v>714</v>
      </c>
      <c r="D6286" s="72">
        <f t="shared" si="26"/>
        <v>538</v>
      </c>
      <c r="E6286" s="72">
        <f t="shared" si="26"/>
        <v>396</v>
      </c>
      <c r="F6286" s="72">
        <f t="shared" si="26"/>
        <v>570</v>
      </c>
      <c r="G6286" s="72">
        <f t="shared" si="26"/>
        <v>743</v>
      </c>
      <c r="H6286" s="72">
        <f t="shared" si="26"/>
        <v>816</v>
      </c>
      <c r="I6286" s="72">
        <f t="shared" si="26"/>
        <v>854</v>
      </c>
      <c r="J6286" s="72">
        <f t="shared" si="26"/>
        <v>929</v>
      </c>
      <c r="K6286" s="72">
        <f t="shared" si="26"/>
        <v>662</v>
      </c>
      <c r="L6286" s="72">
        <f t="shared" si="26"/>
        <v>747</v>
      </c>
      <c r="M6286" s="72">
        <f t="shared" si="26"/>
        <v>753</v>
      </c>
      <c r="N6286" s="72">
        <f t="shared" si="26"/>
        <v>889</v>
      </c>
      <c r="O6286" s="72">
        <f t="shared" si="26"/>
        <v>832</v>
      </c>
      <c r="P6286" s="72">
        <f t="shared" si="26"/>
        <v>750</v>
      </c>
      <c r="Q6286" s="72">
        <f t="shared" si="26"/>
        <v>784</v>
      </c>
      <c r="R6286" s="72">
        <f t="shared" si="26"/>
        <v>806</v>
      </c>
      <c r="S6286" s="72">
        <f t="shared" si="26"/>
        <v>802</v>
      </c>
      <c r="T6286" s="72">
        <f t="shared" si="26"/>
        <v>833</v>
      </c>
      <c r="U6286" s="72">
        <f t="shared" si="26"/>
        <v>727</v>
      </c>
    </row>
    <row r="6287" spans="1:21" x14ac:dyDescent="0.2">
      <c r="A6287" s="71" t="s">
        <v>94</v>
      </c>
      <c r="B6287" s="72">
        <f t="shared" si="27"/>
        <v>0</v>
      </c>
      <c r="C6287" s="72">
        <f t="shared" si="26"/>
        <v>0</v>
      </c>
      <c r="D6287" s="72">
        <f t="shared" si="26"/>
        <v>0</v>
      </c>
      <c r="E6287" s="72">
        <f t="shared" si="26"/>
        <v>0</v>
      </c>
      <c r="F6287" s="72">
        <f t="shared" si="26"/>
        <v>0</v>
      </c>
      <c r="G6287" s="72">
        <f t="shared" si="26"/>
        <v>0</v>
      </c>
      <c r="H6287" s="72">
        <f t="shared" si="26"/>
        <v>0</v>
      </c>
      <c r="I6287" s="72">
        <f t="shared" si="26"/>
        <v>0</v>
      </c>
      <c r="J6287" s="72">
        <f t="shared" si="26"/>
        <v>0</v>
      </c>
      <c r="K6287" s="72">
        <f t="shared" si="26"/>
        <v>0</v>
      </c>
      <c r="L6287" s="72">
        <f t="shared" si="26"/>
        <v>0</v>
      </c>
      <c r="M6287" s="72">
        <f t="shared" si="26"/>
        <v>0</v>
      </c>
      <c r="N6287" s="72">
        <f t="shared" si="26"/>
        <v>0</v>
      </c>
      <c r="O6287" s="72">
        <f t="shared" si="26"/>
        <v>0</v>
      </c>
      <c r="P6287" s="72">
        <f t="shared" si="26"/>
        <v>0</v>
      </c>
      <c r="Q6287" s="72">
        <f t="shared" si="26"/>
        <v>0</v>
      </c>
      <c r="R6287" s="72">
        <f t="shared" si="26"/>
        <v>0</v>
      </c>
      <c r="S6287" s="72">
        <f t="shared" si="26"/>
        <v>0</v>
      </c>
      <c r="T6287" s="72">
        <f t="shared" si="26"/>
        <v>0</v>
      </c>
      <c r="U6287" s="72">
        <f t="shared" si="26"/>
        <v>0</v>
      </c>
    </row>
    <row r="6288" spans="1:21" x14ac:dyDescent="0.2">
      <c r="A6288" s="71" t="s">
        <v>95</v>
      </c>
      <c r="B6288" s="72">
        <f t="shared" si="27"/>
        <v>0</v>
      </c>
      <c r="C6288" s="72">
        <f t="shared" si="26"/>
        <v>0</v>
      </c>
      <c r="D6288" s="72">
        <f t="shared" si="26"/>
        <v>0</v>
      </c>
      <c r="E6288" s="72">
        <f t="shared" si="26"/>
        <v>0</v>
      </c>
      <c r="F6288" s="72">
        <f t="shared" si="26"/>
        <v>0</v>
      </c>
      <c r="G6288" s="72">
        <f t="shared" si="26"/>
        <v>0</v>
      </c>
      <c r="H6288" s="72">
        <f t="shared" si="26"/>
        <v>0</v>
      </c>
      <c r="I6288" s="72">
        <f t="shared" si="26"/>
        <v>0</v>
      </c>
      <c r="J6288" s="72">
        <f t="shared" si="26"/>
        <v>0</v>
      </c>
      <c r="K6288" s="72">
        <f t="shared" si="26"/>
        <v>0</v>
      </c>
      <c r="L6288" s="72">
        <f t="shared" si="26"/>
        <v>0</v>
      </c>
      <c r="M6288" s="72">
        <f t="shared" si="26"/>
        <v>0</v>
      </c>
      <c r="N6288" s="72">
        <f t="shared" si="26"/>
        <v>0</v>
      </c>
      <c r="O6288" s="72">
        <f t="shared" si="26"/>
        <v>0</v>
      </c>
      <c r="P6288" s="72">
        <f t="shared" si="26"/>
        <v>0</v>
      </c>
      <c r="Q6288" s="72">
        <f t="shared" si="26"/>
        <v>0</v>
      </c>
      <c r="R6288" s="72">
        <f t="shared" si="26"/>
        <v>0</v>
      </c>
      <c r="S6288" s="72">
        <f t="shared" si="26"/>
        <v>0</v>
      </c>
      <c r="T6288" s="72">
        <f t="shared" si="26"/>
        <v>0</v>
      </c>
      <c r="U6288" s="72">
        <f t="shared" si="26"/>
        <v>0</v>
      </c>
    </row>
    <row r="6289" spans="1:21" x14ac:dyDescent="0.2">
      <c r="A6289" s="71" t="s">
        <v>96</v>
      </c>
      <c r="B6289" s="72">
        <f t="shared" si="27"/>
        <v>0</v>
      </c>
      <c r="C6289" s="72">
        <f t="shared" si="26"/>
        <v>0</v>
      </c>
      <c r="D6289" s="72">
        <f t="shared" si="26"/>
        <v>0</v>
      </c>
      <c r="E6289" s="72">
        <f t="shared" si="26"/>
        <v>0</v>
      </c>
      <c r="F6289" s="72">
        <f t="shared" si="26"/>
        <v>0</v>
      </c>
      <c r="G6289" s="72">
        <f t="shared" si="26"/>
        <v>0</v>
      </c>
      <c r="H6289" s="72">
        <f t="shared" si="26"/>
        <v>0</v>
      </c>
      <c r="I6289" s="72">
        <f t="shared" si="26"/>
        <v>0</v>
      </c>
      <c r="J6289" s="72">
        <f t="shared" si="26"/>
        <v>0</v>
      </c>
      <c r="K6289" s="72">
        <f t="shared" si="26"/>
        <v>0</v>
      </c>
      <c r="L6289" s="72">
        <f t="shared" si="26"/>
        <v>0</v>
      </c>
      <c r="M6289" s="72">
        <f t="shared" si="26"/>
        <v>0</v>
      </c>
      <c r="N6289" s="72">
        <f t="shared" si="26"/>
        <v>0</v>
      </c>
      <c r="O6289" s="72">
        <f t="shared" si="26"/>
        <v>0</v>
      </c>
      <c r="P6289" s="72">
        <f t="shared" si="26"/>
        <v>0</v>
      </c>
      <c r="Q6289" s="72">
        <f t="shared" si="26"/>
        <v>0</v>
      </c>
      <c r="R6289" s="72">
        <f t="shared" si="26"/>
        <v>0</v>
      </c>
      <c r="S6289" s="72">
        <f t="shared" si="26"/>
        <v>0</v>
      </c>
      <c r="T6289" s="72">
        <f t="shared" si="26"/>
        <v>0</v>
      </c>
      <c r="U6289" s="72">
        <f t="shared" si="26"/>
        <v>0</v>
      </c>
    </row>
    <row r="6290" spans="1:21" x14ac:dyDescent="0.2">
      <c r="A6290" s="71" t="s">
        <v>97</v>
      </c>
      <c r="B6290" s="72">
        <f t="shared" si="27"/>
        <v>998</v>
      </c>
      <c r="C6290" s="72">
        <f t="shared" si="26"/>
        <v>1302</v>
      </c>
      <c r="D6290" s="72">
        <f t="shared" si="26"/>
        <v>1251</v>
      </c>
      <c r="E6290" s="72">
        <f t="shared" si="26"/>
        <v>1314</v>
      </c>
      <c r="F6290" s="72">
        <f t="shared" si="26"/>
        <v>1186</v>
      </c>
      <c r="G6290" s="72">
        <f t="shared" si="26"/>
        <v>1410</v>
      </c>
      <c r="H6290" s="72">
        <f t="shared" si="26"/>
        <v>1364</v>
      </c>
      <c r="I6290" s="72">
        <f t="shared" si="26"/>
        <v>1188</v>
      </c>
      <c r="J6290" s="72">
        <f t="shared" si="26"/>
        <v>1552</v>
      </c>
      <c r="K6290" s="72">
        <f t="shared" si="26"/>
        <v>1226</v>
      </c>
      <c r="L6290" s="72">
        <f t="shared" si="26"/>
        <v>1662</v>
      </c>
      <c r="M6290" s="72">
        <f t="shared" si="26"/>
        <v>1648</v>
      </c>
      <c r="N6290" s="72">
        <f t="shared" si="26"/>
        <v>2139</v>
      </c>
      <c r="O6290" s="72">
        <f t="shared" si="26"/>
        <v>2478</v>
      </c>
      <c r="P6290" s="72">
        <f t="shared" si="26"/>
        <v>2629</v>
      </c>
      <c r="Q6290" s="72">
        <f t="shared" si="26"/>
        <v>2795</v>
      </c>
      <c r="R6290" s="72">
        <f t="shared" si="26"/>
        <v>2863</v>
      </c>
      <c r="S6290" s="72">
        <f t="shared" si="26"/>
        <v>2559</v>
      </c>
      <c r="T6290" s="72">
        <f t="shared" si="26"/>
        <v>2788</v>
      </c>
      <c r="U6290" s="72">
        <f t="shared" si="26"/>
        <v>3369</v>
      </c>
    </row>
    <row r="6291" spans="1:21" x14ac:dyDescent="0.2">
      <c r="A6291" s="71" t="s">
        <v>98</v>
      </c>
      <c r="B6291" s="72">
        <f t="shared" si="27"/>
        <v>1896</v>
      </c>
      <c r="C6291" s="72">
        <f t="shared" si="26"/>
        <v>1986</v>
      </c>
      <c r="D6291" s="72">
        <f t="shared" si="26"/>
        <v>2063</v>
      </c>
      <c r="E6291" s="72">
        <f t="shared" si="26"/>
        <v>2088</v>
      </c>
      <c r="F6291" s="72">
        <f t="shared" si="26"/>
        <v>2053</v>
      </c>
      <c r="G6291" s="72">
        <f t="shared" si="26"/>
        <v>1964</v>
      </c>
      <c r="H6291" s="72">
        <f t="shared" si="26"/>
        <v>1979</v>
      </c>
      <c r="I6291" s="72">
        <f t="shared" si="26"/>
        <v>1855</v>
      </c>
      <c r="J6291" s="72">
        <f t="shared" si="26"/>
        <v>2018</v>
      </c>
      <c r="K6291" s="72">
        <f t="shared" si="26"/>
        <v>2127</v>
      </c>
      <c r="L6291" s="72">
        <f t="shared" si="26"/>
        <v>2010</v>
      </c>
      <c r="M6291" s="72">
        <f t="shared" si="26"/>
        <v>1895</v>
      </c>
      <c r="N6291" s="72">
        <f t="shared" si="26"/>
        <v>1627</v>
      </c>
      <c r="O6291" s="72">
        <f t="shared" si="26"/>
        <v>1622</v>
      </c>
      <c r="P6291" s="72">
        <f t="shared" si="26"/>
        <v>1609</v>
      </c>
      <c r="Q6291" s="72">
        <f t="shared" si="26"/>
        <v>1577</v>
      </c>
      <c r="R6291" s="72">
        <f t="shared" si="26"/>
        <v>978</v>
      </c>
      <c r="S6291" s="72">
        <f t="shared" si="26"/>
        <v>587</v>
      </c>
      <c r="T6291" s="72">
        <f t="shared" si="26"/>
        <v>595</v>
      </c>
      <c r="U6291" s="72">
        <f t="shared" si="26"/>
        <v>599</v>
      </c>
    </row>
    <row r="6292" spans="1:21" x14ac:dyDescent="0.2">
      <c r="A6292" s="71" t="s">
        <v>99</v>
      </c>
      <c r="B6292" s="72">
        <f t="shared" si="27"/>
        <v>146</v>
      </c>
      <c r="C6292" s="72">
        <f t="shared" si="26"/>
        <v>133</v>
      </c>
      <c r="D6292" s="72">
        <f t="shared" si="26"/>
        <v>428</v>
      </c>
      <c r="E6292" s="72">
        <f t="shared" si="26"/>
        <v>199</v>
      </c>
      <c r="F6292" s="72">
        <f t="shared" si="26"/>
        <v>44</v>
      </c>
      <c r="G6292" s="72">
        <f t="shared" si="26"/>
        <v>111</v>
      </c>
      <c r="H6292" s="72">
        <f t="shared" si="26"/>
        <v>96</v>
      </c>
      <c r="I6292" s="72">
        <f t="shared" si="26"/>
        <v>70</v>
      </c>
      <c r="J6292" s="72">
        <f t="shared" si="26"/>
        <v>71</v>
      </c>
      <c r="K6292" s="72">
        <f t="shared" si="26"/>
        <v>345</v>
      </c>
      <c r="L6292" s="72">
        <f t="shared" si="26"/>
        <v>392</v>
      </c>
      <c r="M6292" s="72">
        <f t="shared" si="26"/>
        <v>341</v>
      </c>
      <c r="N6292" s="72">
        <f t="shared" si="26"/>
        <v>457</v>
      </c>
      <c r="O6292" s="72">
        <f t="shared" si="26"/>
        <v>331</v>
      </c>
      <c r="P6292" s="72">
        <f t="shared" si="26"/>
        <v>278</v>
      </c>
      <c r="Q6292" s="72">
        <f t="shared" si="26"/>
        <v>387</v>
      </c>
      <c r="R6292" s="72">
        <f t="shared" si="26"/>
        <v>465</v>
      </c>
      <c r="S6292" s="72">
        <f t="shared" si="26"/>
        <v>357</v>
      </c>
      <c r="T6292" s="72">
        <f t="shared" si="26"/>
        <v>498</v>
      </c>
      <c r="U6292" s="72">
        <f t="shared" si="26"/>
        <v>725</v>
      </c>
    </row>
    <row r="6293" spans="1:21" x14ac:dyDescent="0.2">
      <c r="A6293" s="71" t="s">
        <v>100</v>
      </c>
      <c r="B6293" s="72">
        <f t="shared" si="27"/>
        <v>0</v>
      </c>
      <c r="C6293" s="72">
        <f t="shared" si="26"/>
        <v>0</v>
      </c>
      <c r="D6293" s="72">
        <f t="shared" si="26"/>
        <v>0</v>
      </c>
      <c r="E6293" s="72">
        <f t="shared" si="26"/>
        <v>0</v>
      </c>
      <c r="F6293" s="72">
        <f t="shared" si="26"/>
        <v>0</v>
      </c>
      <c r="G6293" s="72">
        <f t="shared" si="26"/>
        <v>0</v>
      </c>
      <c r="H6293" s="72">
        <f t="shared" si="26"/>
        <v>0</v>
      </c>
      <c r="I6293" s="72">
        <f t="shared" si="26"/>
        <v>0</v>
      </c>
      <c r="J6293" s="72">
        <f t="shared" si="26"/>
        <v>0</v>
      </c>
      <c r="K6293" s="72">
        <f t="shared" si="26"/>
        <v>0</v>
      </c>
      <c r="L6293" s="72">
        <f t="shared" si="26"/>
        <v>0</v>
      </c>
      <c r="M6293" s="72">
        <f t="shared" si="26"/>
        <v>0</v>
      </c>
      <c r="N6293" s="72">
        <f t="shared" si="26"/>
        <v>0</v>
      </c>
      <c r="O6293" s="72">
        <f t="shared" si="26"/>
        <v>0</v>
      </c>
      <c r="P6293" s="72">
        <f t="shared" si="26"/>
        <v>0</v>
      </c>
      <c r="Q6293" s="72">
        <f t="shared" si="26"/>
        <v>0</v>
      </c>
      <c r="R6293" s="72">
        <f t="shared" si="26"/>
        <v>0</v>
      </c>
      <c r="S6293" s="72">
        <f t="shared" si="26"/>
        <v>0</v>
      </c>
      <c r="T6293" s="72">
        <f t="shared" si="26"/>
        <v>0</v>
      </c>
      <c r="U6293" s="72">
        <f t="shared" si="26"/>
        <v>273</v>
      </c>
    </row>
    <row r="6294" spans="1:21" x14ac:dyDescent="0.2">
      <c r="A6294" s="71" t="s">
        <v>101</v>
      </c>
      <c r="B6294" s="72">
        <f t="shared" si="27"/>
        <v>0</v>
      </c>
      <c r="C6294" s="72">
        <f t="shared" si="26"/>
        <v>0</v>
      </c>
      <c r="D6294" s="72">
        <f t="shared" si="26"/>
        <v>0</v>
      </c>
      <c r="E6294" s="72">
        <f t="shared" si="26"/>
        <v>0</v>
      </c>
      <c r="F6294" s="72">
        <f t="shared" si="26"/>
        <v>0</v>
      </c>
      <c r="G6294" s="72">
        <f t="shared" si="26"/>
        <v>0</v>
      </c>
      <c r="H6294" s="72">
        <f t="shared" si="26"/>
        <v>0</v>
      </c>
      <c r="I6294" s="72">
        <f t="shared" si="26"/>
        <v>0</v>
      </c>
      <c r="J6294" s="72">
        <f t="shared" si="26"/>
        <v>0</v>
      </c>
      <c r="K6294" s="72">
        <f t="shared" si="26"/>
        <v>0</v>
      </c>
      <c r="L6294" s="72">
        <f t="shared" si="26"/>
        <v>0</v>
      </c>
      <c r="M6294" s="72">
        <f t="shared" si="26"/>
        <v>0</v>
      </c>
      <c r="N6294" s="72">
        <f t="shared" si="26"/>
        <v>0</v>
      </c>
      <c r="O6294" s="72">
        <f t="shared" si="26"/>
        <v>0</v>
      </c>
      <c r="P6294" s="72">
        <f t="shared" si="26"/>
        <v>0</v>
      </c>
      <c r="Q6294" s="72">
        <f t="shared" si="26"/>
        <v>0</v>
      </c>
      <c r="R6294" s="72">
        <f t="shared" si="26"/>
        <v>0</v>
      </c>
      <c r="S6294" s="72">
        <f t="shared" si="26"/>
        <v>0</v>
      </c>
      <c r="T6294" s="72">
        <f t="shared" si="26"/>
        <v>0</v>
      </c>
      <c r="U6294" s="72">
        <f t="shared" si="26"/>
        <v>0</v>
      </c>
    </row>
    <row r="6295" spans="1:21" x14ac:dyDescent="0.2">
      <c r="A6295" s="71" t="s">
        <v>102</v>
      </c>
      <c r="B6295" s="72">
        <f t="shared" si="27"/>
        <v>635</v>
      </c>
      <c r="C6295" s="72">
        <f t="shared" si="26"/>
        <v>486</v>
      </c>
      <c r="D6295" s="72">
        <f t="shared" si="26"/>
        <v>395</v>
      </c>
      <c r="E6295" s="72">
        <f t="shared" si="26"/>
        <v>398</v>
      </c>
      <c r="F6295" s="72">
        <f t="shared" si="26"/>
        <v>254</v>
      </c>
      <c r="G6295" s="72">
        <f t="shared" si="26"/>
        <v>346</v>
      </c>
      <c r="H6295" s="72">
        <f t="shared" si="26"/>
        <v>306</v>
      </c>
      <c r="I6295" s="72">
        <f t="shared" si="26"/>
        <v>294</v>
      </c>
      <c r="J6295" s="72">
        <f t="shared" si="26"/>
        <v>300</v>
      </c>
      <c r="K6295" s="72">
        <f t="shared" si="26"/>
        <v>302</v>
      </c>
      <c r="L6295" s="72">
        <f t="shared" si="26"/>
        <v>360</v>
      </c>
      <c r="M6295" s="72">
        <f t="shared" si="26"/>
        <v>190</v>
      </c>
      <c r="N6295" s="72">
        <f t="shared" si="26"/>
        <v>215</v>
      </c>
      <c r="O6295" s="72">
        <f t="shared" si="26"/>
        <v>192</v>
      </c>
      <c r="P6295" s="72">
        <f t="shared" si="26"/>
        <v>107</v>
      </c>
      <c r="Q6295" s="72">
        <f t="shared" si="26"/>
        <v>103</v>
      </c>
      <c r="R6295" s="72">
        <f t="shared" si="26"/>
        <v>167</v>
      </c>
      <c r="S6295" s="72">
        <f t="shared" si="26"/>
        <v>164</v>
      </c>
      <c r="T6295" s="72">
        <f t="shared" si="26"/>
        <v>202</v>
      </c>
      <c r="U6295" s="72">
        <f t="shared" si="26"/>
        <v>236</v>
      </c>
    </row>
    <row r="6296" spans="1:21" x14ac:dyDescent="0.2">
      <c r="A6296" s="71" t="s">
        <v>103</v>
      </c>
      <c r="B6296" s="72">
        <f t="shared" si="27"/>
        <v>0</v>
      </c>
      <c r="C6296" s="72">
        <f t="shared" si="26"/>
        <v>0</v>
      </c>
      <c r="D6296" s="72">
        <f t="shared" si="26"/>
        <v>0</v>
      </c>
      <c r="E6296" s="72">
        <f t="shared" si="26"/>
        <v>0</v>
      </c>
      <c r="F6296" s="72">
        <f t="shared" si="26"/>
        <v>0</v>
      </c>
      <c r="G6296" s="72">
        <f t="shared" si="26"/>
        <v>0</v>
      </c>
      <c r="H6296" s="72">
        <f t="shared" si="26"/>
        <v>0</v>
      </c>
      <c r="I6296" s="72">
        <f t="shared" si="26"/>
        <v>0</v>
      </c>
      <c r="J6296" s="72">
        <f t="shared" si="26"/>
        <v>0</v>
      </c>
      <c r="K6296" s="72">
        <f t="shared" si="26"/>
        <v>0</v>
      </c>
      <c r="L6296" s="72">
        <f t="shared" si="26"/>
        <v>0</v>
      </c>
      <c r="M6296" s="72">
        <f t="shared" si="26"/>
        <v>0</v>
      </c>
      <c r="N6296" s="72">
        <f t="shared" si="26"/>
        <v>0</v>
      </c>
      <c r="O6296" s="72">
        <f t="shared" si="26"/>
        <v>0</v>
      </c>
      <c r="P6296" s="72">
        <f t="shared" si="26"/>
        <v>0</v>
      </c>
      <c r="Q6296" s="72">
        <f t="shared" si="26"/>
        <v>0</v>
      </c>
      <c r="R6296" s="72">
        <f t="shared" si="26"/>
        <v>0</v>
      </c>
      <c r="S6296" s="72">
        <f t="shared" si="26"/>
        <v>0</v>
      </c>
      <c r="T6296" s="72">
        <f t="shared" si="26"/>
        <v>0</v>
      </c>
      <c r="U6296" s="72">
        <f t="shared" si="26"/>
        <v>0</v>
      </c>
    </row>
    <row r="6297" spans="1:21" x14ac:dyDescent="0.2">
      <c r="A6297" s="71" t="s">
        <v>104</v>
      </c>
      <c r="B6297" s="72">
        <f t="shared" si="27"/>
        <v>530</v>
      </c>
      <c r="C6297" s="72">
        <f t="shared" si="26"/>
        <v>426</v>
      </c>
      <c r="D6297" s="72">
        <f t="shared" si="26"/>
        <v>529</v>
      </c>
      <c r="E6297" s="72">
        <f t="shared" si="26"/>
        <v>565</v>
      </c>
      <c r="F6297" s="72">
        <f t="shared" ref="C6297:X6302" si="28">F6333+F6371</f>
        <v>353</v>
      </c>
      <c r="G6297" s="72">
        <f t="shared" si="28"/>
        <v>58</v>
      </c>
      <c r="H6297" s="72">
        <f t="shared" si="28"/>
        <v>35</v>
      </c>
      <c r="I6297" s="72">
        <f t="shared" si="28"/>
        <v>43</v>
      </c>
      <c r="J6297" s="72">
        <f t="shared" si="28"/>
        <v>40</v>
      </c>
      <c r="K6297" s="72">
        <f t="shared" si="28"/>
        <v>22</v>
      </c>
      <c r="L6297" s="72">
        <f t="shared" si="28"/>
        <v>35</v>
      </c>
      <c r="M6297" s="72">
        <f t="shared" si="28"/>
        <v>22</v>
      </c>
      <c r="N6297" s="72">
        <f t="shared" si="28"/>
        <v>35</v>
      </c>
      <c r="O6297" s="72">
        <f t="shared" si="28"/>
        <v>58</v>
      </c>
      <c r="P6297" s="72">
        <f t="shared" si="28"/>
        <v>55</v>
      </c>
      <c r="Q6297" s="72">
        <f t="shared" si="28"/>
        <v>71</v>
      </c>
      <c r="R6297" s="72">
        <f t="shared" si="28"/>
        <v>133</v>
      </c>
      <c r="S6297" s="72">
        <f t="shared" si="28"/>
        <v>103</v>
      </c>
      <c r="T6297" s="72">
        <f t="shared" si="28"/>
        <v>142</v>
      </c>
      <c r="U6297" s="72">
        <f t="shared" si="28"/>
        <v>125</v>
      </c>
    </row>
    <row r="6298" spans="1:21" x14ac:dyDescent="0.2">
      <c r="A6298" s="71" t="s">
        <v>105</v>
      </c>
      <c r="B6298" s="72">
        <f t="shared" si="27"/>
        <v>1982</v>
      </c>
      <c r="C6298" s="72">
        <f t="shared" si="28"/>
        <v>1523</v>
      </c>
      <c r="D6298" s="72">
        <f t="shared" si="28"/>
        <v>1697</v>
      </c>
      <c r="E6298" s="72">
        <f t="shared" si="28"/>
        <v>1437</v>
      </c>
      <c r="F6298" s="72">
        <f t="shared" si="28"/>
        <v>1463</v>
      </c>
      <c r="G6298" s="72">
        <f t="shared" si="28"/>
        <v>1552</v>
      </c>
      <c r="H6298" s="72">
        <f t="shared" si="28"/>
        <v>1556</v>
      </c>
      <c r="I6298" s="72">
        <f t="shared" si="28"/>
        <v>1486</v>
      </c>
      <c r="J6298" s="72">
        <f t="shared" si="28"/>
        <v>1624</v>
      </c>
      <c r="K6298" s="72">
        <f t="shared" si="28"/>
        <v>2902</v>
      </c>
      <c r="L6298" s="72">
        <f t="shared" si="28"/>
        <v>2694</v>
      </c>
      <c r="M6298" s="72">
        <f t="shared" si="28"/>
        <v>2422</v>
      </c>
      <c r="N6298" s="72">
        <f t="shared" si="28"/>
        <v>2652</v>
      </c>
      <c r="O6298" s="72">
        <f t="shared" si="28"/>
        <v>2734</v>
      </c>
      <c r="P6298" s="72">
        <f t="shared" si="28"/>
        <v>2649</v>
      </c>
      <c r="Q6298" s="72">
        <f t="shared" si="28"/>
        <v>2930</v>
      </c>
      <c r="R6298" s="72">
        <f t="shared" si="28"/>
        <v>3853</v>
      </c>
      <c r="S6298" s="72">
        <f t="shared" si="28"/>
        <v>3859</v>
      </c>
      <c r="T6298" s="72">
        <f t="shared" si="28"/>
        <v>4089</v>
      </c>
      <c r="U6298" s="72">
        <f t="shared" si="28"/>
        <v>3685</v>
      </c>
    </row>
    <row r="6299" spans="1:21" x14ac:dyDescent="0.2">
      <c r="A6299" s="71" t="s">
        <v>106</v>
      </c>
      <c r="B6299" s="72">
        <f t="shared" si="27"/>
        <v>0</v>
      </c>
      <c r="C6299" s="72">
        <f t="shared" si="28"/>
        <v>0</v>
      </c>
      <c r="D6299" s="72">
        <f t="shared" si="28"/>
        <v>0</v>
      </c>
      <c r="E6299" s="72">
        <f t="shared" si="28"/>
        <v>0</v>
      </c>
      <c r="F6299" s="72">
        <f t="shared" si="28"/>
        <v>0</v>
      </c>
      <c r="G6299" s="72">
        <f t="shared" si="28"/>
        <v>0</v>
      </c>
      <c r="H6299" s="72">
        <f t="shared" si="28"/>
        <v>0</v>
      </c>
      <c r="I6299" s="72">
        <f t="shared" si="28"/>
        <v>0</v>
      </c>
      <c r="J6299" s="72">
        <f t="shared" si="28"/>
        <v>0</v>
      </c>
      <c r="K6299" s="72">
        <f t="shared" si="28"/>
        <v>0</v>
      </c>
      <c r="L6299" s="72">
        <f t="shared" si="28"/>
        <v>0</v>
      </c>
      <c r="M6299" s="72">
        <f t="shared" si="28"/>
        <v>0</v>
      </c>
      <c r="N6299" s="72">
        <f t="shared" si="28"/>
        <v>0</v>
      </c>
      <c r="O6299" s="72">
        <f t="shared" si="28"/>
        <v>0</v>
      </c>
      <c r="P6299" s="72">
        <f t="shared" si="28"/>
        <v>0</v>
      </c>
      <c r="Q6299" s="72">
        <f t="shared" si="28"/>
        <v>0</v>
      </c>
      <c r="R6299" s="72">
        <f t="shared" si="28"/>
        <v>0</v>
      </c>
      <c r="S6299" s="72">
        <f t="shared" si="28"/>
        <v>0</v>
      </c>
      <c r="T6299" s="72">
        <f t="shared" si="28"/>
        <v>0</v>
      </c>
      <c r="U6299" s="72">
        <f t="shared" si="28"/>
        <v>0</v>
      </c>
    </row>
    <row r="6300" spans="1:21" x14ac:dyDescent="0.2">
      <c r="A6300" s="71"/>
      <c r="B6300" s="72">
        <f t="shared" si="27"/>
        <v>0</v>
      </c>
      <c r="C6300" s="72">
        <f t="shared" si="28"/>
        <v>0</v>
      </c>
      <c r="D6300" s="72">
        <f t="shared" si="28"/>
        <v>0</v>
      </c>
      <c r="E6300" s="72">
        <f t="shared" si="28"/>
        <v>0</v>
      </c>
      <c r="F6300" s="72">
        <f t="shared" si="28"/>
        <v>0</v>
      </c>
      <c r="G6300" s="72">
        <f t="shared" si="28"/>
        <v>0</v>
      </c>
      <c r="H6300" s="72">
        <f t="shared" si="28"/>
        <v>0</v>
      </c>
      <c r="I6300" s="72">
        <f t="shared" si="28"/>
        <v>0</v>
      </c>
      <c r="J6300" s="72">
        <f t="shared" si="28"/>
        <v>0</v>
      </c>
      <c r="K6300" s="72">
        <f t="shared" si="28"/>
        <v>0</v>
      </c>
      <c r="L6300" s="72">
        <f t="shared" si="28"/>
        <v>0</v>
      </c>
      <c r="M6300" s="72">
        <f t="shared" si="28"/>
        <v>0</v>
      </c>
      <c r="N6300" s="72">
        <f t="shared" si="28"/>
        <v>0</v>
      </c>
      <c r="O6300" s="72">
        <f t="shared" si="28"/>
        <v>0</v>
      </c>
      <c r="P6300" s="72">
        <f t="shared" si="28"/>
        <v>0</v>
      </c>
      <c r="Q6300" s="72">
        <f t="shared" si="28"/>
        <v>0</v>
      </c>
      <c r="R6300" s="72">
        <f t="shared" si="28"/>
        <v>0</v>
      </c>
      <c r="S6300" s="72">
        <f t="shared" si="28"/>
        <v>0</v>
      </c>
      <c r="T6300" s="72">
        <f t="shared" si="28"/>
        <v>0</v>
      </c>
      <c r="U6300" s="72">
        <f t="shared" si="28"/>
        <v>0</v>
      </c>
    </row>
    <row r="6301" spans="1:21" x14ac:dyDescent="0.2">
      <c r="A6301" s="71" t="s">
        <v>107</v>
      </c>
      <c r="B6301" s="72">
        <f t="shared" si="27"/>
        <v>237</v>
      </c>
      <c r="C6301" s="72">
        <f t="shared" si="28"/>
        <v>446</v>
      </c>
      <c r="D6301" s="72">
        <f t="shared" si="28"/>
        <v>390</v>
      </c>
      <c r="E6301" s="72">
        <f t="shared" si="28"/>
        <v>398</v>
      </c>
      <c r="F6301" s="72">
        <f t="shared" si="28"/>
        <v>1020</v>
      </c>
      <c r="G6301" s="72">
        <f t="shared" si="28"/>
        <v>956</v>
      </c>
      <c r="H6301" s="72">
        <f t="shared" si="28"/>
        <v>285</v>
      </c>
      <c r="I6301" s="72">
        <f t="shared" si="28"/>
        <v>907</v>
      </c>
      <c r="J6301" s="72">
        <f t="shared" si="28"/>
        <v>886</v>
      </c>
      <c r="K6301" s="72">
        <f t="shared" si="28"/>
        <v>433</v>
      </c>
      <c r="L6301" s="72">
        <f t="shared" si="28"/>
        <v>471</v>
      </c>
      <c r="M6301" s="72">
        <f t="shared" si="28"/>
        <v>564</v>
      </c>
      <c r="N6301" s="72">
        <f t="shared" si="28"/>
        <v>422</v>
      </c>
      <c r="O6301" s="72">
        <f t="shared" si="28"/>
        <v>604</v>
      </c>
      <c r="P6301" s="72">
        <f t="shared" si="28"/>
        <v>510</v>
      </c>
      <c r="Q6301" s="72">
        <f t="shared" si="28"/>
        <v>776</v>
      </c>
      <c r="R6301" s="72">
        <f t="shared" si="28"/>
        <v>375</v>
      </c>
      <c r="S6301" s="72">
        <f t="shared" si="28"/>
        <v>1080</v>
      </c>
      <c r="T6301" s="72">
        <f t="shared" si="28"/>
        <v>968</v>
      </c>
      <c r="U6301" s="72">
        <f t="shared" si="28"/>
        <v>828</v>
      </c>
    </row>
    <row r="6302" spans="1:21" x14ac:dyDescent="0.2">
      <c r="A6302" s="71" t="s">
        <v>108</v>
      </c>
      <c r="B6302" s="72">
        <f t="shared" si="27"/>
        <v>1187</v>
      </c>
      <c r="C6302" s="72">
        <f t="shared" si="28"/>
        <v>1336</v>
      </c>
      <c r="D6302" s="72">
        <f t="shared" si="28"/>
        <v>1362</v>
      </c>
      <c r="E6302" s="72">
        <f t="shared" si="28"/>
        <v>838</v>
      </c>
      <c r="F6302" s="72">
        <f t="shared" si="28"/>
        <v>883</v>
      </c>
      <c r="G6302" s="72">
        <f t="shared" si="28"/>
        <v>785</v>
      </c>
      <c r="H6302" s="72">
        <f t="shared" si="28"/>
        <v>1250</v>
      </c>
      <c r="I6302" s="72">
        <f t="shared" si="28"/>
        <v>1099</v>
      </c>
      <c r="J6302" s="72">
        <f t="shared" si="28"/>
        <v>1166</v>
      </c>
      <c r="K6302" s="72">
        <f t="shared" si="28"/>
        <v>1018</v>
      </c>
      <c r="L6302" s="72">
        <f t="shared" si="28"/>
        <v>1396</v>
      </c>
      <c r="M6302" s="72">
        <f t="shared" si="28"/>
        <v>1365</v>
      </c>
      <c r="N6302" s="72">
        <f t="shared" si="28"/>
        <v>1710</v>
      </c>
      <c r="O6302" s="72">
        <f t="shared" si="28"/>
        <v>2046</v>
      </c>
      <c r="P6302" s="72">
        <f t="shared" si="28"/>
        <v>1720</v>
      </c>
      <c r="Q6302" s="72">
        <f t="shared" si="28"/>
        <v>1860</v>
      </c>
      <c r="R6302" s="72">
        <f t="shared" si="28"/>
        <v>1924</v>
      </c>
      <c r="S6302" s="72">
        <f t="shared" si="28"/>
        <v>1487</v>
      </c>
      <c r="T6302" s="72">
        <f t="shared" si="28"/>
        <v>1899</v>
      </c>
      <c r="U6302" s="72">
        <f t="shared" si="28"/>
        <v>1784</v>
      </c>
    </row>
    <row r="6304" spans="1:21" x14ac:dyDescent="0.2">
      <c r="A6304" s="69" t="s">
        <v>56</v>
      </c>
      <c r="B6304" s="69" t="s">
        <v>109</v>
      </c>
    </row>
    <row r="6306" spans="1:21" x14ac:dyDescent="0.2">
      <c r="A6306" s="71" t="s">
        <v>110</v>
      </c>
      <c r="B6306" s="71" t="s">
        <v>58</v>
      </c>
      <c r="C6306" s="71" t="s">
        <v>59</v>
      </c>
      <c r="D6306" s="71" t="s">
        <v>60</v>
      </c>
      <c r="E6306" s="71" t="s">
        <v>61</v>
      </c>
      <c r="F6306" s="71" t="s">
        <v>62</v>
      </c>
      <c r="G6306" s="71" t="s">
        <v>63</v>
      </c>
      <c r="H6306" s="71" t="s">
        <v>64</v>
      </c>
      <c r="I6306" s="71" t="s">
        <v>65</v>
      </c>
      <c r="J6306" s="71" t="s">
        <v>66</v>
      </c>
      <c r="K6306" s="71" t="s">
        <v>67</v>
      </c>
      <c r="L6306" s="71" t="s">
        <v>68</v>
      </c>
      <c r="M6306" s="71" t="s">
        <v>69</v>
      </c>
      <c r="N6306" s="71" t="s">
        <v>70</v>
      </c>
      <c r="O6306" s="71" t="s">
        <v>71</v>
      </c>
      <c r="P6306" s="71" t="s">
        <v>72</v>
      </c>
      <c r="Q6306" s="71" t="s">
        <v>73</v>
      </c>
      <c r="R6306" s="71" t="s">
        <v>74</v>
      </c>
      <c r="S6306" s="71" t="s">
        <v>75</v>
      </c>
      <c r="T6306" s="71" t="s">
        <v>76</v>
      </c>
      <c r="U6306" s="71" t="s">
        <v>77</v>
      </c>
    </row>
    <row r="6307" spans="1:21" x14ac:dyDescent="0.2">
      <c r="A6307" s="71" t="s">
        <v>78</v>
      </c>
      <c r="B6307" s="73">
        <v>18463</v>
      </c>
      <c r="C6307" s="73">
        <v>19768</v>
      </c>
      <c r="D6307" s="73">
        <v>21371</v>
      </c>
      <c r="E6307" s="73">
        <v>19155</v>
      </c>
      <c r="F6307" s="73">
        <v>17918</v>
      </c>
      <c r="G6307" s="73">
        <v>21098</v>
      </c>
      <c r="H6307" s="73">
        <v>23213</v>
      </c>
      <c r="I6307" s="73">
        <v>21530</v>
      </c>
      <c r="J6307" s="73">
        <v>24963</v>
      </c>
      <c r="K6307" s="73">
        <v>27401</v>
      </c>
      <c r="L6307" s="73">
        <v>28840</v>
      </c>
      <c r="M6307" s="73">
        <v>29245</v>
      </c>
      <c r="N6307" s="73">
        <v>32601</v>
      </c>
      <c r="O6307" s="73">
        <v>32383</v>
      </c>
      <c r="P6307" s="73">
        <v>33835</v>
      </c>
      <c r="Q6307" s="73">
        <v>36164</v>
      </c>
      <c r="R6307" s="73">
        <v>35987</v>
      </c>
      <c r="S6307" s="73">
        <v>34174</v>
      </c>
      <c r="T6307" s="73">
        <v>31889</v>
      </c>
      <c r="U6307" s="73">
        <v>31719</v>
      </c>
    </row>
    <row r="6308" spans="1:21" x14ac:dyDescent="0.2">
      <c r="A6308" s="71" t="s">
        <v>79</v>
      </c>
      <c r="B6308" s="73">
        <v>631</v>
      </c>
      <c r="C6308" s="73">
        <v>750</v>
      </c>
      <c r="D6308" s="73">
        <v>815</v>
      </c>
      <c r="E6308" s="73">
        <v>766</v>
      </c>
      <c r="F6308" s="73">
        <v>838</v>
      </c>
      <c r="G6308" s="73">
        <v>892</v>
      </c>
      <c r="H6308" s="73">
        <v>961</v>
      </c>
      <c r="I6308" s="73">
        <v>972</v>
      </c>
      <c r="J6308" s="73">
        <v>1108</v>
      </c>
      <c r="K6308" s="73">
        <v>1148</v>
      </c>
      <c r="L6308" s="73">
        <v>1239</v>
      </c>
      <c r="M6308" s="73">
        <v>1203</v>
      </c>
      <c r="N6308" s="73">
        <v>1130</v>
      </c>
      <c r="O6308" s="73">
        <v>1069</v>
      </c>
      <c r="P6308" s="73">
        <v>1290</v>
      </c>
      <c r="Q6308" s="73">
        <v>1316</v>
      </c>
      <c r="R6308" s="73">
        <v>1269</v>
      </c>
      <c r="S6308" s="73">
        <v>1294</v>
      </c>
      <c r="T6308" s="73">
        <v>1347</v>
      </c>
      <c r="U6308" s="73">
        <v>1429</v>
      </c>
    </row>
    <row r="6309" spans="1:21" x14ac:dyDescent="0.2">
      <c r="A6309" s="71" t="s">
        <v>80</v>
      </c>
      <c r="B6309" s="73">
        <v>0</v>
      </c>
      <c r="C6309" s="73">
        <v>0</v>
      </c>
      <c r="D6309" s="73">
        <v>0</v>
      </c>
      <c r="E6309" s="73">
        <v>0</v>
      </c>
      <c r="F6309" s="73">
        <v>0</v>
      </c>
      <c r="G6309" s="73">
        <v>0</v>
      </c>
      <c r="H6309" s="73">
        <v>0</v>
      </c>
      <c r="I6309" s="73">
        <v>182</v>
      </c>
      <c r="J6309" s="73">
        <v>228</v>
      </c>
      <c r="K6309" s="73">
        <v>229</v>
      </c>
      <c r="L6309" s="73">
        <v>278</v>
      </c>
      <c r="M6309" s="73">
        <v>434</v>
      </c>
      <c r="N6309" s="73">
        <v>510</v>
      </c>
      <c r="O6309" s="73">
        <v>272</v>
      </c>
      <c r="P6309" s="73">
        <v>195</v>
      </c>
      <c r="Q6309" s="73">
        <v>393</v>
      </c>
      <c r="R6309" s="73">
        <v>341</v>
      </c>
      <c r="S6309" s="73">
        <v>360</v>
      </c>
      <c r="T6309" s="73">
        <v>453</v>
      </c>
      <c r="U6309" s="73">
        <v>583</v>
      </c>
    </row>
    <row r="6310" spans="1:21" x14ac:dyDescent="0.2">
      <c r="A6310" s="71" t="s">
        <v>81</v>
      </c>
      <c r="B6310" s="73">
        <v>288</v>
      </c>
      <c r="C6310" s="73">
        <v>230</v>
      </c>
      <c r="D6310" s="73">
        <v>236</v>
      </c>
      <c r="E6310" s="73">
        <v>227</v>
      </c>
      <c r="F6310" s="73">
        <v>316</v>
      </c>
      <c r="G6310" s="73">
        <v>272</v>
      </c>
      <c r="H6310" s="73">
        <v>434</v>
      </c>
      <c r="I6310" s="73">
        <v>381</v>
      </c>
      <c r="J6310" s="73">
        <v>488</v>
      </c>
      <c r="K6310" s="73">
        <v>535</v>
      </c>
      <c r="L6310" s="73">
        <v>555</v>
      </c>
      <c r="M6310" s="73">
        <v>413</v>
      </c>
      <c r="N6310" s="73">
        <v>353</v>
      </c>
      <c r="O6310" s="73">
        <v>411</v>
      </c>
      <c r="P6310" s="73">
        <v>543</v>
      </c>
      <c r="Q6310" s="73">
        <v>647</v>
      </c>
      <c r="R6310" s="73">
        <v>707</v>
      </c>
      <c r="S6310" s="73">
        <v>434</v>
      </c>
      <c r="T6310" s="73">
        <v>352</v>
      </c>
      <c r="U6310" s="73">
        <v>553</v>
      </c>
    </row>
    <row r="6311" spans="1:21" x14ac:dyDescent="0.2">
      <c r="A6311" s="71" t="s">
        <v>82</v>
      </c>
      <c r="B6311" s="73">
        <v>0</v>
      </c>
      <c r="C6311" s="73">
        <v>0</v>
      </c>
      <c r="D6311" s="73">
        <v>0</v>
      </c>
      <c r="E6311" s="73">
        <v>0</v>
      </c>
      <c r="F6311" s="73">
        <v>0</v>
      </c>
      <c r="G6311" s="73">
        <v>0</v>
      </c>
      <c r="H6311" s="73">
        <v>0</v>
      </c>
      <c r="I6311" s="73">
        <v>0</v>
      </c>
      <c r="J6311" s="73">
        <v>0</v>
      </c>
      <c r="K6311" s="73">
        <v>0</v>
      </c>
      <c r="L6311" s="73">
        <v>0</v>
      </c>
      <c r="M6311" s="73">
        <v>0</v>
      </c>
      <c r="N6311" s="73">
        <v>0</v>
      </c>
      <c r="O6311" s="73">
        <v>0</v>
      </c>
      <c r="P6311" s="73">
        <v>0</v>
      </c>
      <c r="Q6311" s="73">
        <v>0</v>
      </c>
      <c r="R6311" s="73">
        <v>0</v>
      </c>
      <c r="S6311" s="73">
        <v>0</v>
      </c>
      <c r="T6311" s="73">
        <v>0</v>
      </c>
      <c r="U6311" s="73">
        <v>0</v>
      </c>
    </row>
    <row r="6312" spans="1:21" x14ac:dyDescent="0.2">
      <c r="A6312" s="71" t="s">
        <v>83</v>
      </c>
      <c r="B6312" s="73">
        <v>2365</v>
      </c>
      <c r="C6312" s="73">
        <v>3711</v>
      </c>
      <c r="D6312" s="73">
        <v>3708</v>
      </c>
      <c r="E6312" s="73">
        <v>3652</v>
      </c>
      <c r="F6312" s="73">
        <v>3788</v>
      </c>
      <c r="G6312" s="73">
        <v>4295</v>
      </c>
      <c r="H6312" s="73">
        <v>4491</v>
      </c>
      <c r="I6312" s="73">
        <v>3393</v>
      </c>
      <c r="J6312" s="73">
        <v>3843</v>
      </c>
      <c r="K6312" s="73">
        <v>3547</v>
      </c>
      <c r="L6312" s="73">
        <v>4230</v>
      </c>
      <c r="M6312" s="73">
        <v>4520</v>
      </c>
      <c r="N6312" s="73">
        <v>4740</v>
      </c>
      <c r="O6312" s="73">
        <v>5176</v>
      </c>
      <c r="P6312" s="73">
        <v>6797</v>
      </c>
      <c r="Q6312" s="73">
        <v>7136</v>
      </c>
      <c r="R6312" s="73">
        <v>7373</v>
      </c>
      <c r="S6312" s="73">
        <v>7554</v>
      </c>
      <c r="T6312" s="73">
        <v>6021</v>
      </c>
      <c r="U6312" s="73">
        <v>6050</v>
      </c>
    </row>
    <row r="6313" spans="1:21" x14ac:dyDescent="0.2">
      <c r="A6313" s="71" t="s">
        <v>84</v>
      </c>
      <c r="B6313" s="73">
        <v>0</v>
      </c>
      <c r="C6313" s="73">
        <v>0</v>
      </c>
      <c r="D6313" s="73">
        <v>0</v>
      </c>
      <c r="E6313" s="73">
        <v>0</v>
      </c>
      <c r="F6313" s="73">
        <v>0</v>
      </c>
      <c r="G6313" s="73">
        <v>0</v>
      </c>
      <c r="H6313" s="73">
        <v>0</v>
      </c>
      <c r="I6313" s="73">
        <v>0</v>
      </c>
      <c r="J6313" s="73">
        <v>0</v>
      </c>
      <c r="K6313" s="73">
        <v>0</v>
      </c>
      <c r="L6313" s="73">
        <v>0</v>
      </c>
      <c r="M6313" s="73">
        <v>0</v>
      </c>
      <c r="N6313" s="73">
        <v>0</v>
      </c>
      <c r="O6313" s="73">
        <v>0</v>
      </c>
      <c r="P6313" s="73">
        <v>0</v>
      </c>
      <c r="Q6313" s="73">
        <v>0</v>
      </c>
      <c r="R6313" s="73">
        <v>0</v>
      </c>
      <c r="S6313" s="73">
        <v>0</v>
      </c>
      <c r="T6313" s="73">
        <v>0</v>
      </c>
      <c r="U6313" s="73">
        <v>0</v>
      </c>
    </row>
    <row r="6314" spans="1:21" x14ac:dyDescent="0.2">
      <c r="A6314" s="71" t="s">
        <v>85</v>
      </c>
      <c r="B6314" s="73">
        <v>286</v>
      </c>
      <c r="C6314" s="73">
        <v>218</v>
      </c>
      <c r="D6314" s="73">
        <v>233</v>
      </c>
      <c r="E6314" s="73">
        <v>247</v>
      </c>
      <c r="F6314" s="73">
        <v>278</v>
      </c>
      <c r="G6314" s="73">
        <v>255</v>
      </c>
      <c r="H6314" s="73">
        <v>260</v>
      </c>
      <c r="I6314" s="73">
        <v>264</v>
      </c>
      <c r="J6314" s="73">
        <v>273</v>
      </c>
      <c r="K6314" s="73">
        <v>244</v>
      </c>
      <c r="L6314" s="73">
        <v>304</v>
      </c>
      <c r="M6314" s="73">
        <v>324</v>
      </c>
      <c r="N6314" s="73">
        <v>352</v>
      </c>
      <c r="O6314" s="73">
        <v>358</v>
      </c>
      <c r="P6314" s="73">
        <v>354</v>
      </c>
      <c r="Q6314" s="73">
        <v>344</v>
      </c>
      <c r="R6314" s="73">
        <v>364</v>
      </c>
      <c r="S6314" s="73">
        <v>349</v>
      </c>
      <c r="T6314" s="73">
        <v>331</v>
      </c>
      <c r="U6314" s="73">
        <v>355</v>
      </c>
    </row>
    <row r="6315" spans="1:21" x14ac:dyDescent="0.2">
      <c r="A6315" s="71" t="s">
        <v>86</v>
      </c>
      <c r="B6315" s="73">
        <v>228</v>
      </c>
      <c r="C6315" s="73">
        <v>72</v>
      </c>
      <c r="D6315" s="73">
        <v>186</v>
      </c>
      <c r="E6315" s="73">
        <v>259</v>
      </c>
      <c r="F6315" s="73">
        <v>243</v>
      </c>
      <c r="G6315" s="73">
        <v>253</v>
      </c>
      <c r="H6315" s="73">
        <v>156</v>
      </c>
      <c r="I6315" s="73">
        <v>214</v>
      </c>
      <c r="J6315" s="73">
        <v>149</v>
      </c>
      <c r="K6315" s="73">
        <v>237</v>
      </c>
      <c r="L6315" s="73">
        <v>418</v>
      </c>
      <c r="M6315" s="73">
        <v>628</v>
      </c>
      <c r="N6315" s="73">
        <v>663</v>
      </c>
      <c r="O6315" s="73">
        <v>566</v>
      </c>
      <c r="P6315" s="73">
        <v>533</v>
      </c>
      <c r="Q6315" s="73">
        <v>593</v>
      </c>
      <c r="R6315" s="73">
        <v>610</v>
      </c>
      <c r="S6315" s="73">
        <v>785</v>
      </c>
      <c r="T6315" s="73">
        <v>837</v>
      </c>
      <c r="U6315" s="73">
        <v>387</v>
      </c>
    </row>
    <row r="6316" spans="1:21" x14ac:dyDescent="0.2">
      <c r="A6316" s="71" t="s">
        <v>87</v>
      </c>
      <c r="B6316" s="73">
        <v>770</v>
      </c>
      <c r="C6316" s="73">
        <v>1011</v>
      </c>
      <c r="D6316" s="73">
        <v>2014</v>
      </c>
      <c r="E6316" s="73">
        <v>1402</v>
      </c>
      <c r="F6316" s="73">
        <v>1002</v>
      </c>
      <c r="G6316" s="73">
        <v>1457</v>
      </c>
      <c r="H6316" s="73">
        <v>1072</v>
      </c>
      <c r="I6316" s="73">
        <v>1224</v>
      </c>
      <c r="J6316" s="73">
        <v>1801</v>
      </c>
      <c r="K6316" s="73">
        <v>2574</v>
      </c>
      <c r="L6316" s="73">
        <v>2237</v>
      </c>
      <c r="M6316" s="73">
        <v>2837</v>
      </c>
      <c r="N6316" s="73">
        <v>3350</v>
      </c>
      <c r="O6316" s="73">
        <v>2843</v>
      </c>
      <c r="P6316" s="73">
        <v>2763</v>
      </c>
      <c r="Q6316" s="73">
        <v>5153</v>
      </c>
      <c r="R6316" s="73">
        <v>3941</v>
      </c>
      <c r="S6316" s="73">
        <v>3289</v>
      </c>
      <c r="T6316" s="73">
        <v>2612</v>
      </c>
      <c r="U6316" s="73">
        <v>2831</v>
      </c>
    </row>
    <row r="6317" spans="1:21" x14ac:dyDescent="0.2">
      <c r="A6317" s="71" t="s">
        <v>88</v>
      </c>
      <c r="B6317" s="73">
        <v>3527</v>
      </c>
      <c r="C6317" s="73">
        <v>3852</v>
      </c>
      <c r="D6317" s="73">
        <v>3546</v>
      </c>
      <c r="E6317" s="73">
        <v>2967</v>
      </c>
      <c r="F6317" s="73">
        <v>2198</v>
      </c>
      <c r="G6317" s="73">
        <v>2997</v>
      </c>
      <c r="H6317" s="73">
        <v>4135</v>
      </c>
      <c r="I6317" s="73">
        <v>3711</v>
      </c>
      <c r="J6317" s="73">
        <v>3937</v>
      </c>
      <c r="K6317" s="73">
        <v>4463</v>
      </c>
      <c r="L6317" s="73">
        <v>4680</v>
      </c>
      <c r="M6317" s="73">
        <v>4125</v>
      </c>
      <c r="N6317" s="73">
        <v>5320</v>
      </c>
      <c r="O6317" s="73">
        <v>5174</v>
      </c>
      <c r="P6317" s="73">
        <v>5191</v>
      </c>
      <c r="Q6317" s="73">
        <v>4706</v>
      </c>
      <c r="R6317" s="73">
        <v>5281</v>
      </c>
      <c r="S6317" s="73">
        <v>5475</v>
      </c>
      <c r="T6317" s="73">
        <v>4599</v>
      </c>
      <c r="U6317" s="73">
        <v>4774</v>
      </c>
    </row>
    <row r="6318" spans="1:21" x14ac:dyDescent="0.2">
      <c r="A6318" s="71" t="s">
        <v>89</v>
      </c>
      <c r="B6318" s="73">
        <v>3428</v>
      </c>
      <c r="C6318" s="73">
        <v>3354</v>
      </c>
      <c r="D6318" s="73">
        <v>3573</v>
      </c>
      <c r="E6318" s="73">
        <v>3051</v>
      </c>
      <c r="F6318" s="73">
        <v>3066</v>
      </c>
      <c r="G6318" s="73">
        <v>4114</v>
      </c>
      <c r="H6318" s="73">
        <v>5004</v>
      </c>
      <c r="I6318" s="73">
        <v>4925</v>
      </c>
      <c r="J6318" s="73">
        <v>6124</v>
      </c>
      <c r="K6318" s="73">
        <v>6391</v>
      </c>
      <c r="L6318" s="73">
        <v>6695</v>
      </c>
      <c r="M6318" s="73">
        <v>7115</v>
      </c>
      <c r="N6318" s="73">
        <v>7742</v>
      </c>
      <c r="O6318" s="73">
        <v>7607</v>
      </c>
      <c r="P6318" s="73">
        <v>7570</v>
      </c>
      <c r="Q6318" s="73">
        <v>6860</v>
      </c>
      <c r="R6318" s="73">
        <v>6431</v>
      </c>
      <c r="S6318" s="73">
        <v>5666</v>
      </c>
      <c r="T6318" s="73">
        <v>5604</v>
      </c>
      <c r="U6318" s="73">
        <v>4305</v>
      </c>
    </row>
    <row r="6319" spans="1:21" x14ac:dyDescent="0.2">
      <c r="A6319" s="71" t="s">
        <v>90</v>
      </c>
      <c r="B6319" s="73">
        <v>0</v>
      </c>
      <c r="C6319" s="73">
        <v>0</v>
      </c>
      <c r="D6319" s="73">
        <v>0</v>
      </c>
      <c r="E6319" s="73">
        <v>0</v>
      </c>
      <c r="F6319" s="73">
        <v>0</v>
      </c>
      <c r="G6319" s="73">
        <v>0</v>
      </c>
      <c r="H6319" s="73">
        <v>0</v>
      </c>
      <c r="I6319" s="73">
        <v>0</v>
      </c>
      <c r="J6319" s="73">
        <v>0</v>
      </c>
      <c r="K6319" s="73">
        <v>0</v>
      </c>
      <c r="L6319" s="73">
        <v>0</v>
      </c>
      <c r="M6319" s="73">
        <v>0</v>
      </c>
      <c r="N6319" s="73">
        <v>0</v>
      </c>
      <c r="O6319" s="73">
        <v>0</v>
      </c>
      <c r="P6319" s="73">
        <v>0</v>
      </c>
      <c r="Q6319" s="73">
        <v>0</v>
      </c>
      <c r="R6319" s="73">
        <v>0</v>
      </c>
      <c r="S6319" s="73">
        <v>0</v>
      </c>
      <c r="T6319" s="73">
        <v>0</v>
      </c>
      <c r="U6319" s="73">
        <v>0</v>
      </c>
    </row>
    <row r="6320" spans="1:21" x14ac:dyDescent="0.2">
      <c r="A6320" s="71" t="s">
        <v>91</v>
      </c>
      <c r="B6320" s="73">
        <v>0</v>
      </c>
      <c r="C6320" s="73">
        <v>0</v>
      </c>
      <c r="D6320" s="73">
        <v>0</v>
      </c>
      <c r="E6320" s="73">
        <v>0</v>
      </c>
      <c r="F6320" s="73">
        <v>0</v>
      </c>
      <c r="G6320" s="73">
        <v>0</v>
      </c>
      <c r="H6320" s="73">
        <v>0</v>
      </c>
      <c r="I6320" s="73">
        <v>0</v>
      </c>
      <c r="J6320" s="73">
        <v>0</v>
      </c>
      <c r="K6320" s="73">
        <v>0</v>
      </c>
      <c r="L6320" s="73">
        <v>0</v>
      </c>
      <c r="M6320" s="73">
        <v>0</v>
      </c>
      <c r="N6320" s="73">
        <v>0</v>
      </c>
      <c r="O6320" s="73">
        <v>0</v>
      </c>
      <c r="P6320" s="73">
        <v>0</v>
      </c>
      <c r="Q6320" s="73">
        <v>0</v>
      </c>
      <c r="R6320" s="73">
        <v>0</v>
      </c>
      <c r="S6320" s="73">
        <v>0</v>
      </c>
      <c r="T6320" s="73">
        <v>0</v>
      </c>
      <c r="U6320" s="73">
        <v>0</v>
      </c>
    </row>
    <row r="6321" spans="1:21" x14ac:dyDescent="0.2">
      <c r="A6321" s="71" t="s">
        <v>92</v>
      </c>
      <c r="B6321" s="73">
        <v>0</v>
      </c>
      <c r="C6321" s="73">
        <v>0</v>
      </c>
      <c r="D6321" s="73">
        <v>159</v>
      </c>
      <c r="E6321" s="73">
        <v>187</v>
      </c>
      <c r="F6321" s="73">
        <v>266</v>
      </c>
      <c r="G6321" s="73">
        <v>379</v>
      </c>
      <c r="H6321" s="73">
        <v>548</v>
      </c>
      <c r="I6321" s="73">
        <v>474</v>
      </c>
      <c r="J6321" s="73">
        <v>478</v>
      </c>
      <c r="K6321" s="73">
        <v>447</v>
      </c>
      <c r="L6321" s="73">
        <v>304</v>
      </c>
      <c r="M6321" s="73">
        <v>375</v>
      </c>
      <c r="N6321" s="73">
        <v>427</v>
      </c>
      <c r="O6321" s="73">
        <v>660</v>
      </c>
      <c r="P6321" s="73">
        <v>522</v>
      </c>
      <c r="Q6321" s="73">
        <v>369</v>
      </c>
      <c r="R6321" s="73">
        <v>405</v>
      </c>
      <c r="S6321" s="73">
        <v>537</v>
      </c>
      <c r="T6321" s="73">
        <v>586</v>
      </c>
      <c r="U6321" s="73">
        <v>715</v>
      </c>
    </row>
    <row r="6322" spans="1:21" x14ac:dyDescent="0.2">
      <c r="A6322" s="71" t="s">
        <v>93</v>
      </c>
      <c r="B6322" s="73">
        <v>753</v>
      </c>
      <c r="C6322" s="73">
        <v>714</v>
      </c>
      <c r="D6322" s="73">
        <v>538</v>
      </c>
      <c r="E6322" s="73">
        <v>396</v>
      </c>
      <c r="F6322" s="73">
        <v>570</v>
      </c>
      <c r="G6322" s="73">
        <v>743</v>
      </c>
      <c r="H6322" s="73">
        <v>816</v>
      </c>
      <c r="I6322" s="73">
        <v>854</v>
      </c>
      <c r="J6322" s="73">
        <v>929</v>
      </c>
      <c r="K6322" s="73">
        <v>662</v>
      </c>
      <c r="L6322" s="73">
        <v>747</v>
      </c>
      <c r="M6322" s="73">
        <v>753</v>
      </c>
      <c r="N6322" s="73">
        <v>889</v>
      </c>
      <c r="O6322" s="73">
        <v>832</v>
      </c>
      <c r="P6322" s="73">
        <v>750</v>
      </c>
      <c r="Q6322" s="73">
        <v>784</v>
      </c>
      <c r="R6322" s="73">
        <v>806</v>
      </c>
      <c r="S6322" s="73">
        <v>802</v>
      </c>
      <c r="T6322" s="73">
        <v>833</v>
      </c>
      <c r="U6322" s="73">
        <v>727</v>
      </c>
    </row>
    <row r="6323" spans="1:21" x14ac:dyDescent="0.2">
      <c r="A6323" s="71" t="s">
        <v>94</v>
      </c>
      <c r="B6323" s="73">
        <v>0</v>
      </c>
      <c r="C6323" s="73">
        <v>0</v>
      </c>
      <c r="D6323" s="73">
        <v>0</v>
      </c>
      <c r="E6323" s="73">
        <v>0</v>
      </c>
      <c r="F6323" s="73">
        <v>0</v>
      </c>
      <c r="G6323" s="73">
        <v>0</v>
      </c>
      <c r="H6323" s="73">
        <v>0</v>
      </c>
      <c r="I6323" s="73">
        <v>0</v>
      </c>
      <c r="J6323" s="73">
        <v>0</v>
      </c>
      <c r="K6323" s="73">
        <v>0</v>
      </c>
      <c r="L6323" s="73">
        <v>0</v>
      </c>
      <c r="M6323" s="73">
        <v>0</v>
      </c>
      <c r="N6323" s="73">
        <v>0</v>
      </c>
      <c r="O6323" s="73">
        <v>0</v>
      </c>
      <c r="P6323" s="73">
        <v>0</v>
      </c>
      <c r="Q6323" s="73">
        <v>0</v>
      </c>
      <c r="R6323" s="73">
        <v>0</v>
      </c>
      <c r="S6323" s="73">
        <v>0</v>
      </c>
      <c r="T6323" s="73">
        <v>0</v>
      </c>
      <c r="U6323" s="73">
        <v>0</v>
      </c>
    </row>
    <row r="6324" spans="1:21" x14ac:dyDescent="0.2">
      <c r="A6324" s="71" t="s">
        <v>95</v>
      </c>
      <c r="B6324" s="73">
        <v>0</v>
      </c>
      <c r="C6324" s="73">
        <v>0</v>
      </c>
      <c r="D6324" s="73">
        <v>0</v>
      </c>
      <c r="E6324" s="73">
        <v>0</v>
      </c>
      <c r="F6324" s="73">
        <v>0</v>
      </c>
      <c r="G6324" s="73">
        <v>0</v>
      </c>
      <c r="H6324" s="73">
        <v>0</v>
      </c>
      <c r="I6324" s="73">
        <v>0</v>
      </c>
      <c r="J6324" s="73">
        <v>0</v>
      </c>
      <c r="K6324" s="73">
        <v>0</v>
      </c>
      <c r="L6324" s="73">
        <v>0</v>
      </c>
      <c r="M6324" s="73">
        <v>0</v>
      </c>
      <c r="N6324" s="73">
        <v>0</v>
      </c>
      <c r="O6324" s="73">
        <v>0</v>
      </c>
      <c r="P6324" s="73">
        <v>0</v>
      </c>
      <c r="Q6324" s="73">
        <v>0</v>
      </c>
      <c r="R6324" s="73">
        <v>0</v>
      </c>
      <c r="S6324" s="73">
        <v>0</v>
      </c>
      <c r="T6324" s="73">
        <v>0</v>
      </c>
      <c r="U6324" s="73">
        <v>0</v>
      </c>
    </row>
    <row r="6325" spans="1:21" x14ac:dyDescent="0.2">
      <c r="A6325" s="71" t="s">
        <v>96</v>
      </c>
      <c r="B6325" s="73">
        <v>0</v>
      </c>
      <c r="C6325" s="73">
        <v>0</v>
      </c>
      <c r="D6325" s="73">
        <v>0</v>
      </c>
      <c r="E6325" s="73">
        <v>0</v>
      </c>
      <c r="F6325" s="73">
        <v>0</v>
      </c>
      <c r="G6325" s="73">
        <v>0</v>
      </c>
      <c r="H6325" s="73">
        <v>0</v>
      </c>
      <c r="I6325" s="73">
        <v>0</v>
      </c>
      <c r="J6325" s="73">
        <v>0</v>
      </c>
      <c r="K6325" s="73">
        <v>0</v>
      </c>
      <c r="L6325" s="73">
        <v>0</v>
      </c>
      <c r="M6325" s="73">
        <v>0</v>
      </c>
      <c r="N6325" s="73">
        <v>0</v>
      </c>
      <c r="O6325" s="73">
        <v>0</v>
      </c>
      <c r="P6325" s="73">
        <v>0</v>
      </c>
      <c r="Q6325" s="73">
        <v>0</v>
      </c>
      <c r="R6325" s="73">
        <v>0</v>
      </c>
      <c r="S6325" s="73">
        <v>0</v>
      </c>
      <c r="T6325" s="73">
        <v>0</v>
      </c>
      <c r="U6325" s="73">
        <v>0</v>
      </c>
    </row>
    <row r="6326" spans="1:21" x14ac:dyDescent="0.2">
      <c r="A6326" s="71" t="s">
        <v>97</v>
      </c>
      <c r="B6326" s="73">
        <v>998</v>
      </c>
      <c r="C6326" s="73">
        <v>1302</v>
      </c>
      <c r="D6326" s="73">
        <v>1251</v>
      </c>
      <c r="E6326" s="73">
        <v>1314</v>
      </c>
      <c r="F6326" s="73">
        <v>1186</v>
      </c>
      <c r="G6326" s="73">
        <v>1410</v>
      </c>
      <c r="H6326" s="73">
        <v>1364</v>
      </c>
      <c r="I6326" s="73">
        <v>1188</v>
      </c>
      <c r="J6326" s="73">
        <v>1552</v>
      </c>
      <c r="K6326" s="73">
        <v>1226</v>
      </c>
      <c r="L6326" s="73">
        <v>1662</v>
      </c>
      <c r="M6326" s="73">
        <v>1648</v>
      </c>
      <c r="N6326" s="73">
        <v>2139</v>
      </c>
      <c r="O6326" s="73">
        <v>2478</v>
      </c>
      <c r="P6326" s="73">
        <v>2629</v>
      </c>
      <c r="Q6326" s="73">
        <v>2795</v>
      </c>
      <c r="R6326" s="73">
        <v>2863</v>
      </c>
      <c r="S6326" s="73">
        <v>2559</v>
      </c>
      <c r="T6326" s="73">
        <v>2788</v>
      </c>
      <c r="U6326" s="73">
        <v>3369</v>
      </c>
    </row>
    <row r="6327" spans="1:21" x14ac:dyDescent="0.2">
      <c r="A6327" s="71" t="s">
        <v>98</v>
      </c>
      <c r="B6327" s="73">
        <v>1896</v>
      </c>
      <c r="C6327" s="73">
        <v>1986</v>
      </c>
      <c r="D6327" s="73">
        <v>2063</v>
      </c>
      <c r="E6327" s="73">
        <v>2088</v>
      </c>
      <c r="F6327" s="73">
        <v>2053</v>
      </c>
      <c r="G6327" s="73">
        <v>1964</v>
      </c>
      <c r="H6327" s="73">
        <v>1979</v>
      </c>
      <c r="I6327" s="73">
        <v>1855</v>
      </c>
      <c r="J6327" s="73">
        <v>2018</v>
      </c>
      <c r="K6327" s="73">
        <v>2127</v>
      </c>
      <c r="L6327" s="73">
        <v>2010</v>
      </c>
      <c r="M6327" s="73">
        <v>1895</v>
      </c>
      <c r="N6327" s="73">
        <v>1627</v>
      </c>
      <c r="O6327" s="73">
        <v>1622</v>
      </c>
      <c r="P6327" s="73">
        <v>1609</v>
      </c>
      <c r="Q6327" s="73">
        <v>1577</v>
      </c>
      <c r="R6327" s="73">
        <v>978</v>
      </c>
      <c r="S6327" s="73">
        <v>587</v>
      </c>
      <c r="T6327" s="73">
        <v>595</v>
      </c>
      <c r="U6327" s="73">
        <v>599</v>
      </c>
    </row>
    <row r="6328" spans="1:21" x14ac:dyDescent="0.2">
      <c r="A6328" s="71" t="s">
        <v>99</v>
      </c>
      <c r="B6328" s="73">
        <v>146</v>
      </c>
      <c r="C6328" s="73">
        <v>133</v>
      </c>
      <c r="D6328" s="73">
        <v>428</v>
      </c>
      <c r="E6328" s="73">
        <v>199</v>
      </c>
      <c r="F6328" s="73">
        <v>44</v>
      </c>
      <c r="G6328" s="73">
        <v>111</v>
      </c>
      <c r="H6328" s="73">
        <v>96</v>
      </c>
      <c r="I6328" s="73">
        <v>70</v>
      </c>
      <c r="J6328" s="73">
        <v>71</v>
      </c>
      <c r="K6328" s="73">
        <v>345</v>
      </c>
      <c r="L6328" s="73">
        <v>392</v>
      </c>
      <c r="M6328" s="73">
        <v>341</v>
      </c>
      <c r="N6328" s="73">
        <v>457</v>
      </c>
      <c r="O6328" s="73">
        <v>331</v>
      </c>
      <c r="P6328" s="73">
        <v>278</v>
      </c>
      <c r="Q6328" s="73">
        <v>387</v>
      </c>
      <c r="R6328" s="73">
        <v>465</v>
      </c>
      <c r="S6328" s="73">
        <v>357</v>
      </c>
      <c r="T6328" s="73">
        <v>498</v>
      </c>
      <c r="U6328" s="73">
        <v>725</v>
      </c>
    </row>
    <row r="6329" spans="1:21" x14ac:dyDescent="0.2">
      <c r="A6329" s="71" t="s">
        <v>100</v>
      </c>
      <c r="B6329" s="73">
        <v>0</v>
      </c>
      <c r="C6329" s="73">
        <v>0</v>
      </c>
      <c r="D6329" s="73">
        <v>0</v>
      </c>
      <c r="E6329" s="73">
        <v>0</v>
      </c>
      <c r="F6329" s="73">
        <v>0</v>
      </c>
      <c r="G6329" s="73">
        <v>0</v>
      </c>
      <c r="H6329" s="73">
        <v>0</v>
      </c>
      <c r="I6329" s="73">
        <v>0</v>
      </c>
      <c r="J6329" s="73">
        <v>0</v>
      </c>
      <c r="K6329" s="73">
        <v>0</v>
      </c>
      <c r="L6329" s="73">
        <v>0</v>
      </c>
      <c r="M6329" s="73">
        <v>0</v>
      </c>
      <c r="N6329" s="73">
        <v>0</v>
      </c>
      <c r="O6329" s="73">
        <v>0</v>
      </c>
      <c r="P6329" s="73">
        <v>0</v>
      </c>
      <c r="Q6329" s="73">
        <v>0</v>
      </c>
      <c r="R6329" s="73">
        <v>0</v>
      </c>
      <c r="S6329" s="73">
        <v>0</v>
      </c>
      <c r="T6329" s="73">
        <v>0</v>
      </c>
      <c r="U6329" s="73">
        <v>271</v>
      </c>
    </row>
    <row r="6330" spans="1:21" x14ac:dyDescent="0.2">
      <c r="A6330" s="71" t="s">
        <v>101</v>
      </c>
      <c r="B6330" s="73">
        <v>0</v>
      </c>
      <c r="C6330" s="73">
        <v>0</v>
      </c>
      <c r="D6330" s="73">
        <v>0</v>
      </c>
      <c r="E6330" s="73">
        <v>0</v>
      </c>
      <c r="F6330" s="73">
        <v>0</v>
      </c>
      <c r="G6330" s="73">
        <v>0</v>
      </c>
      <c r="H6330" s="73">
        <v>0</v>
      </c>
      <c r="I6330" s="73">
        <v>0</v>
      </c>
      <c r="J6330" s="73">
        <v>0</v>
      </c>
      <c r="K6330" s="73">
        <v>0</v>
      </c>
      <c r="L6330" s="73">
        <v>0</v>
      </c>
      <c r="M6330" s="73">
        <v>0</v>
      </c>
      <c r="N6330" s="73">
        <v>0</v>
      </c>
      <c r="O6330" s="73">
        <v>0</v>
      </c>
      <c r="P6330" s="73">
        <v>0</v>
      </c>
      <c r="Q6330" s="73">
        <v>0</v>
      </c>
      <c r="R6330" s="73">
        <v>0</v>
      </c>
      <c r="S6330" s="73">
        <v>0</v>
      </c>
      <c r="T6330" s="73">
        <v>0</v>
      </c>
      <c r="U6330" s="73">
        <v>0</v>
      </c>
    </row>
    <row r="6331" spans="1:21" x14ac:dyDescent="0.2">
      <c r="A6331" s="71" t="s">
        <v>102</v>
      </c>
      <c r="B6331" s="73">
        <v>635</v>
      </c>
      <c r="C6331" s="73">
        <v>486</v>
      </c>
      <c r="D6331" s="73">
        <v>395</v>
      </c>
      <c r="E6331" s="73">
        <v>398</v>
      </c>
      <c r="F6331" s="73">
        <v>254</v>
      </c>
      <c r="G6331" s="73">
        <v>346</v>
      </c>
      <c r="H6331" s="73">
        <v>306</v>
      </c>
      <c r="I6331" s="73">
        <v>294</v>
      </c>
      <c r="J6331" s="73">
        <v>300</v>
      </c>
      <c r="K6331" s="73">
        <v>302</v>
      </c>
      <c r="L6331" s="73">
        <v>360</v>
      </c>
      <c r="M6331" s="73">
        <v>190</v>
      </c>
      <c r="N6331" s="73">
        <v>215</v>
      </c>
      <c r="O6331" s="73">
        <v>192</v>
      </c>
      <c r="P6331" s="73">
        <v>107</v>
      </c>
      <c r="Q6331" s="73">
        <v>103</v>
      </c>
      <c r="R6331" s="73">
        <v>167</v>
      </c>
      <c r="S6331" s="73">
        <v>164</v>
      </c>
      <c r="T6331" s="73">
        <v>202</v>
      </c>
      <c r="U6331" s="73">
        <v>236</v>
      </c>
    </row>
    <row r="6332" spans="1:21" x14ac:dyDescent="0.2">
      <c r="A6332" s="71" t="s">
        <v>103</v>
      </c>
      <c r="B6332" s="73">
        <v>0</v>
      </c>
      <c r="C6332" s="73">
        <v>0</v>
      </c>
      <c r="D6332" s="73">
        <v>0</v>
      </c>
      <c r="E6332" s="73">
        <v>0</v>
      </c>
      <c r="F6332" s="73">
        <v>0</v>
      </c>
      <c r="G6332" s="73">
        <v>0</v>
      </c>
      <c r="H6332" s="73">
        <v>0</v>
      </c>
      <c r="I6332" s="73">
        <v>0</v>
      </c>
      <c r="J6332" s="73">
        <v>0</v>
      </c>
      <c r="K6332" s="73">
        <v>0</v>
      </c>
      <c r="L6332" s="73">
        <v>0</v>
      </c>
      <c r="M6332" s="73">
        <v>0</v>
      </c>
      <c r="N6332" s="73">
        <v>0</v>
      </c>
      <c r="O6332" s="73">
        <v>0</v>
      </c>
      <c r="P6332" s="73">
        <v>0</v>
      </c>
      <c r="Q6332" s="73">
        <v>0</v>
      </c>
      <c r="R6332" s="73">
        <v>0</v>
      </c>
      <c r="S6332" s="73">
        <v>0</v>
      </c>
      <c r="T6332" s="73">
        <v>0</v>
      </c>
      <c r="U6332" s="73">
        <v>0</v>
      </c>
    </row>
    <row r="6333" spans="1:21" x14ac:dyDescent="0.2">
      <c r="A6333" s="71" t="s">
        <v>104</v>
      </c>
      <c r="B6333" s="73">
        <v>530</v>
      </c>
      <c r="C6333" s="73">
        <v>426</v>
      </c>
      <c r="D6333" s="73">
        <v>529</v>
      </c>
      <c r="E6333" s="73">
        <v>565</v>
      </c>
      <c r="F6333" s="73">
        <v>353</v>
      </c>
      <c r="G6333" s="73">
        <v>58</v>
      </c>
      <c r="H6333" s="73">
        <v>35</v>
      </c>
      <c r="I6333" s="73">
        <v>43</v>
      </c>
      <c r="J6333" s="73">
        <v>40</v>
      </c>
      <c r="K6333" s="73">
        <v>22</v>
      </c>
      <c r="L6333" s="73">
        <v>35</v>
      </c>
      <c r="M6333" s="73">
        <v>22</v>
      </c>
      <c r="N6333" s="73">
        <v>35</v>
      </c>
      <c r="O6333" s="73">
        <v>58</v>
      </c>
      <c r="P6333" s="73">
        <v>55</v>
      </c>
      <c r="Q6333" s="73">
        <v>71</v>
      </c>
      <c r="R6333" s="73">
        <v>133</v>
      </c>
      <c r="S6333" s="73">
        <v>103</v>
      </c>
      <c r="T6333" s="73">
        <v>142</v>
      </c>
      <c r="U6333" s="73">
        <v>125</v>
      </c>
    </row>
    <row r="6334" spans="1:21" x14ac:dyDescent="0.2">
      <c r="A6334" s="71" t="s">
        <v>105</v>
      </c>
      <c r="B6334" s="73">
        <v>1982</v>
      </c>
      <c r="C6334" s="73">
        <v>1523</v>
      </c>
      <c r="D6334" s="73">
        <v>1697</v>
      </c>
      <c r="E6334" s="73">
        <v>1437</v>
      </c>
      <c r="F6334" s="73">
        <v>1463</v>
      </c>
      <c r="G6334" s="73">
        <v>1552</v>
      </c>
      <c r="H6334" s="73">
        <v>1556</v>
      </c>
      <c r="I6334" s="73">
        <v>1486</v>
      </c>
      <c r="J6334" s="73">
        <v>1624</v>
      </c>
      <c r="K6334" s="73">
        <v>2902</v>
      </c>
      <c r="L6334" s="73">
        <v>2694</v>
      </c>
      <c r="M6334" s="73">
        <v>2422</v>
      </c>
      <c r="N6334" s="73">
        <v>2652</v>
      </c>
      <c r="O6334" s="73">
        <v>2734</v>
      </c>
      <c r="P6334" s="73">
        <v>2649</v>
      </c>
      <c r="Q6334" s="73">
        <v>2930</v>
      </c>
      <c r="R6334" s="73">
        <v>3853</v>
      </c>
      <c r="S6334" s="73">
        <v>3859</v>
      </c>
      <c r="T6334" s="73">
        <v>4089</v>
      </c>
      <c r="U6334" s="73">
        <v>3685</v>
      </c>
    </row>
    <row r="6335" spans="1:21" x14ac:dyDescent="0.2">
      <c r="A6335" s="71" t="s">
        <v>106</v>
      </c>
      <c r="B6335" s="73">
        <v>0</v>
      </c>
      <c r="C6335" s="73">
        <v>0</v>
      </c>
      <c r="D6335" s="73">
        <v>0</v>
      </c>
      <c r="E6335" s="73">
        <v>0</v>
      </c>
      <c r="F6335" s="73">
        <v>0</v>
      </c>
      <c r="G6335" s="73">
        <v>0</v>
      </c>
      <c r="H6335" s="73">
        <v>0</v>
      </c>
      <c r="I6335" s="73">
        <v>0</v>
      </c>
      <c r="J6335" s="73">
        <v>0</v>
      </c>
      <c r="K6335" s="73">
        <v>0</v>
      </c>
      <c r="L6335" s="73">
        <v>0</v>
      </c>
      <c r="M6335" s="73">
        <v>0</v>
      </c>
      <c r="N6335" s="73">
        <v>0</v>
      </c>
      <c r="O6335" s="73">
        <v>0</v>
      </c>
      <c r="P6335" s="73">
        <v>0</v>
      </c>
      <c r="Q6335" s="73">
        <v>0</v>
      </c>
      <c r="R6335" s="73">
        <v>0</v>
      </c>
      <c r="S6335" s="73">
        <v>0</v>
      </c>
      <c r="T6335" s="73">
        <v>0</v>
      </c>
      <c r="U6335" s="73">
        <v>0</v>
      </c>
    </row>
    <row r="6336" spans="1:21" x14ac:dyDescent="0.2">
      <c r="A6336" s="71"/>
      <c r="B6336" s="73"/>
      <c r="C6336" s="73"/>
      <c r="D6336" s="73"/>
      <c r="E6336" s="73"/>
      <c r="F6336" s="73"/>
      <c r="G6336" s="73"/>
      <c r="H6336" s="73"/>
      <c r="I6336" s="73"/>
      <c r="J6336" s="73"/>
      <c r="K6336" s="73"/>
      <c r="L6336" s="73"/>
      <c r="M6336" s="73"/>
      <c r="N6336" s="73"/>
      <c r="O6336" s="73"/>
      <c r="P6336" s="73"/>
      <c r="Q6336" s="73"/>
      <c r="R6336" s="73"/>
      <c r="S6336" s="73"/>
      <c r="T6336" s="73"/>
      <c r="U6336" s="73"/>
    </row>
    <row r="6337" spans="1:21" x14ac:dyDescent="0.2">
      <c r="A6337" s="71" t="s">
        <v>107</v>
      </c>
      <c r="B6337" s="73">
        <v>226</v>
      </c>
      <c r="C6337" s="73">
        <v>414</v>
      </c>
      <c r="D6337" s="73">
        <v>353</v>
      </c>
      <c r="E6337" s="73">
        <v>355</v>
      </c>
      <c r="F6337" s="73">
        <v>918</v>
      </c>
      <c r="G6337" s="73">
        <v>841</v>
      </c>
      <c r="H6337" s="73">
        <v>260</v>
      </c>
      <c r="I6337" s="73">
        <v>737</v>
      </c>
      <c r="J6337" s="73">
        <v>788</v>
      </c>
      <c r="K6337" s="73">
        <v>368</v>
      </c>
      <c r="L6337" s="73">
        <v>399</v>
      </c>
      <c r="M6337" s="73">
        <v>478</v>
      </c>
      <c r="N6337" s="73">
        <v>405</v>
      </c>
      <c r="O6337" s="73">
        <v>580</v>
      </c>
      <c r="P6337" s="73">
        <v>486</v>
      </c>
      <c r="Q6337" s="73">
        <v>752</v>
      </c>
      <c r="R6337" s="73">
        <v>361</v>
      </c>
      <c r="S6337" s="73">
        <v>1071</v>
      </c>
      <c r="T6337" s="73">
        <v>955</v>
      </c>
      <c r="U6337" s="73">
        <v>804</v>
      </c>
    </row>
    <row r="6338" spans="1:21" x14ac:dyDescent="0.2">
      <c r="A6338" s="71" t="s">
        <v>108</v>
      </c>
      <c r="B6338" s="73">
        <v>1187</v>
      </c>
      <c r="C6338" s="73">
        <v>1336</v>
      </c>
      <c r="D6338" s="73">
        <v>1362</v>
      </c>
      <c r="E6338" s="73">
        <v>838</v>
      </c>
      <c r="F6338" s="73">
        <v>883</v>
      </c>
      <c r="G6338" s="73">
        <v>785</v>
      </c>
      <c r="H6338" s="73">
        <v>1240</v>
      </c>
      <c r="I6338" s="73">
        <v>1074</v>
      </c>
      <c r="J6338" s="73">
        <v>1145</v>
      </c>
      <c r="K6338" s="73">
        <v>995</v>
      </c>
      <c r="L6338" s="73">
        <v>1371</v>
      </c>
      <c r="M6338" s="73">
        <v>1340</v>
      </c>
      <c r="N6338" s="73">
        <v>1664</v>
      </c>
      <c r="O6338" s="73">
        <v>1991</v>
      </c>
      <c r="P6338" s="73">
        <v>1675</v>
      </c>
      <c r="Q6338" s="73">
        <v>1811</v>
      </c>
      <c r="R6338" s="73">
        <v>1872</v>
      </c>
      <c r="S6338" s="73">
        <v>1448</v>
      </c>
      <c r="T6338" s="73">
        <v>1848</v>
      </c>
      <c r="U6338" s="73">
        <v>1784</v>
      </c>
    </row>
    <row r="6340" spans="1:21" x14ac:dyDescent="0.2">
      <c r="A6340" s="69" t="s">
        <v>52</v>
      </c>
      <c r="B6340" s="69" t="s">
        <v>53</v>
      </c>
    </row>
    <row r="6341" spans="1:21" x14ac:dyDescent="0.2">
      <c r="A6341" s="69" t="s">
        <v>54</v>
      </c>
      <c r="B6341" s="69" t="s">
        <v>55</v>
      </c>
    </row>
    <row r="6342" spans="1:21" x14ac:dyDescent="0.2">
      <c r="A6342" s="69" t="s">
        <v>56</v>
      </c>
      <c r="B6342" s="69" t="s">
        <v>111</v>
      </c>
    </row>
    <row r="6344" spans="1:21" x14ac:dyDescent="0.2">
      <c r="A6344" s="71" t="s">
        <v>110</v>
      </c>
      <c r="B6344" s="71" t="s">
        <v>58</v>
      </c>
      <c r="C6344" s="71" t="s">
        <v>59</v>
      </c>
      <c r="D6344" s="71" t="s">
        <v>60</v>
      </c>
      <c r="E6344" s="71" t="s">
        <v>61</v>
      </c>
      <c r="F6344" s="71" t="s">
        <v>62</v>
      </c>
      <c r="G6344" s="71" t="s">
        <v>63</v>
      </c>
      <c r="H6344" s="71" t="s">
        <v>64</v>
      </c>
      <c r="I6344" s="71" t="s">
        <v>65</v>
      </c>
      <c r="J6344" s="71" t="s">
        <v>66</v>
      </c>
      <c r="K6344" s="71" t="s">
        <v>67</v>
      </c>
      <c r="L6344" s="71" t="s">
        <v>68</v>
      </c>
      <c r="M6344" s="71" t="s">
        <v>69</v>
      </c>
      <c r="N6344" s="71" t="s">
        <v>70</v>
      </c>
      <c r="O6344" s="71" t="s">
        <v>71</v>
      </c>
      <c r="P6344" s="71" t="s">
        <v>72</v>
      </c>
      <c r="Q6344" s="71" t="s">
        <v>73</v>
      </c>
      <c r="R6344" s="71" t="s">
        <v>74</v>
      </c>
      <c r="S6344" s="71" t="s">
        <v>75</v>
      </c>
      <c r="T6344" s="71" t="s">
        <v>76</v>
      </c>
      <c r="U6344" s="71" t="s">
        <v>77</v>
      </c>
    </row>
    <row r="6345" spans="1:21" x14ac:dyDescent="0.2">
      <c r="A6345" s="71" t="s">
        <v>78</v>
      </c>
      <c r="B6345" s="73">
        <v>25</v>
      </c>
      <c r="C6345" s="73">
        <v>110</v>
      </c>
      <c r="D6345" s="73">
        <v>103</v>
      </c>
      <c r="E6345" s="73">
        <v>143</v>
      </c>
      <c r="F6345" s="73">
        <v>174</v>
      </c>
      <c r="G6345" s="73">
        <v>186</v>
      </c>
      <c r="H6345" s="73">
        <v>221</v>
      </c>
      <c r="I6345" s="73">
        <v>174</v>
      </c>
      <c r="J6345" s="73">
        <v>196</v>
      </c>
      <c r="K6345" s="73">
        <v>229</v>
      </c>
      <c r="L6345" s="73">
        <v>0</v>
      </c>
      <c r="M6345" s="73">
        <v>0</v>
      </c>
      <c r="N6345" s="73">
        <v>0</v>
      </c>
      <c r="O6345" s="73">
        <v>0</v>
      </c>
      <c r="P6345" s="73">
        <v>0</v>
      </c>
      <c r="Q6345" s="73">
        <v>0</v>
      </c>
      <c r="R6345" s="73">
        <v>0</v>
      </c>
      <c r="S6345" s="73">
        <v>0</v>
      </c>
      <c r="T6345" s="73">
        <v>0</v>
      </c>
      <c r="U6345" s="73">
        <v>2</v>
      </c>
    </row>
    <row r="6346" spans="1:21" x14ac:dyDescent="0.2">
      <c r="A6346" s="71" t="s">
        <v>79</v>
      </c>
      <c r="B6346" s="73">
        <v>0</v>
      </c>
      <c r="C6346" s="73">
        <v>0</v>
      </c>
      <c r="D6346" s="73">
        <v>0</v>
      </c>
      <c r="E6346" s="73">
        <v>0</v>
      </c>
      <c r="F6346" s="73">
        <v>0</v>
      </c>
      <c r="G6346" s="73">
        <v>0</v>
      </c>
      <c r="H6346" s="73">
        <v>0</v>
      </c>
      <c r="I6346" s="73">
        <v>0</v>
      </c>
      <c r="J6346" s="73">
        <v>0</v>
      </c>
      <c r="K6346" s="73">
        <v>0</v>
      </c>
      <c r="L6346" s="73">
        <v>0</v>
      </c>
      <c r="M6346" s="73">
        <v>0</v>
      </c>
      <c r="N6346" s="73">
        <v>0</v>
      </c>
      <c r="O6346" s="73">
        <v>0</v>
      </c>
      <c r="P6346" s="73">
        <v>0</v>
      </c>
      <c r="Q6346" s="73">
        <v>0</v>
      </c>
      <c r="R6346" s="73">
        <v>0</v>
      </c>
      <c r="S6346" s="73">
        <v>0</v>
      </c>
      <c r="T6346" s="73">
        <v>0</v>
      </c>
      <c r="U6346" s="73">
        <v>0</v>
      </c>
    </row>
    <row r="6347" spans="1:21" x14ac:dyDescent="0.2">
      <c r="A6347" s="71" t="s">
        <v>80</v>
      </c>
      <c r="B6347" s="73">
        <v>0</v>
      </c>
      <c r="C6347" s="73">
        <v>0</v>
      </c>
      <c r="D6347" s="73">
        <v>0</v>
      </c>
      <c r="E6347" s="73">
        <v>0</v>
      </c>
      <c r="F6347" s="73">
        <v>0</v>
      </c>
      <c r="G6347" s="73">
        <v>0</v>
      </c>
      <c r="H6347" s="73">
        <v>0</v>
      </c>
      <c r="I6347" s="73">
        <v>0</v>
      </c>
      <c r="J6347" s="73">
        <v>0</v>
      </c>
      <c r="K6347" s="73">
        <v>0</v>
      </c>
      <c r="L6347" s="73">
        <v>0</v>
      </c>
      <c r="M6347" s="73">
        <v>0</v>
      </c>
      <c r="N6347" s="73">
        <v>0</v>
      </c>
      <c r="O6347" s="73">
        <v>0</v>
      </c>
      <c r="P6347" s="73">
        <v>0</v>
      </c>
      <c r="Q6347" s="73">
        <v>0</v>
      </c>
      <c r="R6347" s="73">
        <v>0</v>
      </c>
      <c r="S6347" s="73">
        <v>0</v>
      </c>
      <c r="T6347" s="73">
        <v>0</v>
      </c>
      <c r="U6347" s="73">
        <v>0</v>
      </c>
    </row>
    <row r="6348" spans="1:21" x14ac:dyDescent="0.2">
      <c r="A6348" s="71" t="s">
        <v>81</v>
      </c>
      <c r="B6348" s="73">
        <v>0</v>
      </c>
      <c r="C6348" s="73">
        <v>0</v>
      </c>
      <c r="D6348" s="73">
        <v>0</v>
      </c>
      <c r="E6348" s="73">
        <v>0</v>
      </c>
      <c r="F6348" s="73">
        <v>0</v>
      </c>
      <c r="G6348" s="73">
        <v>0</v>
      </c>
      <c r="H6348" s="73">
        <v>0</v>
      </c>
      <c r="I6348" s="73">
        <v>0</v>
      </c>
      <c r="J6348" s="73">
        <v>0</v>
      </c>
      <c r="K6348" s="73">
        <v>0</v>
      </c>
      <c r="L6348" s="73">
        <v>0</v>
      </c>
      <c r="M6348" s="73">
        <v>0</v>
      </c>
      <c r="N6348" s="73">
        <v>0</v>
      </c>
      <c r="O6348" s="73">
        <v>0</v>
      </c>
      <c r="P6348" s="73">
        <v>0</v>
      </c>
      <c r="Q6348" s="73">
        <v>0</v>
      </c>
      <c r="R6348" s="73">
        <v>0</v>
      </c>
      <c r="S6348" s="73">
        <v>0</v>
      </c>
      <c r="T6348" s="73">
        <v>0</v>
      </c>
      <c r="U6348" s="73">
        <v>0</v>
      </c>
    </row>
    <row r="6349" spans="1:21" x14ac:dyDescent="0.2">
      <c r="A6349" s="71" t="s">
        <v>82</v>
      </c>
      <c r="B6349" s="73">
        <v>0</v>
      </c>
      <c r="C6349" s="73">
        <v>0</v>
      </c>
      <c r="D6349" s="73">
        <v>0</v>
      </c>
      <c r="E6349" s="73">
        <v>0</v>
      </c>
      <c r="F6349" s="73">
        <v>0</v>
      </c>
      <c r="G6349" s="73">
        <v>0</v>
      </c>
      <c r="H6349" s="73">
        <v>0</v>
      </c>
      <c r="I6349" s="73">
        <v>0</v>
      </c>
      <c r="J6349" s="73">
        <v>0</v>
      </c>
      <c r="K6349" s="73">
        <v>0</v>
      </c>
      <c r="L6349" s="73">
        <v>0</v>
      </c>
      <c r="M6349" s="73">
        <v>0</v>
      </c>
      <c r="N6349" s="73">
        <v>0</v>
      </c>
      <c r="O6349" s="73">
        <v>0</v>
      </c>
      <c r="P6349" s="73">
        <v>0</v>
      </c>
      <c r="Q6349" s="73">
        <v>0</v>
      </c>
      <c r="R6349" s="73">
        <v>0</v>
      </c>
      <c r="S6349" s="73">
        <v>0</v>
      </c>
      <c r="T6349" s="73">
        <v>0</v>
      </c>
      <c r="U6349" s="73">
        <v>0</v>
      </c>
    </row>
    <row r="6350" spans="1:21" x14ac:dyDescent="0.2">
      <c r="A6350" s="71" t="s">
        <v>83</v>
      </c>
      <c r="B6350" s="73">
        <v>0</v>
      </c>
      <c r="C6350" s="73">
        <v>97</v>
      </c>
      <c r="D6350" s="73">
        <v>90</v>
      </c>
      <c r="E6350" s="73">
        <v>137</v>
      </c>
      <c r="F6350" s="73">
        <v>167</v>
      </c>
      <c r="G6350" s="73">
        <v>175</v>
      </c>
      <c r="H6350" s="73">
        <v>190</v>
      </c>
      <c r="I6350" s="73">
        <v>150</v>
      </c>
      <c r="J6350" s="73">
        <v>175</v>
      </c>
      <c r="K6350" s="73">
        <v>208</v>
      </c>
      <c r="L6350" s="73">
        <v>0</v>
      </c>
      <c r="M6350" s="73">
        <v>0</v>
      </c>
      <c r="N6350" s="73">
        <v>0</v>
      </c>
      <c r="O6350" s="73">
        <v>0</v>
      </c>
      <c r="P6350" s="73">
        <v>0</v>
      </c>
      <c r="Q6350" s="73">
        <v>0</v>
      </c>
      <c r="R6350" s="73">
        <v>0</v>
      </c>
      <c r="S6350" s="73">
        <v>0</v>
      </c>
      <c r="T6350" s="73">
        <v>0</v>
      </c>
      <c r="U6350" s="73">
        <v>0</v>
      </c>
    </row>
    <row r="6351" spans="1:21" x14ac:dyDescent="0.2">
      <c r="A6351" s="71" t="s">
        <v>84</v>
      </c>
      <c r="B6351" s="73">
        <v>0</v>
      </c>
      <c r="C6351" s="73">
        <v>0</v>
      </c>
      <c r="D6351" s="73">
        <v>0</v>
      </c>
      <c r="E6351" s="73">
        <v>0</v>
      </c>
      <c r="F6351" s="73">
        <v>0</v>
      </c>
      <c r="G6351" s="73">
        <v>0</v>
      </c>
      <c r="H6351" s="73">
        <v>0</v>
      </c>
      <c r="I6351" s="73">
        <v>0</v>
      </c>
      <c r="J6351" s="73">
        <v>0</v>
      </c>
      <c r="K6351" s="73">
        <v>0</v>
      </c>
      <c r="L6351" s="73">
        <v>0</v>
      </c>
      <c r="M6351" s="73">
        <v>0</v>
      </c>
      <c r="N6351" s="73">
        <v>0</v>
      </c>
      <c r="O6351" s="73">
        <v>0</v>
      </c>
      <c r="P6351" s="73">
        <v>0</v>
      </c>
      <c r="Q6351" s="73">
        <v>0</v>
      </c>
      <c r="R6351" s="73">
        <v>0</v>
      </c>
      <c r="S6351" s="73">
        <v>0</v>
      </c>
      <c r="T6351" s="73">
        <v>0</v>
      </c>
      <c r="U6351" s="73">
        <v>0</v>
      </c>
    </row>
    <row r="6352" spans="1:21" x14ac:dyDescent="0.2">
      <c r="A6352" s="71" t="s">
        <v>85</v>
      </c>
      <c r="B6352" s="73">
        <v>0</v>
      </c>
      <c r="C6352" s="73">
        <v>0</v>
      </c>
      <c r="D6352" s="73">
        <v>0</v>
      </c>
      <c r="E6352" s="73">
        <v>0</v>
      </c>
      <c r="F6352" s="73">
        <v>0</v>
      </c>
      <c r="G6352" s="73">
        <v>0</v>
      </c>
      <c r="H6352" s="73">
        <v>0</v>
      </c>
      <c r="I6352" s="73">
        <v>0</v>
      </c>
      <c r="J6352" s="73">
        <v>0</v>
      </c>
      <c r="K6352" s="73">
        <v>0</v>
      </c>
      <c r="L6352" s="73">
        <v>0</v>
      </c>
      <c r="M6352" s="73">
        <v>0</v>
      </c>
      <c r="N6352" s="73">
        <v>0</v>
      </c>
      <c r="O6352" s="73">
        <v>0</v>
      </c>
      <c r="P6352" s="73">
        <v>0</v>
      </c>
      <c r="Q6352" s="73">
        <v>0</v>
      </c>
      <c r="R6352" s="73">
        <v>0</v>
      </c>
      <c r="S6352" s="73">
        <v>0</v>
      </c>
      <c r="T6352" s="73">
        <v>0</v>
      </c>
      <c r="U6352" s="73">
        <v>0</v>
      </c>
    </row>
    <row r="6353" spans="1:21" x14ac:dyDescent="0.2">
      <c r="A6353" s="71" t="s">
        <v>86</v>
      </c>
      <c r="B6353" s="73">
        <v>0</v>
      </c>
      <c r="C6353" s="73">
        <v>0</v>
      </c>
      <c r="D6353" s="73">
        <v>0</v>
      </c>
      <c r="E6353" s="73">
        <v>0</v>
      </c>
      <c r="F6353" s="73">
        <v>0</v>
      </c>
      <c r="G6353" s="73">
        <v>0</v>
      </c>
      <c r="H6353" s="73">
        <v>0</v>
      </c>
      <c r="I6353" s="73">
        <v>0</v>
      </c>
      <c r="J6353" s="73">
        <v>0</v>
      </c>
      <c r="K6353" s="73">
        <v>0</v>
      </c>
      <c r="L6353" s="73">
        <v>0</v>
      </c>
      <c r="M6353" s="73">
        <v>0</v>
      </c>
      <c r="N6353" s="73">
        <v>0</v>
      </c>
      <c r="O6353" s="73">
        <v>0</v>
      </c>
      <c r="P6353" s="73">
        <v>0</v>
      </c>
      <c r="Q6353" s="73">
        <v>0</v>
      </c>
      <c r="R6353" s="73">
        <v>0</v>
      </c>
      <c r="S6353" s="73">
        <v>0</v>
      </c>
      <c r="T6353" s="73">
        <v>0</v>
      </c>
      <c r="U6353" s="73">
        <v>0</v>
      </c>
    </row>
    <row r="6354" spans="1:21" x14ac:dyDescent="0.2">
      <c r="A6354" s="71" t="s">
        <v>87</v>
      </c>
      <c r="B6354" s="73">
        <v>0</v>
      </c>
      <c r="C6354" s="73">
        <v>0</v>
      </c>
      <c r="D6354" s="73">
        <v>0</v>
      </c>
      <c r="E6354" s="73">
        <v>0</v>
      </c>
      <c r="F6354" s="73">
        <v>0</v>
      </c>
      <c r="G6354" s="73">
        <v>0</v>
      </c>
      <c r="H6354" s="73">
        <v>0</v>
      </c>
      <c r="I6354" s="73">
        <v>0</v>
      </c>
      <c r="J6354" s="73">
        <v>0</v>
      </c>
      <c r="K6354" s="73">
        <v>0</v>
      </c>
      <c r="L6354" s="73">
        <v>0</v>
      </c>
      <c r="M6354" s="73">
        <v>0</v>
      </c>
      <c r="N6354" s="73">
        <v>0</v>
      </c>
      <c r="O6354" s="73">
        <v>0</v>
      </c>
      <c r="P6354" s="73">
        <v>0</v>
      </c>
      <c r="Q6354" s="73">
        <v>0</v>
      </c>
      <c r="R6354" s="73">
        <v>0</v>
      </c>
      <c r="S6354" s="73">
        <v>0</v>
      </c>
      <c r="T6354" s="73">
        <v>0</v>
      </c>
      <c r="U6354" s="73">
        <v>0</v>
      </c>
    </row>
    <row r="6355" spans="1:21" x14ac:dyDescent="0.2">
      <c r="A6355" s="71" t="s">
        <v>88</v>
      </c>
      <c r="B6355" s="73">
        <v>0</v>
      </c>
      <c r="C6355" s="73">
        <v>0</v>
      </c>
      <c r="D6355" s="73">
        <v>0</v>
      </c>
      <c r="E6355" s="73">
        <v>0</v>
      </c>
      <c r="F6355" s="73">
        <v>0</v>
      </c>
      <c r="G6355" s="73">
        <v>0</v>
      </c>
      <c r="H6355" s="73">
        <v>0</v>
      </c>
      <c r="I6355" s="73">
        <v>0</v>
      </c>
      <c r="J6355" s="73">
        <v>0</v>
      </c>
      <c r="K6355" s="73">
        <v>0</v>
      </c>
      <c r="L6355" s="73">
        <v>0</v>
      </c>
      <c r="M6355" s="73">
        <v>0</v>
      </c>
      <c r="N6355" s="73">
        <v>0</v>
      </c>
      <c r="O6355" s="73">
        <v>0</v>
      </c>
      <c r="P6355" s="73">
        <v>0</v>
      </c>
      <c r="Q6355" s="73">
        <v>0</v>
      </c>
      <c r="R6355" s="73">
        <v>0</v>
      </c>
      <c r="S6355" s="73">
        <v>0</v>
      </c>
      <c r="T6355" s="73">
        <v>0</v>
      </c>
      <c r="U6355" s="73">
        <v>0</v>
      </c>
    </row>
    <row r="6356" spans="1:21" x14ac:dyDescent="0.2">
      <c r="A6356" s="71" t="s">
        <v>89</v>
      </c>
      <c r="B6356" s="73">
        <v>25</v>
      </c>
      <c r="C6356" s="73">
        <v>13</v>
      </c>
      <c r="D6356" s="73">
        <v>13</v>
      </c>
      <c r="E6356" s="73">
        <v>6</v>
      </c>
      <c r="F6356" s="73">
        <v>7</v>
      </c>
      <c r="G6356" s="73">
        <v>11</v>
      </c>
      <c r="H6356" s="73">
        <v>31</v>
      </c>
      <c r="I6356" s="73">
        <v>24</v>
      </c>
      <c r="J6356" s="73">
        <v>21</v>
      </c>
      <c r="K6356" s="73">
        <v>21</v>
      </c>
      <c r="L6356" s="73">
        <v>0</v>
      </c>
      <c r="M6356" s="73">
        <v>0</v>
      </c>
      <c r="N6356" s="73">
        <v>0</v>
      </c>
      <c r="O6356" s="73">
        <v>0</v>
      </c>
      <c r="P6356" s="73">
        <v>0</v>
      </c>
      <c r="Q6356" s="73">
        <v>0</v>
      </c>
      <c r="R6356" s="73">
        <v>0</v>
      </c>
      <c r="S6356" s="73">
        <v>0</v>
      </c>
      <c r="T6356" s="73">
        <v>0</v>
      </c>
      <c r="U6356" s="73">
        <v>0</v>
      </c>
    </row>
    <row r="6357" spans="1:21" x14ac:dyDescent="0.2">
      <c r="A6357" s="71" t="s">
        <v>90</v>
      </c>
      <c r="B6357" s="73">
        <v>0</v>
      </c>
      <c r="C6357" s="73">
        <v>0</v>
      </c>
      <c r="D6357" s="73">
        <v>0</v>
      </c>
      <c r="E6357" s="73">
        <v>0</v>
      </c>
      <c r="F6357" s="73">
        <v>0</v>
      </c>
      <c r="G6357" s="73">
        <v>0</v>
      </c>
      <c r="H6357" s="73">
        <v>0</v>
      </c>
      <c r="I6357" s="73">
        <v>0</v>
      </c>
      <c r="J6357" s="73">
        <v>0</v>
      </c>
      <c r="K6357" s="73">
        <v>0</v>
      </c>
      <c r="L6357" s="73">
        <v>0</v>
      </c>
      <c r="M6357" s="73">
        <v>0</v>
      </c>
      <c r="N6357" s="73">
        <v>0</v>
      </c>
      <c r="O6357" s="73">
        <v>0</v>
      </c>
      <c r="P6357" s="73">
        <v>0</v>
      </c>
      <c r="Q6357" s="73">
        <v>0</v>
      </c>
      <c r="R6357" s="73">
        <v>0</v>
      </c>
      <c r="S6357" s="73">
        <v>0</v>
      </c>
      <c r="T6357" s="73">
        <v>0</v>
      </c>
      <c r="U6357" s="73">
        <v>0</v>
      </c>
    </row>
    <row r="6358" spans="1:21" x14ac:dyDescent="0.2">
      <c r="A6358" s="71" t="s">
        <v>91</v>
      </c>
      <c r="B6358" s="73">
        <v>0</v>
      </c>
      <c r="C6358" s="73">
        <v>0</v>
      </c>
      <c r="D6358" s="73">
        <v>0</v>
      </c>
      <c r="E6358" s="73">
        <v>0</v>
      </c>
      <c r="F6358" s="73">
        <v>0</v>
      </c>
      <c r="G6358" s="73">
        <v>0</v>
      </c>
      <c r="H6358" s="73">
        <v>0</v>
      </c>
      <c r="I6358" s="73">
        <v>0</v>
      </c>
      <c r="J6358" s="73">
        <v>0</v>
      </c>
      <c r="K6358" s="73">
        <v>0</v>
      </c>
      <c r="L6358" s="73">
        <v>0</v>
      </c>
      <c r="M6358" s="73">
        <v>0</v>
      </c>
      <c r="N6358" s="73">
        <v>0</v>
      </c>
      <c r="O6358" s="73">
        <v>0</v>
      </c>
      <c r="P6358" s="73">
        <v>0</v>
      </c>
      <c r="Q6358" s="73">
        <v>0</v>
      </c>
      <c r="R6358" s="73">
        <v>0</v>
      </c>
      <c r="S6358" s="73">
        <v>0</v>
      </c>
      <c r="T6358" s="73">
        <v>0</v>
      </c>
      <c r="U6358" s="73">
        <v>0</v>
      </c>
    </row>
    <row r="6359" spans="1:21" x14ac:dyDescent="0.2">
      <c r="A6359" s="71" t="s">
        <v>92</v>
      </c>
      <c r="B6359" s="73">
        <v>0</v>
      </c>
      <c r="C6359" s="73">
        <v>0</v>
      </c>
      <c r="D6359" s="73">
        <v>0</v>
      </c>
      <c r="E6359" s="73">
        <v>0</v>
      </c>
      <c r="F6359" s="73">
        <v>0</v>
      </c>
      <c r="G6359" s="73">
        <v>0</v>
      </c>
      <c r="H6359" s="73">
        <v>0</v>
      </c>
      <c r="I6359" s="73">
        <v>0</v>
      </c>
      <c r="J6359" s="73">
        <v>0</v>
      </c>
      <c r="K6359" s="73">
        <v>0</v>
      </c>
      <c r="L6359" s="73">
        <v>0</v>
      </c>
      <c r="M6359" s="73">
        <v>0</v>
      </c>
      <c r="N6359" s="73">
        <v>0</v>
      </c>
      <c r="O6359" s="73">
        <v>0</v>
      </c>
      <c r="P6359" s="73">
        <v>0</v>
      </c>
      <c r="Q6359" s="73">
        <v>0</v>
      </c>
      <c r="R6359" s="73">
        <v>0</v>
      </c>
      <c r="S6359" s="73">
        <v>0</v>
      </c>
      <c r="T6359" s="73">
        <v>0</v>
      </c>
      <c r="U6359" s="73">
        <v>0</v>
      </c>
    </row>
    <row r="6360" spans="1:21" x14ac:dyDescent="0.2">
      <c r="A6360" s="71" t="s">
        <v>93</v>
      </c>
      <c r="B6360" s="73">
        <v>0</v>
      </c>
      <c r="C6360" s="73">
        <v>0</v>
      </c>
      <c r="D6360" s="73">
        <v>0</v>
      </c>
      <c r="E6360" s="73">
        <v>0</v>
      </c>
      <c r="F6360" s="73">
        <v>0</v>
      </c>
      <c r="G6360" s="73">
        <v>0</v>
      </c>
      <c r="H6360" s="73">
        <v>0</v>
      </c>
      <c r="I6360" s="73">
        <v>0</v>
      </c>
      <c r="J6360" s="73">
        <v>0</v>
      </c>
      <c r="K6360" s="73">
        <v>0</v>
      </c>
      <c r="L6360" s="73">
        <v>0</v>
      </c>
      <c r="M6360" s="73">
        <v>0</v>
      </c>
      <c r="N6360" s="73">
        <v>0</v>
      </c>
      <c r="O6360" s="73">
        <v>0</v>
      </c>
      <c r="P6360" s="73">
        <v>0</v>
      </c>
      <c r="Q6360" s="73">
        <v>0</v>
      </c>
      <c r="R6360" s="73">
        <v>0</v>
      </c>
      <c r="S6360" s="73">
        <v>0</v>
      </c>
      <c r="T6360" s="73">
        <v>0</v>
      </c>
      <c r="U6360" s="73">
        <v>0</v>
      </c>
    </row>
    <row r="6361" spans="1:21" x14ac:dyDescent="0.2">
      <c r="A6361" s="71" t="s">
        <v>94</v>
      </c>
      <c r="B6361" s="73">
        <v>0</v>
      </c>
      <c r="C6361" s="73">
        <v>0</v>
      </c>
      <c r="D6361" s="73">
        <v>0</v>
      </c>
      <c r="E6361" s="73">
        <v>0</v>
      </c>
      <c r="F6361" s="73">
        <v>0</v>
      </c>
      <c r="G6361" s="73">
        <v>0</v>
      </c>
      <c r="H6361" s="73">
        <v>0</v>
      </c>
      <c r="I6361" s="73">
        <v>0</v>
      </c>
      <c r="J6361" s="73">
        <v>0</v>
      </c>
      <c r="K6361" s="73">
        <v>0</v>
      </c>
      <c r="L6361" s="73">
        <v>0</v>
      </c>
      <c r="M6361" s="73">
        <v>0</v>
      </c>
      <c r="N6361" s="73">
        <v>0</v>
      </c>
      <c r="O6361" s="73">
        <v>0</v>
      </c>
      <c r="P6361" s="73">
        <v>0</v>
      </c>
      <c r="Q6361" s="73">
        <v>0</v>
      </c>
      <c r="R6361" s="73">
        <v>0</v>
      </c>
      <c r="S6361" s="73">
        <v>0</v>
      </c>
      <c r="T6361" s="73">
        <v>0</v>
      </c>
      <c r="U6361" s="73">
        <v>0</v>
      </c>
    </row>
    <row r="6362" spans="1:21" x14ac:dyDescent="0.2">
      <c r="A6362" s="71" t="s">
        <v>95</v>
      </c>
      <c r="B6362" s="73">
        <v>0</v>
      </c>
      <c r="C6362" s="73">
        <v>0</v>
      </c>
      <c r="D6362" s="73">
        <v>0</v>
      </c>
      <c r="E6362" s="73">
        <v>0</v>
      </c>
      <c r="F6362" s="73">
        <v>0</v>
      </c>
      <c r="G6362" s="73">
        <v>0</v>
      </c>
      <c r="H6362" s="73">
        <v>0</v>
      </c>
      <c r="I6362" s="73">
        <v>0</v>
      </c>
      <c r="J6362" s="73">
        <v>0</v>
      </c>
      <c r="K6362" s="73">
        <v>0</v>
      </c>
      <c r="L6362" s="73">
        <v>0</v>
      </c>
      <c r="M6362" s="73">
        <v>0</v>
      </c>
      <c r="N6362" s="73">
        <v>0</v>
      </c>
      <c r="O6362" s="73">
        <v>0</v>
      </c>
      <c r="P6362" s="73">
        <v>0</v>
      </c>
      <c r="Q6362" s="73">
        <v>0</v>
      </c>
      <c r="R6362" s="73">
        <v>0</v>
      </c>
      <c r="S6362" s="73">
        <v>0</v>
      </c>
      <c r="T6362" s="73">
        <v>0</v>
      </c>
      <c r="U6362" s="73">
        <v>0</v>
      </c>
    </row>
    <row r="6363" spans="1:21" x14ac:dyDescent="0.2">
      <c r="A6363" s="71" t="s">
        <v>96</v>
      </c>
      <c r="B6363" s="73">
        <v>0</v>
      </c>
      <c r="C6363" s="73">
        <v>0</v>
      </c>
      <c r="D6363" s="73">
        <v>0</v>
      </c>
      <c r="E6363" s="73">
        <v>0</v>
      </c>
      <c r="F6363" s="73">
        <v>0</v>
      </c>
      <c r="G6363" s="73">
        <v>0</v>
      </c>
      <c r="H6363" s="73">
        <v>0</v>
      </c>
      <c r="I6363" s="73">
        <v>0</v>
      </c>
      <c r="J6363" s="73">
        <v>0</v>
      </c>
      <c r="K6363" s="73">
        <v>0</v>
      </c>
      <c r="L6363" s="73">
        <v>0</v>
      </c>
      <c r="M6363" s="73">
        <v>0</v>
      </c>
      <c r="N6363" s="73">
        <v>0</v>
      </c>
      <c r="O6363" s="73">
        <v>0</v>
      </c>
      <c r="P6363" s="73">
        <v>0</v>
      </c>
      <c r="Q6363" s="73">
        <v>0</v>
      </c>
      <c r="R6363" s="73">
        <v>0</v>
      </c>
      <c r="S6363" s="73">
        <v>0</v>
      </c>
      <c r="T6363" s="73">
        <v>0</v>
      </c>
      <c r="U6363" s="73">
        <v>0</v>
      </c>
    </row>
    <row r="6364" spans="1:21" x14ac:dyDescent="0.2">
      <c r="A6364" s="71" t="s">
        <v>97</v>
      </c>
      <c r="B6364" s="73">
        <v>0</v>
      </c>
      <c r="C6364" s="73">
        <v>0</v>
      </c>
      <c r="D6364" s="73">
        <v>0</v>
      </c>
      <c r="E6364" s="73">
        <v>0</v>
      </c>
      <c r="F6364" s="73">
        <v>0</v>
      </c>
      <c r="G6364" s="73">
        <v>0</v>
      </c>
      <c r="H6364" s="73">
        <v>0</v>
      </c>
      <c r="I6364" s="73">
        <v>0</v>
      </c>
      <c r="J6364" s="73">
        <v>0</v>
      </c>
      <c r="K6364" s="73">
        <v>0</v>
      </c>
      <c r="L6364" s="73">
        <v>0</v>
      </c>
      <c r="M6364" s="73">
        <v>0</v>
      </c>
      <c r="N6364" s="73">
        <v>0</v>
      </c>
      <c r="O6364" s="73">
        <v>0</v>
      </c>
      <c r="P6364" s="73">
        <v>0</v>
      </c>
      <c r="Q6364" s="73">
        <v>0</v>
      </c>
      <c r="R6364" s="73">
        <v>0</v>
      </c>
      <c r="S6364" s="73">
        <v>0</v>
      </c>
      <c r="T6364" s="73">
        <v>0</v>
      </c>
      <c r="U6364" s="73">
        <v>0</v>
      </c>
    </row>
    <row r="6365" spans="1:21" x14ac:dyDescent="0.2">
      <c r="A6365" s="71" t="s">
        <v>98</v>
      </c>
      <c r="B6365" s="73">
        <v>0</v>
      </c>
      <c r="C6365" s="73">
        <v>0</v>
      </c>
      <c r="D6365" s="73">
        <v>0</v>
      </c>
      <c r="E6365" s="73">
        <v>0</v>
      </c>
      <c r="F6365" s="73">
        <v>0</v>
      </c>
      <c r="G6365" s="73">
        <v>0</v>
      </c>
      <c r="H6365" s="73">
        <v>0</v>
      </c>
      <c r="I6365" s="73">
        <v>0</v>
      </c>
      <c r="J6365" s="73">
        <v>0</v>
      </c>
      <c r="K6365" s="73">
        <v>0</v>
      </c>
      <c r="L6365" s="73">
        <v>0</v>
      </c>
      <c r="M6365" s="73">
        <v>0</v>
      </c>
      <c r="N6365" s="73">
        <v>0</v>
      </c>
      <c r="O6365" s="73">
        <v>0</v>
      </c>
      <c r="P6365" s="73">
        <v>0</v>
      </c>
      <c r="Q6365" s="73">
        <v>0</v>
      </c>
      <c r="R6365" s="73">
        <v>0</v>
      </c>
      <c r="S6365" s="73">
        <v>0</v>
      </c>
      <c r="T6365" s="73">
        <v>0</v>
      </c>
      <c r="U6365" s="73">
        <v>0</v>
      </c>
    </row>
    <row r="6366" spans="1:21" x14ac:dyDescent="0.2">
      <c r="A6366" s="71" t="s">
        <v>99</v>
      </c>
      <c r="B6366" s="73">
        <v>0</v>
      </c>
      <c r="C6366" s="73">
        <v>0</v>
      </c>
      <c r="D6366" s="73">
        <v>0</v>
      </c>
      <c r="E6366" s="73">
        <v>0</v>
      </c>
      <c r="F6366" s="73">
        <v>0</v>
      </c>
      <c r="G6366" s="73">
        <v>0</v>
      </c>
      <c r="H6366" s="73">
        <v>0</v>
      </c>
      <c r="I6366" s="73">
        <v>0</v>
      </c>
      <c r="J6366" s="73">
        <v>0</v>
      </c>
      <c r="K6366" s="73">
        <v>0</v>
      </c>
      <c r="L6366" s="73">
        <v>0</v>
      </c>
      <c r="M6366" s="73">
        <v>0</v>
      </c>
      <c r="N6366" s="73">
        <v>0</v>
      </c>
      <c r="O6366" s="73">
        <v>0</v>
      </c>
      <c r="P6366" s="73">
        <v>0</v>
      </c>
      <c r="Q6366" s="73">
        <v>0</v>
      </c>
      <c r="R6366" s="73">
        <v>0</v>
      </c>
      <c r="S6366" s="73">
        <v>0</v>
      </c>
      <c r="T6366" s="73">
        <v>0</v>
      </c>
      <c r="U6366" s="73">
        <v>0</v>
      </c>
    </row>
    <row r="6367" spans="1:21" x14ac:dyDescent="0.2">
      <c r="A6367" s="71" t="s">
        <v>100</v>
      </c>
      <c r="B6367" s="73">
        <v>0</v>
      </c>
      <c r="C6367" s="73">
        <v>0</v>
      </c>
      <c r="D6367" s="73">
        <v>0</v>
      </c>
      <c r="E6367" s="73">
        <v>0</v>
      </c>
      <c r="F6367" s="73">
        <v>0</v>
      </c>
      <c r="G6367" s="73">
        <v>0</v>
      </c>
      <c r="H6367" s="73">
        <v>0</v>
      </c>
      <c r="I6367" s="73">
        <v>0</v>
      </c>
      <c r="J6367" s="73">
        <v>0</v>
      </c>
      <c r="K6367" s="73">
        <v>0</v>
      </c>
      <c r="L6367" s="73">
        <v>0</v>
      </c>
      <c r="M6367" s="73">
        <v>0</v>
      </c>
      <c r="N6367" s="73">
        <v>0</v>
      </c>
      <c r="O6367" s="73">
        <v>0</v>
      </c>
      <c r="P6367" s="73">
        <v>0</v>
      </c>
      <c r="Q6367" s="73">
        <v>0</v>
      </c>
      <c r="R6367" s="73">
        <v>0</v>
      </c>
      <c r="S6367" s="73">
        <v>0</v>
      </c>
      <c r="T6367" s="73">
        <v>0</v>
      </c>
      <c r="U6367" s="73">
        <v>2</v>
      </c>
    </row>
    <row r="6368" spans="1:21" x14ac:dyDescent="0.2">
      <c r="A6368" s="71" t="s">
        <v>101</v>
      </c>
      <c r="B6368" s="73">
        <v>0</v>
      </c>
      <c r="C6368" s="73">
        <v>0</v>
      </c>
      <c r="D6368" s="73">
        <v>0</v>
      </c>
      <c r="E6368" s="73">
        <v>0</v>
      </c>
      <c r="F6368" s="73">
        <v>0</v>
      </c>
      <c r="G6368" s="73">
        <v>0</v>
      </c>
      <c r="H6368" s="73">
        <v>0</v>
      </c>
      <c r="I6368" s="73">
        <v>0</v>
      </c>
      <c r="J6368" s="73">
        <v>0</v>
      </c>
      <c r="K6368" s="73">
        <v>0</v>
      </c>
      <c r="L6368" s="73">
        <v>0</v>
      </c>
      <c r="M6368" s="73">
        <v>0</v>
      </c>
      <c r="N6368" s="73">
        <v>0</v>
      </c>
      <c r="O6368" s="73">
        <v>0</v>
      </c>
      <c r="P6368" s="73">
        <v>0</v>
      </c>
      <c r="Q6368" s="73">
        <v>0</v>
      </c>
      <c r="R6368" s="73">
        <v>0</v>
      </c>
      <c r="S6368" s="73">
        <v>0</v>
      </c>
      <c r="T6368" s="73">
        <v>0</v>
      </c>
      <c r="U6368" s="73">
        <v>0</v>
      </c>
    </row>
    <row r="6369" spans="1:21" x14ac:dyDescent="0.2">
      <c r="A6369" s="71" t="s">
        <v>102</v>
      </c>
      <c r="B6369" s="73">
        <v>0</v>
      </c>
      <c r="C6369" s="73">
        <v>0</v>
      </c>
      <c r="D6369" s="73">
        <v>0</v>
      </c>
      <c r="E6369" s="73">
        <v>0</v>
      </c>
      <c r="F6369" s="73">
        <v>0</v>
      </c>
      <c r="G6369" s="73">
        <v>0</v>
      </c>
      <c r="H6369" s="73">
        <v>0</v>
      </c>
      <c r="I6369" s="73">
        <v>0</v>
      </c>
      <c r="J6369" s="73">
        <v>0</v>
      </c>
      <c r="K6369" s="73">
        <v>0</v>
      </c>
      <c r="L6369" s="73">
        <v>0</v>
      </c>
      <c r="M6369" s="73">
        <v>0</v>
      </c>
      <c r="N6369" s="73">
        <v>0</v>
      </c>
      <c r="O6369" s="73">
        <v>0</v>
      </c>
      <c r="P6369" s="73">
        <v>0</v>
      </c>
      <c r="Q6369" s="73">
        <v>0</v>
      </c>
      <c r="R6369" s="73">
        <v>0</v>
      </c>
      <c r="S6369" s="73">
        <v>0</v>
      </c>
      <c r="T6369" s="73">
        <v>0</v>
      </c>
      <c r="U6369" s="73">
        <v>0</v>
      </c>
    </row>
    <row r="6370" spans="1:21" x14ac:dyDescent="0.2">
      <c r="A6370" s="71" t="s">
        <v>103</v>
      </c>
      <c r="B6370" s="73">
        <v>0</v>
      </c>
      <c r="C6370" s="73">
        <v>0</v>
      </c>
      <c r="D6370" s="73">
        <v>0</v>
      </c>
      <c r="E6370" s="73">
        <v>0</v>
      </c>
      <c r="F6370" s="73">
        <v>0</v>
      </c>
      <c r="G6370" s="73">
        <v>0</v>
      </c>
      <c r="H6370" s="73">
        <v>0</v>
      </c>
      <c r="I6370" s="73">
        <v>0</v>
      </c>
      <c r="J6370" s="73">
        <v>0</v>
      </c>
      <c r="K6370" s="73">
        <v>0</v>
      </c>
      <c r="L6370" s="73">
        <v>0</v>
      </c>
      <c r="M6370" s="73">
        <v>0</v>
      </c>
      <c r="N6370" s="73">
        <v>0</v>
      </c>
      <c r="O6370" s="73">
        <v>0</v>
      </c>
      <c r="P6370" s="73">
        <v>0</v>
      </c>
      <c r="Q6370" s="73">
        <v>0</v>
      </c>
      <c r="R6370" s="73">
        <v>0</v>
      </c>
      <c r="S6370" s="73">
        <v>0</v>
      </c>
      <c r="T6370" s="73">
        <v>0</v>
      </c>
      <c r="U6370" s="73">
        <v>0</v>
      </c>
    </row>
    <row r="6371" spans="1:21" x14ac:dyDescent="0.2">
      <c r="A6371" s="71" t="s">
        <v>104</v>
      </c>
      <c r="B6371" s="73">
        <v>0</v>
      </c>
      <c r="C6371" s="73">
        <v>0</v>
      </c>
      <c r="D6371" s="73">
        <v>0</v>
      </c>
      <c r="E6371" s="73">
        <v>0</v>
      </c>
      <c r="F6371" s="73">
        <v>0</v>
      </c>
      <c r="G6371" s="73">
        <v>0</v>
      </c>
      <c r="H6371" s="73">
        <v>0</v>
      </c>
      <c r="I6371" s="73">
        <v>0</v>
      </c>
      <c r="J6371" s="73">
        <v>0</v>
      </c>
      <c r="K6371" s="73">
        <v>0</v>
      </c>
      <c r="L6371" s="73">
        <v>0</v>
      </c>
      <c r="M6371" s="73">
        <v>0</v>
      </c>
      <c r="N6371" s="73">
        <v>0</v>
      </c>
      <c r="O6371" s="73">
        <v>0</v>
      </c>
      <c r="P6371" s="73">
        <v>0</v>
      </c>
      <c r="Q6371" s="73">
        <v>0</v>
      </c>
      <c r="R6371" s="73">
        <v>0</v>
      </c>
      <c r="S6371" s="73">
        <v>0</v>
      </c>
      <c r="T6371" s="73">
        <v>0</v>
      </c>
      <c r="U6371" s="73">
        <v>0</v>
      </c>
    </row>
    <row r="6372" spans="1:21" x14ac:dyDescent="0.2">
      <c r="A6372" s="71" t="s">
        <v>105</v>
      </c>
      <c r="B6372" s="73">
        <v>0</v>
      </c>
      <c r="C6372" s="73">
        <v>0</v>
      </c>
      <c r="D6372" s="73">
        <v>0</v>
      </c>
      <c r="E6372" s="73">
        <v>0</v>
      </c>
      <c r="F6372" s="73">
        <v>0</v>
      </c>
      <c r="G6372" s="73">
        <v>0</v>
      </c>
      <c r="H6372" s="73">
        <v>0</v>
      </c>
      <c r="I6372" s="73">
        <v>0</v>
      </c>
      <c r="J6372" s="73">
        <v>0</v>
      </c>
      <c r="K6372" s="73">
        <v>0</v>
      </c>
      <c r="L6372" s="73">
        <v>0</v>
      </c>
      <c r="M6372" s="73">
        <v>0</v>
      </c>
      <c r="N6372" s="73">
        <v>0</v>
      </c>
      <c r="O6372" s="73">
        <v>0</v>
      </c>
      <c r="P6372" s="73">
        <v>0</v>
      </c>
      <c r="Q6372" s="73">
        <v>0</v>
      </c>
      <c r="R6372" s="73">
        <v>0</v>
      </c>
      <c r="S6372" s="73">
        <v>0</v>
      </c>
      <c r="T6372" s="73">
        <v>0</v>
      </c>
      <c r="U6372" s="73">
        <v>0</v>
      </c>
    </row>
    <row r="6373" spans="1:21" x14ac:dyDescent="0.2">
      <c r="A6373" s="71" t="s">
        <v>106</v>
      </c>
      <c r="B6373" s="73">
        <v>0</v>
      </c>
      <c r="C6373" s="73">
        <v>0</v>
      </c>
      <c r="D6373" s="73">
        <v>0</v>
      </c>
      <c r="E6373" s="73">
        <v>0</v>
      </c>
      <c r="F6373" s="73">
        <v>0</v>
      </c>
      <c r="G6373" s="73">
        <v>0</v>
      </c>
      <c r="H6373" s="73">
        <v>0</v>
      </c>
      <c r="I6373" s="73">
        <v>0</v>
      </c>
      <c r="J6373" s="73">
        <v>0</v>
      </c>
      <c r="K6373" s="73">
        <v>0</v>
      </c>
      <c r="L6373" s="73">
        <v>0</v>
      </c>
      <c r="M6373" s="73">
        <v>0</v>
      </c>
      <c r="N6373" s="73">
        <v>0</v>
      </c>
      <c r="O6373" s="73">
        <v>0</v>
      </c>
      <c r="P6373" s="73">
        <v>0</v>
      </c>
      <c r="Q6373" s="73">
        <v>0</v>
      </c>
      <c r="R6373" s="73">
        <v>0</v>
      </c>
      <c r="S6373" s="73">
        <v>0</v>
      </c>
      <c r="T6373" s="73">
        <v>0</v>
      </c>
      <c r="U6373" s="73">
        <v>0</v>
      </c>
    </row>
    <row r="6374" spans="1:21" x14ac:dyDescent="0.2">
      <c r="A6374" s="71"/>
      <c r="B6374" s="73"/>
      <c r="C6374" s="73"/>
      <c r="D6374" s="73"/>
      <c r="E6374" s="73"/>
      <c r="F6374" s="73"/>
      <c r="G6374" s="73"/>
      <c r="H6374" s="73"/>
      <c r="I6374" s="73"/>
      <c r="J6374" s="73"/>
      <c r="K6374" s="73"/>
      <c r="L6374" s="73"/>
      <c r="M6374" s="73"/>
      <c r="N6374" s="73"/>
      <c r="O6374" s="73"/>
      <c r="P6374" s="73"/>
      <c r="Q6374" s="73"/>
      <c r="R6374" s="73"/>
      <c r="S6374" s="73"/>
      <c r="T6374" s="73"/>
      <c r="U6374" s="73"/>
    </row>
    <row r="6375" spans="1:21" x14ac:dyDescent="0.2">
      <c r="A6375" s="71" t="s">
        <v>107</v>
      </c>
      <c r="B6375" s="73">
        <v>11</v>
      </c>
      <c r="C6375" s="73">
        <v>32</v>
      </c>
      <c r="D6375" s="73">
        <v>37</v>
      </c>
      <c r="E6375" s="73">
        <v>43</v>
      </c>
      <c r="F6375" s="73">
        <v>102</v>
      </c>
      <c r="G6375" s="73">
        <v>115</v>
      </c>
      <c r="H6375" s="73">
        <v>25</v>
      </c>
      <c r="I6375" s="73">
        <v>170</v>
      </c>
      <c r="J6375" s="73">
        <v>98</v>
      </c>
      <c r="K6375" s="73">
        <v>65</v>
      </c>
      <c r="L6375" s="73">
        <v>72</v>
      </c>
      <c r="M6375" s="73">
        <v>86</v>
      </c>
      <c r="N6375" s="73">
        <v>17</v>
      </c>
      <c r="O6375" s="73">
        <v>24</v>
      </c>
      <c r="P6375" s="73">
        <v>24</v>
      </c>
      <c r="Q6375" s="73">
        <v>24</v>
      </c>
      <c r="R6375" s="73">
        <v>14</v>
      </c>
      <c r="S6375" s="73">
        <v>9</v>
      </c>
      <c r="T6375" s="73">
        <v>13</v>
      </c>
      <c r="U6375" s="73">
        <v>24</v>
      </c>
    </row>
    <row r="6376" spans="1:21" x14ac:dyDescent="0.2">
      <c r="A6376" s="71" t="s">
        <v>108</v>
      </c>
      <c r="B6376" s="73">
        <v>0</v>
      </c>
      <c r="C6376" s="73">
        <v>0</v>
      </c>
      <c r="D6376" s="73">
        <v>0</v>
      </c>
      <c r="E6376" s="73">
        <v>0</v>
      </c>
      <c r="F6376" s="73">
        <v>0</v>
      </c>
      <c r="G6376" s="73">
        <v>0</v>
      </c>
      <c r="H6376" s="73">
        <v>10</v>
      </c>
      <c r="I6376" s="73">
        <v>25</v>
      </c>
      <c r="J6376" s="73">
        <v>21</v>
      </c>
      <c r="K6376" s="73">
        <v>23</v>
      </c>
      <c r="L6376" s="73">
        <v>25</v>
      </c>
      <c r="M6376" s="73">
        <v>25</v>
      </c>
      <c r="N6376" s="73">
        <v>46</v>
      </c>
      <c r="O6376" s="73">
        <v>55</v>
      </c>
      <c r="P6376" s="73">
        <v>45</v>
      </c>
      <c r="Q6376" s="73">
        <v>49</v>
      </c>
      <c r="R6376" s="73">
        <v>52</v>
      </c>
      <c r="S6376" s="73">
        <v>39</v>
      </c>
      <c r="T6376" s="73">
        <v>51</v>
      </c>
      <c r="U6376" s="73">
        <v>0</v>
      </c>
    </row>
  </sheetData>
  <mergeCells count="1">
    <mergeCell ref="V31:X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  Prod by fuel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2012-03-01T12:47:49Z</dcterms:created>
  <dcterms:modified xsi:type="dcterms:W3CDTF">2012-03-01T12:48:14Z</dcterms:modified>
</cp:coreProperties>
</file>