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25-257013-CLIM050-Jorre-DeSchrijver\4_Figures\FIG1-257015\Data-package\"/>
    </mc:Choice>
  </mc:AlternateContent>
  <bookViews>
    <workbookView xWindow="-120" yWindow="-120" windowWidth="20640" windowHeight="11310" tabRatio="464" activeTab="2"/>
  </bookViews>
  <sheets>
    <sheet name="Original_data" sheetId="5" r:id="rId1"/>
    <sheet name="DATA AND CHART" sheetId="7" r:id="rId2"/>
    <sheet name="Draft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AutomaticResultsDisplayMode_1" hidden="1">0</definedName>
    <definedName name="_AtRisk_SimSetting_AutomaticResultsDisplayMode_1_1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ReportsList_1" hidden="1">0</definedName>
    <definedName name="_AtRisk_SimSetting_ReportsList_1_1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 localSheetId="1">#REF!</definedName>
    <definedName name="AEA_AR2" localSheetId="0">#REF!</definedName>
    <definedName name="AEA_AR2">#REF!</definedName>
    <definedName name="AEA_AR4" localSheetId="1">#REF!</definedName>
    <definedName name="AEA_AR4" localSheetId="0">#REF!</definedName>
    <definedName name="AEA_AR4">#REF!</definedName>
    <definedName name="aviation_emissions">'[1]Inventory data (AR2)'!$A$34:$E$62</definedName>
    <definedName name="bb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cds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 localSheetId="1">#REF!</definedName>
    <definedName name="calculations" localSheetId="0">#REF!</definedName>
    <definedName name="calculations">#REF!</definedName>
    <definedName name="Colheads" localSheetId="1">#REF!</definedName>
    <definedName name="Colheads" localSheetId="0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 localSheetId="1">#REF!</definedName>
    <definedName name="CRF_Table10s5_Main1" localSheetId="0">#REF!</definedName>
    <definedName name="CRF_Table10s5_Main1">#REF!</definedName>
    <definedName name="CRF_Table10s5_Main2" localSheetId="1">#REF!</definedName>
    <definedName name="CRF_Table10s5_Main2" localSheetId="0">#REF!</definedName>
    <definedName name="CRF_Table10s5_Main2">#REF!</definedName>
    <definedName name="CRF_Table3.A_D_Doc" localSheetId="1">'[2]Table3.A-D'!#REF!</definedName>
    <definedName name="CRF_Table3.A_D_Doc" localSheetId="0">'[2]Table3.A-D'!#REF!</definedName>
    <definedName name="CRF_Table3.A_D_Doc">'[2]Table3.A-D'!#REF!</definedName>
    <definedName name="Datamat" localSheetId="1">#REF!</definedName>
    <definedName name="Datamat" localSheetId="0">#REF!</definedName>
    <definedName name="Datamat">#REF!</definedName>
    <definedName name="DME_LocalFile" hidden="1">"True"</definedName>
    <definedName name="e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 localSheetId="1">#REF!</definedName>
    <definedName name="ff" localSheetId="0">#REF!</definedName>
    <definedName name="ff">#REF!</definedName>
    <definedName name="ggg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 localSheetId="1">#REF!</definedName>
    <definedName name="GWP_CH4" localSheetId="0">#REF!</definedName>
    <definedName name="GWP_CH4">#REF!</definedName>
    <definedName name="GWP_N2O" localSheetId="1">#REF!</definedName>
    <definedName name="GWP_N2O" localSheetId="0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 localSheetId="1">#REF!</definedName>
    <definedName name="KP" localSheetId="0">#REF!</definedName>
    <definedName name="KP">#REF!</definedName>
    <definedName name="LASTYR">[3]Introduction!$M$3</definedName>
    <definedName name="Leontief138" localSheetId="1">#REF!</definedName>
    <definedName name="Leontief138" localSheetId="0">#REF!</definedName>
    <definedName name="Leontief138">#REF!</definedName>
    <definedName name="Macro">'[3]Macro economy_Energy balance'!$B$3:$BA$208</definedName>
    <definedName name="Matrix138" localSheetId="1">#REF!</definedName>
    <definedName name="Matrix138" localSheetId="0">#REF!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CollectDistributionSamples_1" hidden="1">2</definedName>
    <definedName name="RiskCollectDistributionSamples_1_1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onitorConvergence_1" hidden="1">TRUE</definedName>
    <definedName name="RiskMonitorConvergence_1_1" hidden="1">FALSE</definedName>
    <definedName name="RiskMultipleCPUSupportEnabled" hidden="1">TRUE</definedName>
    <definedName name="RiskNumIterations" hidden="1">20000</definedName>
    <definedName name="RiskNumIterations_1" hidden="1">10000</definedName>
    <definedName name="RiskNumIterations_1_1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 localSheetId="1">#REF!</definedName>
    <definedName name="Rowtitles" localSheetId="0">#REF!</definedName>
    <definedName name="Rowtitles">#REF!</definedName>
    <definedName name="Services">[3]Services!$B$3:$BA$225</definedName>
    <definedName name="sheet" localSheetId="1">#REF!</definedName>
    <definedName name="sheet" localSheetId="0">#REF!</definedName>
    <definedName name="sheet">#REF!</definedName>
    <definedName name="table6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localSheetId="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5" l="1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AN25" i="5"/>
  <c r="AN24" i="5"/>
  <c r="G23" i="5"/>
  <c r="W45" i="5" l="1"/>
  <c r="AK33" i="5"/>
  <c r="AI33" i="5"/>
  <c r="AG33" i="5"/>
  <c r="AE33" i="5"/>
  <c r="AC33" i="5"/>
  <c r="AA33" i="5"/>
  <c r="AH35" i="5" s="1"/>
  <c r="Y33" i="5"/>
  <c r="W33" i="5"/>
  <c r="U33" i="5"/>
  <c r="S33" i="5"/>
  <c r="Q33" i="5"/>
  <c r="O33" i="5"/>
  <c r="W35" i="5" s="1"/>
  <c r="M33" i="5"/>
  <c r="K33" i="5"/>
  <c r="W44" i="5"/>
  <c r="I33" i="5"/>
  <c r="W43" i="5"/>
  <c r="W48" i="5"/>
  <c r="AL33" i="5"/>
  <c r="AJ33" i="5"/>
  <c r="AH33" i="5"/>
  <c r="AF33" i="5"/>
  <c r="AD33" i="5"/>
  <c r="AB33" i="5"/>
  <c r="Z33" i="5"/>
  <c r="X33" i="5"/>
  <c r="V33" i="5"/>
  <c r="T33" i="5"/>
  <c r="AA35" i="5" s="1"/>
  <c r="R33" i="5"/>
  <c r="P33" i="5"/>
  <c r="N33" i="5"/>
  <c r="L33" i="5"/>
  <c r="J33" i="5"/>
  <c r="H33" i="5"/>
  <c r="W42" i="5"/>
  <c r="W49" i="5"/>
  <c r="AI35" i="5"/>
  <c r="AL35" i="5"/>
  <c r="AD35" i="5"/>
  <c r="X35" i="5"/>
  <c r="T35" i="5"/>
  <c r="AK35" i="5"/>
  <c r="AE35" i="5"/>
  <c r="Y35" i="5"/>
  <c r="S35" i="5"/>
  <c r="Q35" i="5"/>
  <c r="AM33" i="5"/>
  <c r="AM38" i="5"/>
  <c r="AM35" i="5" l="1"/>
  <c r="V35" i="5"/>
  <c r="Z35" i="5"/>
  <c r="AG35" i="5"/>
  <c r="U35" i="5"/>
  <c r="AJ35" i="5"/>
  <c r="R35" i="5"/>
  <c r="AC35" i="5"/>
  <c r="AB35" i="5"/>
  <c r="AF35" i="5"/>
  <c r="AU28" i="5"/>
  <c r="AU27" i="5"/>
  <c r="AM37" i="5" l="1"/>
  <c r="F26" i="5"/>
  <c r="F29" i="5"/>
  <c r="AU29" i="5" s="1"/>
  <c r="AP34" i="5" l="1"/>
  <c r="AS34" i="5"/>
  <c r="AQ34" i="5"/>
  <c r="AN34" i="5"/>
  <c r="AO34" i="5"/>
  <c r="W47" i="5"/>
  <c r="AR34" i="5"/>
  <c r="AU34" i="5"/>
  <c r="AT34" i="5"/>
</calcChain>
</file>

<file path=xl/sharedStrings.xml><?xml version="1.0" encoding="utf-8"?>
<sst xmlns="http://schemas.openxmlformats.org/spreadsheetml/2006/main" count="89" uniqueCount="55">
  <si>
    <t>This sheet should contain chart(s), the underpinning data and metadata.
Please ensure the chart is based on the data in the table (not linking to a source outside this document)</t>
  </si>
  <si>
    <t>Please select product type</t>
  </si>
  <si>
    <t>Mandatory</t>
  </si>
  <si>
    <t>Optional</t>
  </si>
  <si>
    <t>Figure number / Title</t>
  </si>
  <si>
    <t>Geographic coverage</t>
  </si>
  <si>
    <t>EU-27</t>
  </si>
  <si>
    <t>Temporal coverage</t>
  </si>
  <si>
    <t>Unit</t>
  </si>
  <si>
    <t>Mt CO2equivalent</t>
  </si>
  <si>
    <t>Note</t>
  </si>
  <si>
    <t>Methodology</t>
  </si>
  <si>
    <t>Aditional information</t>
  </si>
  <si>
    <t>Data</t>
  </si>
  <si>
    <t>scope</t>
  </si>
  <si>
    <t>unit</t>
  </si>
  <si>
    <t>source</t>
  </si>
  <si>
    <t>Side calculation</t>
  </si>
  <si>
    <t>Comment</t>
  </si>
  <si>
    <t>1990-2050</t>
  </si>
  <si>
    <t>UNFCCC</t>
  </si>
  <si>
    <t>WEM - EU27</t>
  </si>
  <si>
    <t>WAM - EU27</t>
  </si>
  <si>
    <t>2020 target</t>
  </si>
  <si>
    <t>calc</t>
  </si>
  <si>
    <t>2030 target EU27</t>
  </si>
  <si>
    <t>2030 target raised ambition 1 EU27</t>
  </si>
  <si>
    <t>Difference previous year [%]</t>
  </si>
  <si>
    <t>Difference previous year [Mt CO2e]</t>
  </si>
  <si>
    <t>Figure 1: Historical trends and future projections of greenhouse gas emissions</t>
  </si>
  <si>
    <t>This figure shows the greenhouse gas emission targets, historical and future trends for the EU Member States (EU-27)</t>
  </si>
  <si>
    <t>Pojections are based on data reported by Member States to the EEA under Article 8 of the Governance Regulation.</t>
  </si>
  <si>
    <t>Total GHG emissions with LULUCF including aviation</t>
  </si>
  <si>
    <t>2030 target (-40 %) w/o LULUCF</t>
  </si>
  <si>
    <t>EU-27: 2030 (-50 %) w/o LULUCF</t>
  </si>
  <si>
    <t>2030 target raised ambition</t>
  </si>
  <si>
    <t>2050 target raised ambition</t>
  </si>
  <si>
    <t>Calculations</t>
  </si>
  <si>
    <t>Net Greenhouse gas emissions including aviation</t>
  </si>
  <si>
    <t>For text:</t>
  </si>
  <si>
    <t>change 1990-2030 WEM</t>
  </si>
  <si>
    <t>change 1990-2030 WAM</t>
  </si>
  <si>
    <t>2030 target</t>
  </si>
  <si>
    <t xml:space="preserve">2050 target </t>
  </si>
  <si>
    <t>Annual reduction to reach 2030 target</t>
  </si>
  <si>
    <t>Moving average last 10 years</t>
  </si>
  <si>
    <t>change 1990-2021, net emissions</t>
  </si>
  <si>
    <t>change 2021-2022, net emissions</t>
  </si>
  <si>
    <t>REQUIRED ANNUAL CHANGE 2023-2030</t>
  </si>
  <si>
    <t>ANNUAL CHANGE 2005-2022</t>
  </si>
  <si>
    <t>ANNUAL CHANGE 2013-2022</t>
  </si>
  <si>
    <t>Data for the year 2022 is preliminary ('proxy')</t>
  </si>
  <si>
    <t>Historical net greenhouse gas emissions with LULUCF and int. Aviation</t>
  </si>
  <si>
    <t xml:space="preserve">Projections 'with existing measures' </t>
  </si>
  <si>
    <t xml:space="preserve">Projections 'with additional measures'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</si>
</sst>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7" fillId="0" borderId="0"/>
    <xf numFmtId="0" fontId="8" fillId="0" borderId="0"/>
    <xf numFmtId="0" fontId="7" fillId="0" borderId="0"/>
    <xf numFmtId="0" fontId="13" fillId="6" borderId="0" applyNumberFormat="0" applyBorder="0" applyAlignment="0" applyProtection="0"/>
    <xf numFmtId="0" fontId="14" fillId="0" borderId="0"/>
  </cellStyleXfs>
  <cellXfs count="54">
    <xf numFmtId="0" fontId="0" fillId="0" borderId="0" xfId="0"/>
    <xf numFmtId="0" fontId="0" fillId="5" borderId="0" xfId="0" applyFill="1"/>
    <xf numFmtId="0" fontId="3" fillId="3" borderId="1" xfId="3" applyBorder="1"/>
    <xf numFmtId="0" fontId="2" fillId="2" borderId="1" xfId="2" applyBorder="1"/>
    <xf numFmtId="0" fontId="2" fillId="2" borderId="1" xfId="2" applyBorder="1" applyAlignment="1">
      <alignment horizontal="left" vertical="top"/>
    </xf>
    <xf numFmtId="164" fontId="0" fillId="0" borderId="0" xfId="1" applyNumberFormat="1" applyFont="1"/>
    <xf numFmtId="0" fontId="0" fillId="0" borderId="9" xfId="0" applyBorder="1"/>
    <xf numFmtId="0" fontId="9" fillId="0" borderId="0" xfId="5" applyFont="1"/>
    <xf numFmtId="14" fontId="9" fillId="0" borderId="0" xfId="5" applyNumberFormat="1" applyFont="1"/>
    <xf numFmtId="0" fontId="10" fillId="0" borderId="9" xfId="4" applyFont="1" applyBorder="1" applyAlignment="1">
      <alignment horizontal="left" vertical="center" indent="1"/>
    </xf>
    <xf numFmtId="0" fontId="10" fillId="0" borderId="9" xfId="4" applyFont="1" applyBorder="1" applyAlignment="1">
      <alignment horizontal="right" vertical="center" indent="1"/>
    </xf>
    <xf numFmtId="0" fontId="10" fillId="0" borderId="9" xfId="4" applyFont="1" applyBorder="1" applyAlignment="1">
      <alignment horizontal="center" vertical="center"/>
    </xf>
    <xf numFmtId="0" fontId="7" fillId="0" borderId="0" xfId="4" applyAlignment="1">
      <alignment horizontal="left" vertical="center" indent="1"/>
    </xf>
    <xf numFmtId="0" fontId="7" fillId="0" borderId="0" xfId="4" applyAlignment="1">
      <alignment horizontal="right" vertical="center" indent="1"/>
    </xf>
    <xf numFmtId="0" fontId="7" fillId="0" borderId="0" xfId="4" quotePrefix="1" applyAlignment="1">
      <alignment horizontal="left" vertical="center" indent="1"/>
    </xf>
    <xf numFmtId="3" fontId="7" fillId="0" borderId="0" xfId="4" applyNumberFormat="1" applyAlignment="1">
      <alignment horizontal="right" vertical="center" indent="1"/>
    </xf>
    <xf numFmtId="0" fontId="7" fillId="0" borderId="11" xfId="4" applyBorder="1" applyAlignment="1">
      <alignment horizontal="left" vertical="center" indent="1"/>
    </xf>
    <xf numFmtId="0" fontId="7" fillId="0" borderId="11" xfId="4" quotePrefix="1" applyBorder="1" applyAlignment="1">
      <alignment horizontal="left" vertical="center" indent="1"/>
    </xf>
    <xf numFmtId="1" fontId="7" fillId="0" borderId="0" xfId="4" applyNumberFormat="1" applyAlignment="1">
      <alignment horizontal="right" vertical="center" indent="1"/>
    </xf>
    <xf numFmtId="9" fontId="7" fillId="0" borderId="0" xfId="1" applyFont="1" applyAlignment="1">
      <alignment horizontal="right" vertical="center" indent="1"/>
    </xf>
    <xf numFmtId="1" fontId="0" fillId="0" borderId="0" xfId="0" applyNumberFormat="1"/>
    <xf numFmtId="3" fontId="0" fillId="0" borderId="0" xfId="0" applyNumberFormat="1"/>
    <xf numFmtId="3" fontId="7" fillId="0" borderId="0" xfId="4" applyNumberFormat="1" applyAlignment="1">
      <alignment horizontal="center" vertical="center"/>
    </xf>
    <xf numFmtId="1" fontId="7" fillId="0" borderId="0" xfId="4" applyNumberFormat="1" applyAlignment="1">
      <alignment horizontal="left" vertical="center" indent="1"/>
    </xf>
    <xf numFmtId="0" fontId="7" fillId="0" borderId="0" xfId="6" applyAlignment="1">
      <alignment horizontal="left" vertical="center" indent="1"/>
    </xf>
    <xf numFmtId="0" fontId="7" fillId="0" borderId="0" xfId="6" quotePrefix="1" applyAlignment="1">
      <alignment horizontal="left" vertical="center" indent="1"/>
    </xf>
    <xf numFmtId="3" fontId="12" fillId="0" borderId="0" xfId="4" applyNumberFormat="1" applyFont="1" applyAlignment="1">
      <alignment horizontal="right" vertical="center" indent="1"/>
    </xf>
    <xf numFmtId="1" fontId="7" fillId="0" borderId="0" xfId="6" applyNumberFormat="1" applyAlignment="1">
      <alignment horizontal="right" vertical="center" indent="1"/>
    </xf>
    <xf numFmtId="0" fontId="10" fillId="0" borderId="9" xfId="6" applyFont="1" applyBorder="1" applyAlignment="1">
      <alignment horizontal="left" vertical="center" indent="1"/>
    </xf>
    <xf numFmtId="0" fontId="0" fillId="0" borderId="9" xfId="1" applyNumberFormat="1" applyFont="1" applyBorder="1"/>
    <xf numFmtId="1" fontId="11" fillId="0" borderId="9" xfId="4" applyNumberFormat="1" applyFont="1" applyBorder="1" applyAlignment="1">
      <alignment horizontal="left" vertical="center" indent="1"/>
    </xf>
    <xf numFmtId="0" fontId="13" fillId="6" borderId="0" xfId="7"/>
    <xf numFmtId="0" fontId="0" fillId="0" borderId="0" xfId="0" applyAlignment="1">
      <alignment horizontal="right"/>
    </xf>
    <xf numFmtId="0" fontId="13" fillId="0" borderId="0" xfId="7" applyFill="1"/>
    <xf numFmtId="164" fontId="0" fillId="0" borderId="0" xfId="1" applyNumberFormat="1" applyFont="1" applyFill="1"/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4" xfId="0" applyFill="1" applyBorder="1" applyAlignment="1">
      <alignment horizontal="left" vertical="top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5" borderId="2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3" fillId="3" borderId="1" xfId="3" applyBorder="1" applyAlignment="1">
      <alignment horizontal="left" vertical="top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0" fillId="5" borderId="10" xfId="0" applyFill="1" applyBorder="1" applyAlignment="1">
      <alignment horizontal="left" vertical="top" wrapText="1"/>
    </xf>
  </cellXfs>
  <cellStyles count="9">
    <cellStyle name="Bad" xfId="3" builtinId="27"/>
    <cellStyle name="Good" xfId="2" builtinId="26"/>
    <cellStyle name="Neutral" xfId="7" builtinId="28"/>
    <cellStyle name="Normal" xfId="0" builtinId="0"/>
    <cellStyle name="Normal 2" xfId="8"/>
    <cellStyle name="Normal 8" xfId="5"/>
    <cellStyle name="Percent" xfId="1" builtinId="5"/>
    <cellStyle name="Standard 23" xfId="4"/>
    <cellStyle name="Standard 23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718482924807777E-2"/>
          <c:y val="7.6697746191031466E-2"/>
          <c:w val="0.95191542125514272"/>
          <c:h val="0.63766718887374663"/>
        </c:manualLayout>
      </c:layout>
      <c:lineChart>
        <c:grouping val="standard"/>
        <c:varyColors val="0"/>
        <c:ser>
          <c:idx val="0"/>
          <c:order val="0"/>
          <c:tx>
            <c:strRef>
              <c:f>'Fig 1a (linked)'!#REF!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'[6]2021-Exec-GHG'!$H$4:$BP$4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  <c:extLst xmlns:c15="http://schemas.microsoft.com/office/drawing/2012/chart"/>
            </c:numRef>
          </c:cat>
          <c:val>
            <c:numRef>
              <c:f>'Fig 1a (linked)'!#REF!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0C0-485B-9860-26787E9BA061}"/>
            </c:ext>
          </c:extLst>
        </c:ser>
        <c:ser>
          <c:idx val="10"/>
          <c:order val="1"/>
          <c:tx>
            <c:strRef>
              <c:f>Original_data!$B$26</c:f>
              <c:strCache>
                <c:ptCount val="1"/>
                <c:pt idx="0">
                  <c:v>2020 target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val>
            <c:numRef>
              <c:f>Original_data!$G$26:$AK$26</c:f>
              <c:numCache>
                <c:formatCode>General</c:formatCode>
                <c:ptCount val="31"/>
                <c:pt idx="30" formatCode="#,##0">
                  <c:v>3770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0C0-485B-9860-26787E9BA061}"/>
            </c:ext>
          </c:extLst>
        </c:ser>
        <c:ser>
          <c:idx val="8"/>
          <c:order val="2"/>
          <c:tx>
            <c:strRef>
              <c:f>Original_data!$B$29</c:f>
              <c:strCache>
                <c:ptCount val="1"/>
                <c:pt idx="0">
                  <c:v>2030 target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val>
            <c:numRef>
              <c:f>Original_data!$G$29:$AU$29</c:f>
              <c:numCache>
                <c:formatCode>General</c:formatCode>
                <c:ptCount val="41"/>
                <c:pt idx="40" formatCode="0">
                  <c:v>2109.3599213279995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0C0-485B-9860-26787E9BA061}"/>
            </c:ext>
          </c:extLst>
        </c:ser>
        <c:ser>
          <c:idx val="7"/>
          <c:order val="3"/>
          <c:tx>
            <c:strRef>
              <c:f>Original_data!$B$24</c:f>
              <c:strCache>
                <c:ptCount val="1"/>
                <c:pt idx="0">
                  <c:v>Projections 'with existing measures' 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Original_data!$G$24:$BO$24</c:f>
              <c:numCache>
                <c:formatCode>General</c:formatCode>
                <c:ptCount val="61"/>
                <c:pt idx="33" formatCode="#,##0">
                  <c:v>3196.3909488747458</c:v>
                </c:pt>
                <c:pt idx="34" formatCode="#,##0">
                  <c:v>3126.0937848021003</c:v>
                </c:pt>
                <c:pt idx="35" formatCode="#,##0">
                  <c:v>3128.1772304094543</c:v>
                </c:pt>
                <c:pt idx="36" formatCode="#,##0">
                  <c:v>3033.9358409097558</c:v>
                </c:pt>
                <c:pt idx="37" formatCode="#,##0">
                  <c:v>2936.1761542700565</c:v>
                </c:pt>
                <c:pt idx="38" formatCode="#,##0">
                  <c:v>2849.7649353703578</c:v>
                </c:pt>
                <c:pt idx="39" formatCode="#,##0">
                  <c:v>2758.7274085606587</c:v>
                </c:pt>
                <c:pt idx="40" formatCode="#,##0">
                  <c:v>2682.6456986409603</c:v>
                </c:pt>
                <c:pt idx="41" formatCode="#,##0">
                  <c:v>2623.4157423465381</c:v>
                </c:pt>
                <c:pt idx="42" formatCode="#,##0">
                  <c:v>2566.913386348755</c:v>
                </c:pt>
                <c:pt idx="43" formatCode="#,##0">
                  <c:v>2514.370776458632</c:v>
                </c:pt>
                <c:pt idx="44" formatCode="#,##0">
                  <c:v>2460.6021292738092</c:v>
                </c:pt>
                <c:pt idx="45" formatCode="#,##0">
                  <c:v>2406.387527067086</c:v>
                </c:pt>
                <c:pt idx="46" formatCode="#,##0">
                  <c:v>2360.8092444884419</c:v>
                </c:pt>
                <c:pt idx="47" formatCode="#,##0">
                  <c:v>2320.7502509755832</c:v>
                </c:pt>
                <c:pt idx="48" formatCode="#,##0">
                  <c:v>2284.3758342783344</c:v>
                </c:pt>
                <c:pt idx="49" formatCode="#,##0">
                  <c:v>2245.884708317541</c:v>
                </c:pt>
                <c:pt idx="50" formatCode="#,##0">
                  <c:v>2207.6065523614338</c:v>
                </c:pt>
                <c:pt idx="51" formatCode="#,##0">
                  <c:v>2184.5637079433982</c:v>
                </c:pt>
                <c:pt idx="52" formatCode="#,##0">
                  <c:v>2163.8197572261438</c:v>
                </c:pt>
                <c:pt idx="53" formatCode="#,##0">
                  <c:v>2149.0665783288896</c:v>
                </c:pt>
                <c:pt idx="54" formatCode="#,##0">
                  <c:v>2130.1590115116355</c:v>
                </c:pt>
                <c:pt idx="55" formatCode="#,##0">
                  <c:v>2113.5341007443817</c:v>
                </c:pt>
                <c:pt idx="56" formatCode="#,##0">
                  <c:v>2100.6641816216757</c:v>
                </c:pt>
                <c:pt idx="57" formatCode="#,##0">
                  <c:v>2089.2404003189708</c:v>
                </c:pt>
                <c:pt idx="58" formatCode="#,##0">
                  <c:v>2081.9958785662661</c:v>
                </c:pt>
                <c:pt idx="59" formatCode="#,##0">
                  <c:v>2072.8027300535618</c:v>
                </c:pt>
                <c:pt idx="60" formatCode="#,##0">
                  <c:v>2062.3318019308558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0C0-485B-9860-26787E9BA061}"/>
            </c:ext>
          </c:extLst>
        </c:ser>
        <c:ser>
          <c:idx val="6"/>
          <c:order val="4"/>
          <c:tx>
            <c:strRef>
              <c:f>Original_data!$B$30</c:f>
              <c:strCache>
                <c:ptCount val="1"/>
                <c:pt idx="0">
                  <c:v>2050 target 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'[6]2021-Exec-GHG'!$H$4:$BP$4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Original_data!$G$30:$BO$30</c:f>
              <c:numCache>
                <c:formatCode>General</c:formatCode>
                <c:ptCount val="61"/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0C0-485B-9860-26787E9BA061}"/>
            </c:ext>
          </c:extLst>
        </c:ser>
        <c:ser>
          <c:idx val="11"/>
          <c:order val="5"/>
          <c:tx>
            <c:strRef>
              <c:f>Original_data!$B$25</c:f>
              <c:strCache>
                <c:ptCount val="1"/>
                <c:pt idx="0">
                  <c:v>Projections 'with additional measures' 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val>
            <c:numRef>
              <c:f>Original_data!$G$25:$BO$25</c:f>
              <c:numCache>
                <c:formatCode>General</c:formatCode>
                <c:ptCount val="61"/>
                <c:pt idx="33" formatCode="#,##0">
                  <c:v>3174.2342768399999</c:v>
                </c:pt>
                <c:pt idx="34" formatCode="#,##0">
                  <c:v>3073.5743266100008</c:v>
                </c:pt>
                <c:pt idx="35" formatCode="#,##0">
                  <c:v>2987.7245576599994</c:v>
                </c:pt>
                <c:pt idx="36" formatCode="#,##0">
                  <c:v>2872.4229862280004</c:v>
                </c:pt>
                <c:pt idx="37" formatCode="#,##0">
                  <c:v>2753.0799226859999</c:v>
                </c:pt>
                <c:pt idx="38" formatCode="#,##0">
                  <c:v>2647.5885501839998</c:v>
                </c:pt>
                <c:pt idx="39" formatCode="#,##0">
                  <c:v>2531.8790239320001</c:v>
                </c:pt>
                <c:pt idx="40" formatCode="#,##0">
                  <c:v>2429.7441820200002</c:v>
                </c:pt>
                <c:pt idx="41" formatCode="#,##0">
                  <c:v>2358.9906679475007</c:v>
                </c:pt>
                <c:pt idx="42" formatCode="#,##0">
                  <c:v>2289.4573443824684</c:v>
                </c:pt>
                <c:pt idx="43" formatCode="#,##0">
                  <c:v>2223.3381571715126</c:v>
                </c:pt>
                <c:pt idx="44" formatCode="#,##0">
                  <c:v>2160.4071104122108</c:v>
                </c:pt>
                <c:pt idx="45" formatCode="#,##0">
                  <c:v>2093.7852532844017</c:v>
                </c:pt>
                <c:pt idx="46" formatCode="#,##0">
                  <c:v>2045.2785266324304</c:v>
                </c:pt>
                <c:pt idx="47" formatCode="#,##0">
                  <c:v>2000.9024962134658</c:v>
                </c:pt>
                <c:pt idx="48" formatCode="#,##0">
                  <c:v>1960.6875722611715</c:v>
                </c:pt>
                <c:pt idx="49" formatCode="#,##0">
                  <c:v>1917.4256750686327</c:v>
                </c:pt>
                <c:pt idx="50" formatCode="#,##0">
                  <c:v>1875.9739114716683</c:v>
                </c:pt>
                <c:pt idx="51" formatCode="#,##0">
                  <c:v>1850.6808842902583</c:v>
                </c:pt>
                <c:pt idx="52" formatCode="#,##0">
                  <c:v>1827.8386205819136</c:v>
                </c:pt>
                <c:pt idx="53" formatCode="#,##0">
                  <c:v>1807.1967871872139</c:v>
                </c:pt>
                <c:pt idx="54" formatCode="#,##0">
                  <c:v>1786.6405205479659</c:v>
                </c:pt>
                <c:pt idx="55" formatCode="#,##0">
                  <c:v>1768.2532617485838</c:v>
                </c:pt>
                <c:pt idx="56" formatCode="#,##0">
                  <c:v>1756.8203487681092</c:v>
                </c:pt>
                <c:pt idx="57" formatCode="#,##0">
                  <c:v>1745.9175078788103</c:v>
                </c:pt>
                <c:pt idx="58" formatCode="#,##0">
                  <c:v>1735.6925002896533</c:v>
                </c:pt>
                <c:pt idx="59" formatCode="#,##0">
                  <c:v>1726.2102704705098</c:v>
                </c:pt>
                <c:pt idx="60" formatCode="#,##0">
                  <c:v>1714.5845771715653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0C0-485B-9860-26787E9BA061}"/>
            </c:ext>
          </c:extLst>
        </c:ser>
        <c:ser>
          <c:idx val="1"/>
          <c:order val="6"/>
          <c:tx>
            <c:strRef>
              <c:f>Original_data!$A$23</c:f>
              <c:strCache>
                <c:ptCount val="1"/>
                <c:pt idx="0">
                  <c:v>Net Greenhouse gas emissions including aviation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0-7945-4AC3-8A25-3F1BC74A0F9E}"/>
              </c:ext>
            </c:extLst>
          </c:dPt>
          <c:dPt>
            <c:idx val="31"/>
            <c:bubble3D val="0"/>
            <c:spPr>
              <a:ln w="22225">
                <a:solidFill>
                  <a:sysClr val="windowText" lastClr="00000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2-7945-4AC3-8A25-3F1BC74A0F9E}"/>
              </c:ext>
            </c:extLst>
          </c:dPt>
          <c:val>
            <c:numRef>
              <c:f>Original_data!$G$23:$AM$23</c:f>
              <c:numCache>
                <c:formatCode>0</c:formatCode>
                <c:ptCount val="33"/>
                <c:pt idx="0">
                  <c:v>4712.3000936999997</c:v>
                </c:pt>
                <c:pt idx="1">
                  <c:v>4503.4748282700002</c:v>
                </c:pt>
                <c:pt idx="2">
                  <c:v>4382.4753072000003</c:v>
                </c:pt>
                <c:pt idx="3">
                  <c:v>4292.0307229699993</c:v>
                </c:pt>
                <c:pt idx="4">
                  <c:v>4279.8165267799995</c:v>
                </c:pt>
                <c:pt idx="5">
                  <c:v>4309.6417528299999</c:v>
                </c:pt>
                <c:pt idx="6">
                  <c:v>4385.4285838300002</c:v>
                </c:pt>
                <c:pt idx="7">
                  <c:v>4324.4694820100012</c:v>
                </c:pt>
                <c:pt idx="8">
                  <c:v>4275.9781042199993</c:v>
                </c:pt>
                <c:pt idx="9">
                  <c:v>4192.3071683899998</c:v>
                </c:pt>
                <c:pt idx="10">
                  <c:v>4232.9013138800001</c:v>
                </c:pt>
                <c:pt idx="11">
                  <c:v>4231.4184390899991</c:v>
                </c:pt>
                <c:pt idx="12">
                  <c:v>4244.7902577300001</c:v>
                </c:pt>
                <c:pt idx="13">
                  <c:v>4340.85228138</c:v>
                </c:pt>
                <c:pt idx="14">
                  <c:v>4309.2914643700005</c:v>
                </c:pt>
                <c:pt idx="15">
                  <c:v>4295.8659690100003</c:v>
                </c:pt>
                <c:pt idx="16">
                  <c:v>4287.9041819800013</c:v>
                </c:pt>
                <c:pt idx="17">
                  <c:v>4307.9804316</c:v>
                </c:pt>
                <c:pt idx="18">
                  <c:v>4171.5437134099993</c:v>
                </c:pt>
                <c:pt idx="19">
                  <c:v>3844.6647024900003</c:v>
                </c:pt>
                <c:pt idx="20">
                  <c:v>3928.5191849000003</c:v>
                </c:pt>
                <c:pt idx="21">
                  <c:v>3825.4293995300004</c:v>
                </c:pt>
                <c:pt idx="22">
                  <c:v>3754.3877295900002</c:v>
                </c:pt>
                <c:pt idx="23">
                  <c:v>3668.6333795299997</c:v>
                </c:pt>
                <c:pt idx="24">
                  <c:v>3544.60685689</c:v>
                </c:pt>
                <c:pt idx="25">
                  <c:v>3598.5220124300004</c:v>
                </c:pt>
                <c:pt idx="26">
                  <c:v>3611.2810100400002</c:v>
                </c:pt>
                <c:pt idx="27">
                  <c:v>3710.4328085799998</c:v>
                </c:pt>
                <c:pt idx="28">
                  <c:v>3623.3400816700005</c:v>
                </c:pt>
                <c:pt idx="29">
                  <c:v>3476.9526916699997</c:v>
                </c:pt>
                <c:pt idx="30">
                  <c:v>3118.6726392300002</c:v>
                </c:pt>
                <c:pt idx="31">
                  <c:v>3311.4699782900002</c:v>
                </c:pt>
                <c:pt idx="32">
                  <c:v>3248.2071206000001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5C8-4EDA-8770-F5C179CC8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647360"/>
        <c:axId val="304173056"/>
        <c:extLst/>
      </c:lineChart>
      <c:catAx>
        <c:axId val="301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n-US"/>
          </a:p>
        </c:txPr>
        <c:crossAx val="3041730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304173056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400">
                    <a:latin typeface="Roboto" panose="02000000000000000000" pitchFamily="2" charset="0"/>
                    <a:ea typeface="Roboto" panose="02000000000000000000" pitchFamily="2" charset="0"/>
                  </a:defRPr>
                </a:pPr>
                <a:r>
                  <a:rPr lang="en-US" sz="1400">
                    <a:latin typeface="Roboto" panose="02000000000000000000" pitchFamily="2" charset="0"/>
                    <a:ea typeface="Roboto" panose="02000000000000000000" pitchFamily="2" charset="0"/>
                  </a:rPr>
                  <a:t>Mt CO</a:t>
                </a:r>
                <a:r>
                  <a:rPr lang="en-US" sz="1400" baseline="-25000"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>
                    <a:latin typeface="Roboto" panose="02000000000000000000" pitchFamily="2" charset="0"/>
                    <a:ea typeface="Roboto" panose="02000000000000000000" pitchFamily="2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0"/>
              <c:y val="2.720685607221543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n-US"/>
          </a:p>
        </c:txPr>
        <c:crossAx val="301647360"/>
        <c:crosses val="autoZero"/>
        <c:crossBetween val="midCat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1.0435234688711378E-2"/>
          <c:y val="0.81967930730823346"/>
          <c:w val="0.98001610879068057"/>
          <c:h val="0.16710812544031736"/>
        </c:manualLayout>
      </c:layout>
      <c:overlay val="0"/>
      <c:txPr>
        <a:bodyPr/>
        <a:lstStyle/>
        <a:p>
          <a:pPr rtl="0">
            <a:defRPr sz="1000">
              <a:latin typeface="Roboto" panose="02000000000000000000" pitchFamily="2" charset="0"/>
              <a:ea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718482924807777E-2"/>
          <c:y val="7.6697746191031466E-2"/>
          <c:w val="0.95191542125514272"/>
          <c:h val="0.63766718887374663"/>
        </c:manualLayout>
      </c:layout>
      <c:lineChart>
        <c:grouping val="standard"/>
        <c:varyColors val="0"/>
        <c:ser>
          <c:idx val="0"/>
          <c:order val="0"/>
          <c:tx>
            <c:strRef>
              <c:f>'Fig 1a (linked)'!#REF!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'[6]2021-Exec-GHG'!$H$4:$BP$4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  <c:extLst xmlns:c15="http://schemas.microsoft.com/office/drawing/2012/chart"/>
            </c:numRef>
          </c:cat>
          <c:val>
            <c:numRef>
              <c:f>'Fig 1a (linked)'!#REF!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7CB-4871-9CD0-B9B9EEF41B5B}"/>
            </c:ext>
          </c:extLst>
        </c:ser>
        <c:ser>
          <c:idx val="10"/>
          <c:order val="1"/>
          <c:tx>
            <c:strRef>
              <c:f>'DATA AND CHART'!$B$6</c:f>
              <c:strCache>
                <c:ptCount val="1"/>
                <c:pt idx="0">
                  <c:v>2020 target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val>
            <c:numRef>
              <c:f>'DATA AND CHART'!$C$6:$AG$6</c:f>
              <c:numCache>
                <c:formatCode>General</c:formatCode>
                <c:ptCount val="31"/>
                <c:pt idx="30" formatCode="#,##0">
                  <c:v>3770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CB-4871-9CD0-B9B9EEF41B5B}"/>
            </c:ext>
          </c:extLst>
        </c:ser>
        <c:ser>
          <c:idx val="8"/>
          <c:order val="2"/>
          <c:tx>
            <c:strRef>
              <c:f>'DATA AND CHART'!$B$9</c:f>
              <c:strCache>
                <c:ptCount val="1"/>
                <c:pt idx="0">
                  <c:v>2030 target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Pt>
            <c:idx val="4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B-57CB-4871-9CD0-B9B9EEF41B5B}"/>
              </c:ext>
            </c:extLst>
          </c:dPt>
          <c:val>
            <c:numRef>
              <c:f>'DATA AND CHART'!$C$9:$AQ$9</c:f>
              <c:numCache>
                <c:formatCode>General</c:formatCode>
                <c:ptCount val="41"/>
                <c:pt idx="40">
                  <c:v>2109.3599213279995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CB-4871-9CD0-B9B9EEF41B5B}"/>
            </c:ext>
          </c:extLst>
        </c:ser>
        <c:ser>
          <c:idx val="7"/>
          <c:order val="3"/>
          <c:tx>
            <c:strRef>
              <c:f>'DATA AND CHART'!$B$4</c:f>
              <c:strCache>
                <c:ptCount val="1"/>
                <c:pt idx="0">
                  <c:v>Projections 'with existing measures' 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Original_data!$G$24:$BO$24</c:f>
              <c:numCache>
                <c:formatCode>General</c:formatCode>
                <c:ptCount val="61"/>
                <c:pt idx="33" formatCode="#,##0">
                  <c:v>3196.3909488747458</c:v>
                </c:pt>
                <c:pt idx="34" formatCode="#,##0">
                  <c:v>3126.0937848021003</c:v>
                </c:pt>
                <c:pt idx="35" formatCode="#,##0">
                  <c:v>3128.1772304094543</c:v>
                </c:pt>
                <c:pt idx="36" formatCode="#,##0">
                  <c:v>3033.9358409097558</c:v>
                </c:pt>
                <c:pt idx="37" formatCode="#,##0">
                  <c:v>2936.1761542700565</c:v>
                </c:pt>
                <c:pt idx="38" formatCode="#,##0">
                  <c:v>2849.7649353703578</c:v>
                </c:pt>
                <c:pt idx="39" formatCode="#,##0">
                  <c:v>2758.7274085606587</c:v>
                </c:pt>
                <c:pt idx="40" formatCode="#,##0">
                  <c:v>2682.6456986409603</c:v>
                </c:pt>
                <c:pt idx="41" formatCode="#,##0">
                  <c:v>2623.4157423465381</c:v>
                </c:pt>
                <c:pt idx="42" formatCode="#,##0">
                  <c:v>2566.913386348755</c:v>
                </c:pt>
                <c:pt idx="43" formatCode="#,##0">
                  <c:v>2514.370776458632</c:v>
                </c:pt>
                <c:pt idx="44" formatCode="#,##0">
                  <c:v>2460.6021292738092</c:v>
                </c:pt>
                <c:pt idx="45" formatCode="#,##0">
                  <c:v>2406.387527067086</c:v>
                </c:pt>
                <c:pt idx="46" formatCode="#,##0">
                  <c:v>2360.8092444884419</c:v>
                </c:pt>
                <c:pt idx="47" formatCode="#,##0">
                  <c:v>2320.7502509755832</c:v>
                </c:pt>
                <c:pt idx="48" formatCode="#,##0">
                  <c:v>2284.3758342783344</c:v>
                </c:pt>
                <c:pt idx="49" formatCode="#,##0">
                  <c:v>2245.884708317541</c:v>
                </c:pt>
                <c:pt idx="50" formatCode="#,##0">
                  <c:v>2207.6065523614338</c:v>
                </c:pt>
                <c:pt idx="51" formatCode="#,##0">
                  <c:v>2184.5637079433982</c:v>
                </c:pt>
                <c:pt idx="52" formatCode="#,##0">
                  <c:v>2163.8197572261438</c:v>
                </c:pt>
                <c:pt idx="53" formatCode="#,##0">
                  <c:v>2149.0665783288896</c:v>
                </c:pt>
                <c:pt idx="54" formatCode="#,##0">
                  <c:v>2130.1590115116355</c:v>
                </c:pt>
                <c:pt idx="55" formatCode="#,##0">
                  <c:v>2113.5341007443817</c:v>
                </c:pt>
                <c:pt idx="56" formatCode="#,##0">
                  <c:v>2100.6641816216757</c:v>
                </c:pt>
                <c:pt idx="57" formatCode="#,##0">
                  <c:v>2089.2404003189708</c:v>
                </c:pt>
                <c:pt idx="58" formatCode="#,##0">
                  <c:v>2081.9958785662661</c:v>
                </c:pt>
                <c:pt idx="59" formatCode="#,##0">
                  <c:v>2072.8027300535618</c:v>
                </c:pt>
                <c:pt idx="60" formatCode="#,##0">
                  <c:v>2062.3318019308558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CB-4871-9CD0-B9B9EEF41B5B}"/>
            </c:ext>
          </c:extLst>
        </c:ser>
        <c:ser>
          <c:idx val="6"/>
          <c:order val="4"/>
          <c:tx>
            <c:strRef>
              <c:f>'DATA AND CHART'!$B$10</c:f>
              <c:strCache>
                <c:ptCount val="1"/>
                <c:pt idx="0">
                  <c:v>2050 target 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dPt>
            <c:idx val="60"/>
            <c:marker>
              <c:symbol val="circle"/>
              <c:size val="5"/>
            </c:marker>
            <c:bubble3D val="0"/>
            <c:extLst>
              <c:ext xmlns:c16="http://schemas.microsoft.com/office/drawing/2014/chart" uri="{C3380CC4-5D6E-409C-BE32-E72D297353CC}">
                <c16:uniqueId val="{0000000C-57CB-4871-9CD0-B9B9EEF41B5B}"/>
              </c:ext>
            </c:extLst>
          </c:dPt>
          <c:cat>
            <c:numRef>
              <c:f>'[6]2021-Exec-GHG'!$H$4:$BP$4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AND CHART'!$C$10:$BK$10</c:f>
              <c:numCache>
                <c:formatCode>General</c:formatCode>
                <c:ptCount val="61"/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7CB-4871-9CD0-B9B9EEF41B5B}"/>
            </c:ext>
          </c:extLst>
        </c:ser>
        <c:ser>
          <c:idx val="11"/>
          <c:order val="5"/>
          <c:tx>
            <c:strRef>
              <c:f>'DATA AND CHART'!$B$5</c:f>
              <c:strCache>
                <c:ptCount val="1"/>
                <c:pt idx="0">
                  <c:v>Projections 'with additional measures' </c:v>
                </c:pt>
              </c:strCache>
            </c:strRef>
          </c:tx>
          <c:spPr>
            <a:ln w="19050">
              <a:solidFill>
                <a:srgbClr val="00B0F0"/>
              </a:solidFill>
              <a:prstDash val="dash"/>
            </a:ln>
          </c:spPr>
          <c:marker>
            <c:symbol val="none"/>
          </c:marker>
          <c:val>
            <c:numRef>
              <c:f>'DATA AND CHART'!$C$5:$BK$5</c:f>
              <c:numCache>
                <c:formatCode>General</c:formatCode>
                <c:ptCount val="61"/>
                <c:pt idx="33" formatCode="#,##0">
                  <c:v>3174.2342768399999</c:v>
                </c:pt>
                <c:pt idx="34" formatCode="#,##0">
                  <c:v>3073.5743266100008</c:v>
                </c:pt>
                <c:pt idx="35" formatCode="#,##0">
                  <c:v>2987.7245576599994</c:v>
                </c:pt>
                <c:pt idx="36" formatCode="#,##0">
                  <c:v>2872.4229862280004</c:v>
                </c:pt>
                <c:pt idx="37" formatCode="#,##0">
                  <c:v>2753.0799226859999</c:v>
                </c:pt>
                <c:pt idx="38" formatCode="#,##0">
                  <c:v>2647.5885501839998</c:v>
                </c:pt>
                <c:pt idx="39" formatCode="#,##0">
                  <c:v>2531.8790239320001</c:v>
                </c:pt>
                <c:pt idx="40" formatCode="#,##0">
                  <c:v>2429.7441820200002</c:v>
                </c:pt>
                <c:pt idx="41" formatCode="#,##0">
                  <c:v>2358.9906679475007</c:v>
                </c:pt>
                <c:pt idx="42" formatCode="#,##0">
                  <c:v>2289.4573443824684</c:v>
                </c:pt>
                <c:pt idx="43" formatCode="#,##0">
                  <c:v>2223.3381571715126</c:v>
                </c:pt>
                <c:pt idx="44" formatCode="#,##0">
                  <c:v>2160.4071104122108</c:v>
                </c:pt>
                <c:pt idx="45" formatCode="#,##0">
                  <c:v>2093.7852532844017</c:v>
                </c:pt>
                <c:pt idx="46" formatCode="#,##0">
                  <c:v>2045.2785266324304</c:v>
                </c:pt>
                <c:pt idx="47" formatCode="#,##0">
                  <c:v>2000.9024962134658</c:v>
                </c:pt>
                <c:pt idx="48" formatCode="#,##0">
                  <c:v>1960.6875722611715</c:v>
                </c:pt>
                <c:pt idx="49" formatCode="#,##0">
                  <c:v>1917.4256750686327</c:v>
                </c:pt>
                <c:pt idx="50" formatCode="#,##0">
                  <c:v>1875.9739114716683</c:v>
                </c:pt>
                <c:pt idx="51" formatCode="#,##0">
                  <c:v>1850.6808842902583</c:v>
                </c:pt>
                <c:pt idx="52" formatCode="#,##0">
                  <c:v>1827.8386205819136</c:v>
                </c:pt>
                <c:pt idx="53" formatCode="#,##0">
                  <c:v>1807.1967871872139</c:v>
                </c:pt>
                <c:pt idx="54" formatCode="#,##0">
                  <c:v>1786.6405205479659</c:v>
                </c:pt>
                <c:pt idx="55" formatCode="#,##0">
                  <c:v>1768.2532617485838</c:v>
                </c:pt>
                <c:pt idx="56" formatCode="#,##0">
                  <c:v>1756.8203487681092</c:v>
                </c:pt>
                <c:pt idx="57">
                  <c:v>1745.9175078788103</c:v>
                </c:pt>
                <c:pt idx="58">
                  <c:v>1735.6925002896533</c:v>
                </c:pt>
                <c:pt idx="59">
                  <c:v>1726.2102704705098</c:v>
                </c:pt>
                <c:pt idx="60">
                  <c:v>1714.5845771715653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7CB-4871-9CD0-B9B9EEF41B5B}"/>
            </c:ext>
          </c:extLst>
        </c:ser>
        <c:ser>
          <c:idx val="1"/>
          <c:order val="6"/>
          <c:tx>
            <c:strRef>
              <c:f>'DATA AND CHART'!$A$3</c:f>
              <c:strCache>
                <c:ptCount val="1"/>
                <c:pt idx="0">
                  <c:v>Net Greenhouse gas emissions including aviation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dPt>
            <c:idx val="31"/>
            <c:bubble3D val="0"/>
            <c:spPr>
              <a:ln w="19050" cmpd="sng">
                <a:solidFill>
                  <a:srgbClr val="0070C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798-4B43-8054-E89006C6A4F9}"/>
              </c:ext>
            </c:extLst>
          </c:dPt>
          <c:dPt>
            <c:idx val="32"/>
            <c:bubble3D val="0"/>
            <c:spPr>
              <a:ln w="19050">
                <a:solidFill>
                  <a:srgbClr val="0070C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798-4B43-8054-E89006C6A4F9}"/>
              </c:ext>
            </c:extLst>
          </c:dPt>
          <c:val>
            <c:numRef>
              <c:f>'DATA AND CHART'!$C$3:$BK$3</c:f>
              <c:numCache>
                <c:formatCode>0</c:formatCode>
                <c:ptCount val="61"/>
                <c:pt idx="0">
                  <c:v>4712.3000936999997</c:v>
                </c:pt>
                <c:pt idx="1">
                  <c:v>4503.4748282700002</c:v>
                </c:pt>
                <c:pt idx="2">
                  <c:v>4382.4753072000003</c:v>
                </c:pt>
                <c:pt idx="3">
                  <c:v>4292.0307229699993</c:v>
                </c:pt>
                <c:pt idx="4">
                  <c:v>4279.8165267799995</c:v>
                </c:pt>
                <c:pt idx="5">
                  <c:v>4309.6417528299999</c:v>
                </c:pt>
                <c:pt idx="6">
                  <c:v>4385.4285838300002</c:v>
                </c:pt>
                <c:pt idx="7">
                  <c:v>4324.4694820100012</c:v>
                </c:pt>
                <c:pt idx="8">
                  <c:v>4275.9781042199993</c:v>
                </c:pt>
                <c:pt idx="9">
                  <c:v>4192.3071683899998</c:v>
                </c:pt>
                <c:pt idx="10">
                  <c:v>4232.9013138800001</c:v>
                </c:pt>
                <c:pt idx="11">
                  <c:v>4231.4184390899991</c:v>
                </c:pt>
                <c:pt idx="12">
                  <c:v>4244.7902577300001</c:v>
                </c:pt>
                <c:pt idx="13">
                  <c:v>4340.85228138</c:v>
                </c:pt>
                <c:pt idx="14">
                  <c:v>4309.2914643700005</c:v>
                </c:pt>
                <c:pt idx="15">
                  <c:v>4295.8659690100003</c:v>
                </c:pt>
                <c:pt idx="16">
                  <c:v>4287.9041819800013</c:v>
                </c:pt>
                <c:pt idx="17">
                  <c:v>4307.9804316</c:v>
                </c:pt>
                <c:pt idx="18">
                  <c:v>4171.5437134099993</c:v>
                </c:pt>
                <c:pt idx="19">
                  <c:v>3844.6647024900003</c:v>
                </c:pt>
                <c:pt idx="20">
                  <c:v>3928.5191849000003</c:v>
                </c:pt>
                <c:pt idx="21">
                  <c:v>3825.4293995300004</c:v>
                </c:pt>
                <c:pt idx="22">
                  <c:v>3754.3877295900002</c:v>
                </c:pt>
                <c:pt idx="23">
                  <c:v>3668.6333795299997</c:v>
                </c:pt>
                <c:pt idx="24">
                  <c:v>3544.60685689</c:v>
                </c:pt>
                <c:pt idx="25">
                  <c:v>3598.5220124300004</c:v>
                </c:pt>
                <c:pt idx="26">
                  <c:v>3611.2810100400002</c:v>
                </c:pt>
                <c:pt idx="27">
                  <c:v>3710.4328085799998</c:v>
                </c:pt>
                <c:pt idx="28">
                  <c:v>3623.3400816700005</c:v>
                </c:pt>
                <c:pt idx="29" formatCode="General">
                  <c:v>3476.9526916699997</c:v>
                </c:pt>
                <c:pt idx="30" formatCode="General">
                  <c:v>3118.6726392300002</c:v>
                </c:pt>
                <c:pt idx="31" formatCode="General">
                  <c:v>3311.4699782900002</c:v>
                </c:pt>
                <c:pt idx="32" formatCode="General">
                  <c:v>3248.2071206000001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7CB-4871-9CD0-B9B9EEF41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647360"/>
        <c:axId val="304173056"/>
        <c:extLst/>
      </c:lineChart>
      <c:catAx>
        <c:axId val="301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n-US"/>
          </a:p>
        </c:txPr>
        <c:crossAx val="3041730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304173056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400">
                    <a:latin typeface="Roboto" panose="02000000000000000000" pitchFamily="2" charset="0"/>
                    <a:ea typeface="Roboto" panose="02000000000000000000" pitchFamily="2" charset="0"/>
                  </a:defRPr>
                </a:pPr>
                <a:r>
                  <a:rPr lang="en-US" sz="1400">
                    <a:latin typeface="Roboto" panose="02000000000000000000" pitchFamily="2" charset="0"/>
                    <a:ea typeface="Roboto" panose="02000000000000000000" pitchFamily="2" charset="0"/>
                  </a:rPr>
                  <a:t>Mt CO</a:t>
                </a:r>
                <a:r>
                  <a:rPr lang="en-US" sz="1400" baseline="-25000"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>
                    <a:latin typeface="Roboto" panose="02000000000000000000" pitchFamily="2" charset="0"/>
                    <a:ea typeface="Roboto" panose="02000000000000000000" pitchFamily="2" charset="0"/>
                  </a:rPr>
                  <a:t>e</a:t>
                </a:r>
              </a:p>
            </c:rich>
          </c:tx>
          <c:layout>
            <c:manualLayout>
              <c:xMode val="edge"/>
              <c:yMode val="edge"/>
              <c:x val="0"/>
              <c:y val="2.7206856072215439E-3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1400"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n-US"/>
          </a:p>
        </c:txPr>
        <c:crossAx val="301647360"/>
        <c:crosses val="autoZero"/>
        <c:crossBetween val="midCat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1.0435234688711378E-2"/>
          <c:y val="0.81967930730823346"/>
          <c:w val="0.98001610879068057"/>
          <c:h val="0.16710812544031736"/>
        </c:manualLayout>
      </c:layout>
      <c:overlay val="0"/>
      <c:txPr>
        <a:bodyPr/>
        <a:lstStyle/>
        <a:p>
          <a:pPr rtl="0">
            <a:defRPr sz="1000">
              <a:latin typeface="Roboto" panose="02000000000000000000" pitchFamily="2" charset="0"/>
              <a:ea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4371975</xdr:colOff>
          <xdr:row>3</xdr:row>
          <xdr:rowOff>104775</xdr:rowOff>
        </xdr:from>
        <xdr:to>
          <xdr:col>0</xdr:col>
          <xdr:colOff>5514975</xdr:colOff>
          <xdr:row>4</xdr:row>
          <xdr:rowOff>257175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4362450</xdr:colOff>
          <xdr:row>2</xdr:row>
          <xdr:rowOff>47625</xdr:rowOff>
        </xdr:from>
        <xdr:to>
          <xdr:col>1</xdr:col>
          <xdr:colOff>171450</xdr:colOff>
          <xdr:row>3</xdr:row>
          <xdr:rowOff>200025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4371975</xdr:colOff>
          <xdr:row>4</xdr:row>
          <xdr:rowOff>161925</xdr:rowOff>
        </xdr:from>
        <xdr:to>
          <xdr:col>1</xdr:col>
          <xdr:colOff>219075</xdr:colOff>
          <xdr:row>6</xdr:row>
          <xdr:rowOff>28575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 editAs="absolute">
    <xdr:from>
      <xdr:col>0</xdr:col>
      <xdr:colOff>737304</xdr:colOff>
      <xdr:row>38</xdr:row>
      <xdr:rowOff>122463</xdr:rowOff>
    </xdr:from>
    <xdr:to>
      <xdr:col>4</xdr:col>
      <xdr:colOff>63954</xdr:colOff>
      <xdr:row>64</xdr:row>
      <xdr:rowOff>20396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0.45121</cdr:x>
      <cdr:y>0.15018</cdr:y>
    </cdr:from>
    <cdr:to>
      <cdr:x>0.6831</cdr:x>
      <cdr:y>0.22415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3F43CEC-1786-4BE0-A669-65BF565C4172}"/>
            </a:ext>
          </a:extLst>
        </cdr:cNvPr>
        <cdr:cNvSpPr txBox="1"/>
      </cdr:nvSpPr>
      <cdr:spPr>
        <a:xfrm xmlns:a="http://schemas.openxmlformats.org/drawingml/2006/main">
          <a:off x="3802862" y="779705"/>
          <a:ext cx="1954443" cy="384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2020 target (emissions)</a:t>
          </a:r>
        </a:p>
      </cdr:txBody>
    </cdr:sp>
  </cdr:relSizeAnchor>
  <cdr:relSizeAnchor xmlns:cdr="http://schemas.openxmlformats.org/drawingml/2006/chartDrawing">
    <cdr:from>
      <cdr:x>0.62706</cdr:x>
      <cdr:y>0.44695</cdr:y>
    </cdr:from>
    <cdr:to>
      <cdr:x>0.72624</cdr:x>
      <cdr:y>0.46942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7A101863-9FEA-4D18-A511-13AB63365281}"/>
            </a:ext>
          </a:extLst>
        </cdr:cNvPr>
        <cdr:cNvSpPr txBox="1"/>
      </cdr:nvSpPr>
      <cdr:spPr>
        <a:xfrm xmlns:a="http://schemas.openxmlformats.org/drawingml/2006/main">
          <a:off x="6934887" y="3054888"/>
          <a:ext cx="1096932" cy="1535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2030 </a:t>
          </a:r>
          <a:r>
            <a:rPr lang="en-GB"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Verdana" panose="020B0604030504040204" pitchFamily="34" charset="0"/>
            </a:rPr>
            <a:t>target</a:t>
          </a:r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</cdr:txBody>
    </cdr:sp>
  </cdr:relSizeAnchor>
  <cdr:relSizeAnchor xmlns:cdr="http://schemas.openxmlformats.org/drawingml/2006/chartDrawing">
    <cdr:from>
      <cdr:x>0.86658</cdr:x>
      <cdr:y>0.65392</cdr:y>
    </cdr:from>
    <cdr:to>
      <cdr:x>1</cdr:x>
      <cdr:y>0.70696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BD808AC7-4589-4C7F-B910-F5EAFFD50A94}"/>
            </a:ext>
          </a:extLst>
        </cdr:cNvPr>
        <cdr:cNvSpPr txBox="1"/>
      </cdr:nvSpPr>
      <cdr:spPr>
        <a:xfrm xmlns:a="http://schemas.openxmlformats.org/drawingml/2006/main">
          <a:off x="7303717" y="3394944"/>
          <a:ext cx="1124511" cy="275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2050 </a:t>
          </a:r>
          <a:r>
            <a:rPr lang="en-GB"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Verdana" panose="020B0604030504040204" pitchFamily="34" charset="0"/>
            </a:rPr>
            <a:t>target</a:t>
          </a:r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GB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 editAs="absolute">
    <xdr:from>
      <xdr:col>3</xdr:col>
      <xdr:colOff>0</xdr:colOff>
      <xdr:row>15</xdr:row>
      <xdr:rowOff>0</xdr:rowOff>
    </xdr:from>
    <xdr:to>
      <xdr:col>17</xdr:col>
      <xdr:colOff>321209</xdr:colOff>
      <xdr:row>42</xdr:row>
      <xdr:rowOff>48212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0.46242</cdr:x>
      <cdr:y>0.15018</cdr:y>
    </cdr:from>
    <cdr:to>
      <cdr:x>0.58757</cdr:x>
      <cdr:y>0.22415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3F43CEC-1786-4BE0-A669-65BF565C4172}"/>
            </a:ext>
          </a:extLst>
        </cdr:cNvPr>
        <cdr:cNvSpPr txBox="1"/>
      </cdr:nvSpPr>
      <cdr:spPr>
        <a:xfrm xmlns:a="http://schemas.openxmlformats.org/drawingml/2006/main">
          <a:off x="3930131" y="779691"/>
          <a:ext cx="1063692" cy="384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2020 target</a:t>
          </a:r>
        </a:p>
      </cdr:txBody>
    </cdr:sp>
  </cdr:relSizeAnchor>
  <cdr:relSizeAnchor xmlns:cdr="http://schemas.openxmlformats.org/drawingml/2006/chartDrawing">
    <cdr:from>
      <cdr:x>0.63526</cdr:x>
      <cdr:y>0.46029</cdr:y>
    </cdr:from>
    <cdr:to>
      <cdr:x>0.73444</cdr:x>
      <cdr:y>0.57041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7A101863-9FEA-4D18-A511-13AB63365281}"/>
            </a:ext>
          </a:extLst>
        </cdr:cNvPr>
        <cdr:cNvSpPr txBox="1"/>
      </cdr:nvSpPr>
      <cdr:spPr>
        <a:xfrm xmlns:a="http://schemas.openxmlformats.org/drawingml/2006/main">
          <a:off x="5363814" y="2389709"/>
          <a:ext cx="837420" cy="571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2030 </a:t>
          </a:r>
          <a:r>
            <a:rPr lang="en-GB"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Verdana" panose="020B0604030504040204" pitchFamily="34" charset="0"/>
            </a:rPr>
            <a:t>target</a:t>
          </a:r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</cdr:txBody>
    </cdr:sp>
  </cdr:relSizeAnchor>
  <cdr:relSizeAnchor xmlns:cdr="http://schemas.openxmlformats.org/drawingml/2006/chartDrawing">
    <cdr:from>
      <cdr:x>0.86658</cdr:x>
      <cdr:y>0.65392</cdr:y>
    </cdr:from>
    <cdr:to>
      <cdr:x>1</cdr:x>
      <cdr:y>0.70696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BD808AC7-4589-4C7F-B910-F5EAFFD50A94}"/>
            </a:ext>
          </a:extLst>
        </cdr:cNvPr>
        <cdr:cNvSpPr txBox="1"/>
      </cdr:nvSpPr>
      <cdr:spPr>
        <a:xfrm xmlns:a="http://schemas.openxmlformats.org/drawingml/2006/main">
          <a:off x="7303717" y="3394944"/>
          <a:ext cx="1124511" cy="275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2050 </a:t>
          </a:r>
          <a:r>
            <a:rPr lang="en-GB"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Verdana" panose="020B0604030504040204" pitchFamily="34" charset="0"/>
            </a:rPr>
            <a:t>target</a:t>
          </a:r>
          <a:r>
            <a:rPr lang="en-GB" sz="130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504899</xdr:colOff>
      <xdr:row>34</xdr:row>
      <xdr:rowOff>27786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5118" y="190500"/>
          <a:ext cx="8371428" cy="63142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.hermann/AppData/Local/Microsoft/Windows/Temporary%20Internet%20Files/Content.Outlook/BCQW0JKK/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e%20und%20Einstellungen/matthes/Felix/_%20%20Daten/Emissionsdaten%20national/CRF%202006%20Submission/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on%20workspace\ClimateMitigationEnergy\2_Products\Report_TrendsAndProjections\2023\Data\TP_2023_Dataset_v0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personal/melanie_sporer_eea_europa_eu/Documents/2.CSI010/Data/TP%202022%20figures%20and%20tables_v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personal/melanie_sporer_eea_europa_eu/Documents/2.CSI010/Data/TP%202021%20figures%20and%20tables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C-Template"/>
      <sheetName val="IF-Basics"/>
      <sheetName val="C-Basics"/>
      <sheetName val="C-Inventory with proxy"/>
      <sheetName val="IF-Inventory"/>
      <sheetName val="IF-GHG Proxy"/>
      <sheetName val="IF-ETS aviation"/>
      <sheetName val="IF-ETS ERCS"/>
      <sheetName val="IF-ETS stationary"/>
      <sheetName val="C-ETS stationary with ERCS"/>
      <sheetName val="IF-ES"/>
      <sheetName val="IF-MS projections WEM"/>
      <sheetName val="IF-MS projections WAM"/>
      <sheetName val="IF-ESD by sector WAM"/>
      <sheetName val="IF-ESD by sector WEM"/>
      <sheetName val="IF-ETS by sector WAM"/>
      <sheetName val="IF-ETS by sector WEM"/>
      <sheetName val="IF-FEC"/>
      <sheetName val="IF-FEC Proxy"/>
      <sheetName val="IF-PEC"/>
      <sheetName val="IF-PEC Proxy"/>
      <sheetName val="IF-RES share"/>
      <sheetName val="IF-RES Proxy"/>
      <sheetName val="IF-RES trajectories"/>
      <sheetName val="IF-Gross FEC"/>
      <sheetName val="C-Gross FEC"/>
      <sheetName val="IF-RES shares by sector"/>
      <sheetName val="IF-MIX55"/>
      <sheetName val="IF-EEA"/>
      <sheetName val="IF-RES capacities"/>
      <sheetName val="IF-NonEU PEC FEC RES"/>
    </sheetNames>
    <sheetDataSet>
      <sheetData sheetId="0"/>
      <sheetData sheetId="1"/>
      <sheetData sheetId="2"/>
      <sheetData sheetId="3"/>
      <sheetData sheetId="4"/>
      <sheetData sheetId="5">
        <row r="90">
          <cell r="G90">
            <v>4712.3000936999997</v>
          </cell>
          <cell r="H90">
            <v>4503.4748282700002</v>
          </cell>
          <cell r="I90">
            <v>4382.4753072000003</v>
          </cell>
          <cell r="J90">
            <v>4292.0307229699993</v>
          </cell>
          <cell r="K90">
            <v>4279.8165267799995</v>
          </cell>
          <cell r="L90">
            <v>4309.6417528299999</v>
          </cell>
          <cell r="M90">
            <v>4385.4285838300002</v>
          </cell>
          <cell r="N90">
            <v>4324.4694820100012</v>
          </cell>
          <cell r="O90">
            <v>4275.9781042199993</v>
          </cell>
          <cell r="P90">
            <v>4192.3071683899998</v>
          </cell>
          <cell r="Q90">
            <v>4232.9013138800001</v>
          </cell>
          <cell r="R90">
            <v>4231.4184390899991</v>
          </cell>
          <cell r="S90">
            <v>4244.7902577300001</v>
          </cell>
          <cell r="T90">
            <v>4340.85228138</v>
          </cell>
          <cell r="U90">
            <v>4309.2914643700005</v>
          </cell>
          <cell r="V90">
            <v>4295.8659690100003</v>
          </cell>
          <cell r="W90">
            <v>4287.9041819800013</v>
          </cell>
          <cell r="X90">
            <v>4307.9804316</v>
          </cell>
          <cell r="Y90">
            <v>4171.5437134099993</v>
          </cell>
          <cell r="Z90">
            <v>3844.6647024900003</v>
          </cell>
          <cell r="AA90">
            <v>3928.5191849000003</v>
          </cell>
          <cell r="AB90">
            <v>3825.4293995300004</v>
          </cell>
          <cell r="AC90">
            <v>3754.3877295900002</v>
          </cell>
          <cell r="AD90">
            <v>3668.6333795299997</v>
          </cell>
          <cell r="AE90">
            <v>3544.60685689</v>
          </cell>
          <cell r="AF90">
            <v>3598.5220124300004</v>
          </cell>
          <cell r="AG90">
            <v>3611.2810100400002</v>
          </cell>
          <cell r="AH90">
            <v>3710.4328085799998</v>
          </cell>
          <cell r="AI90">
            <v>3623.3400816700005</v>
          </cell>
          <cell r="AJ90">
            <v>3476.9526916699997</v>
          </cell>
          <cell r="AK90">
            <v>3118.6726392300002</v>
          </cell>
          <cell r="AL90">
            <v>3311.4699782900002</v>
          </cell>
          <cell r="AM90">
            <v>3248.2071206000001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>
        <row r="90">
          <cell r="AN90">
            <v>3196.3909488747458</v>
          </cell>
          <cell r="AO90">
            <v>3126.0937848021003</v>
          </cell>
          <cell r="AP90">
            <v>3128.1772304094543</v>
          </cell>
          <cell r="AQ90">
            <v>3033.9358409097558</v>
          </cell>
          <cell r="AR90">
            <v>2936.1761542700565</v>
          </cell>
          <cell r="AS90">
            <v>2849.7649353703578</v>
          </cell>
          <cell r="AT90">
            <v>2758.7274085606587</v>
          </cell>
          <cell r="AU90">
            <v>2682.6456986409603</v>
          </cell>
          <cell r="AV90">
            <v>2623.4157423465381</v>
          </cell>
          <cell r="AW90">
            <v>2566.913386348755</v>
          </cell>
          <cell r="AX90">
            <v>2514.370776458632</v>
          </cell>
          <cell r="AY90">
            <v>2460.6021292738092</v>
          </cell>
          <cell r="AZ90">
            <v>2406.387527067086</v>
          </cell>
          <cell r="BA90">
            <v>2360.8092444884419</v>
          </cell>
          <cell r="BB90">
            <v>2320.7502509755832</v>
          </cell>
          <cell r="BC90">
            <v>2284.3758342783344</v>
          </cell>
          <cell r="BD90">
            <v>2245.884708317541</v>
          </cell>
          <cell r="BE90">
            <v>2207.6065523614338</v>
          </cell>
          <cell r="BF90">
            <v>2184.5637079433982</v>
          </cell>
          <cell r="BG90">
            <v>2163.8197572261438</v>
          </cell>
          <cell r="BH90">
            <v>2149.0665783288896</v>
          </cell>
          <cell r="BI90">
            <v>2130.1590115116355</v>
          </cell>
          <cell r="BJ90">
            <v>2113.5341007443817</v>
          </cell>
          <cell r="BK90">
            <v>2100.6641816216757</v>
          </cell>
          <cell r="BL90">
            <v>2089.2404003189708</v>
          </cell>
          <cell r="BM90">
            <v>2081.9958785662661</v>
          </cell>
          <cell r="BN90">
            <v>2072.8027300535618</v>
          </cell>
          <cell r="BO90">
            <v>2062.3318019308558</v>
          </cell>
        </row>
      </sheetData>
      <sheetData sheetId="14">
        <row r="90">
          <cell r="AN90">
            <v>3174.2342768399999</v>
          </cell>
          <cell r="AO90">
            <v>3073.5743266100008</v>
          </cell>
          <cell r="AP90">
            <v>2987.7245576599994</v>
          </cell>
          <cell r="AQ90">
            <v>2872.4229862280004</v>
          </cell>
          <cell r="AR90">
            <v>2753.0799226859999</v>
          </cell>
          <cell r="AS90">
            <v>2647.5885501839998</v>
          </cell>
          <cell r="AT90">
            <v>2531.8790239320001</v>
          </cell>
          <cell r="AU90">
            <v>2429.7441820200002</v>
          </cell>
          <cell r="AV90">
            <v>2358.9906679475007</v>
          </cell>
          <cell r="AW90">
            <v>2289.4573443824684</v>
          </cell>
          <cell r="AX90">
            <v>2223.3381571715126</v>
          </cell>
          <cell r="AY90">
            <v>2160.4071104122108</v>
          </cell>
          <cell r="AZ90">
            <v>2093.7852532844017</v>
          </cell>
          <cell r="BA90">
            <v>2045.2785266324304</v>
          </cell>
          <cell r="BB90">
            <v>2000.9024962134658</v>
          </cell>
          <cell r="BC90">
            <v>1960.6875722611715</v>
          </cell>
          <cell r="BD90">
            <v>1917.4256750686327</v>
          </cell>
          <cell r="BE90">
            <v>1875.9739114716683</v>
          </cell>
          <cell r="BF90">
            <v>1850.6808842902583</v>
          </cell>
          <cell r="BG90">
            <v>1827.8386205819136</v>
          </cell>
          <cell r="BH90">
            <v>1807.1967871872139</v>
          </cell>
          <cell r="BI90">
            <v>1786.6405205479659</v>
          </cell>
          <cell r="BJ90">
            <v>1768.2532617485838</v>
          </cell>
          <cell r="BK90">
            <v>1756.8203487681092</v>
          </cell>
          <cell r="BL90">
            <v>1745.9175078788103</v>
          </cell>
          <cell r="BM90">
            <v>1735.6925002896533</v>
          </cell>
          <cell r="BN90">
            <v>1726.2102704705098</v>
          </cell>
          <cell r="BO90">
            <v>1714.5845771715653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TP2022&gt; "/>
      <sheetName val="central-figures-EU27"/>
      <sheetName val="2022-Exec-GHG"/>
      <sheetName val="2022-Exec-RES"/>
      <sheetName val="2022-Exec-EE-new EU 27"/>
      <sheetName val="2022-Exec-EE-new EU 27_REPowerE"/>
      <sheetName val="TP result for invisio 1"/>
      <sheetName val="TP result for invisio 2"/>
      <sheetName val="TP result for invision 3"/>
      <sheetName val="TP result for invisio 4 (2019)"/>
      <sheetName val="TP result for invisio 4 (2020)"/>
      <sheetName val="2022-NECP-MS-overview-all"/>
      <sheetName val="2022-FEC-MS-DB"/>
      <sheetName val="2022-PEC-MS-DB"/>
      <sheetName val="2022-RES-MS-DB"/>
      <sheetName val="2022-ESR-MS-DB"/>
      <sheetName val="2022-EU-key-graphs"/>
      <sheetName val="2022-Sector-key-graph"/>
      <sheetName val="Figure-sector-analysis"/>
      <sheetName val="Sector analysis"/>
      <sheetName val="2022-MS-2020-overview-all"/>
      <sheetName val="Table A1.4 Table A1.5"/>
      <sheetName val="central-figures-EU28"/>
      <sheetName val="2022-FEC-MS-graph"/>
      <sheetName val="2022-PEC-MS-graph"/>
      <sheetName val="2022-ESR-MS-graph"/>
      <sheetName val="2022-RES_MS-graph"/>
      <sheetName val="2022-RES-NECP"/>
      <sheetName val="2022-RES-RED"/>
      <sheetName val="2022-RES-REDII"/>
      <sheetName val="2022-RES-NREAP"/>
      <sheetName val="2021-Exec-EE"/>
      <sheetName val="2021-Exec-EE-new EU 28"/>
      <sheetName val="Table 1-1 complete"/>
      <sheetName val="TP2020&gt;"/>
      <sheetName val="Figure 2-3"/>
      <sheetName val="Central information &gt;"/>
      <sheetName val="ESL-overview-absolute"/>
      <sheetName val="ESL-overview-normalised"/>
      <sheetName val="RES-overview"/>
      <sheetName val="EE_MS_overview"/>
      <sheetName val="ES-Fig1"/>
      <sheetName val="ES-Fig 2"/>
      <sheetName val="Figure 1-1"/>
      <sheetName val="Greenhouse Gases &gt;"/>
      <sheetName val="Figure 2-1"/>
      <sheetName val="GHG-effort-sorted 2019"/>
      <sheetName val="Figure 2-1-with-break"/>
      <sheetName val="Figure 2-4"/>
      <sheetName val="Figure 2-5"/>
      <sheetName val="Figure 2-6"/>
      <sheetName val="Figure 2-7 and 2-8"/>
      <sheetName val="Figure 2-9  countries"/>
      <sheetName val="GHG 2021 &gt;"/>
      <sheetName val="Table A1.1"/>
      <sheetName val="Table A1.2 Table A1.3"/>
      <sheetName val="Table A1.6"/>
      <sheetName val="Renewable Energy &gt;"/>
      <sheetName val="RES-effort-sorted 2019"/>
      <sheetName val="Figure 3-2"/>
      <sheetName val="Figure 3-4"/>
      <sheetName val="Figure 3-5"/>
      <sheetName val="Figure 3-6; 3-7 and A 2.1"/>
      <sheetName val="Table 3-1"/>
      <sheetName val="Energy Efficiency &gt; "/>
      <sheetName val="PEC-effort-sorted 2019"/>
      <sheetName val="FEC-effort-sorted 2019"/>
      <sheetName val="Figure 4-2 and 4-3"/>
      <sheetName val="Figure 4-4 and 4-5"/>
      <sheetName val="ANNEX 3 -&gt;"/>
      <sheetName val="Table A3.1"/>
      <sheetName val="ANNEX 4 -&gt;"/>
      <sheetName val="Table A4.3"/>
      <sheetName val="Table A4.3 2030"/>
    </sheetNames>
    <sheetDataSet>
      <sheetData sheetId="0" refreshError="1"/>
      <sheetData sheetId="1" refreshError="1"/>
      <sheetData sheetId="2" refreshError="1"/>
      <sheetData sheetId="3" refreshError="1">
        <row r="6">
          <cell r="H6">
            <v>4687.4664918399994</v>
          </cell>
        </row>
        <row r="13">
          <cell r="G13">
            <v>3920.4801101359999</v>
          </cell>
        </row>
        <row r="16">
          <cell r="G16">
            <v>2109.3599213279995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TP2021&gt; "/>
      <sheetName val="TP result for invisio 1"/>
      <sheetName val="TP result for invisio 2"/>
      <sheetName val="TP result for invision 3"/>
      <sheetName val="TP result for invisio 4"/>
      <sheetName val="2021-NECP-MS-overview-all"/>
      <sheetName val="2021-FEC-MS-DB"/>
      <sheetName val="2021-PEC-MS-DB"/>
      <sheetName val="2021-RES-MS-DB"/>
      <sheetName val="2021-ESR-MS-DB"/>
      <sheetName val="2021-EU-key-graphs"/>
      <sheetName val="2021-Sector-key-graph"/>
      <sheetName val="Figure-sector-analysis"/>
      <sheetName val="Sector analysis"/>
      <sheetName val="central-figures-EU27"/>
      <sheetName val="2021-MS-2020-overview-all"/>
      <sheetName val="2021-FEC-MS-graph"/>
      <sheetName val="2021-PEC-MS-graph"/>
      <sheetName val="2021-ESR-MS-graph"/>
      <sheetName val="2021-RES_MS-graph"/>
      <sheetName val="2021-RES-NECP"/>
      <sheetName val="2021-RES-RED"/>
      <sheetName val="2021-RES-REDII"/>
      <sheetName val="2021-RES-NREAP"/>
      <sheetName val="2021-Exec-GHG"/>
      <sheetName val="2021-Exec-RES"/>
      <sheetName val="2021-Exec-EE-new EU 27"/>
      <sheetName val="2021-Exec-EE"/>
      <sheetName val="2021-Exec-EE-new EU 28"/>
      <sheetName val="Table 1-1 complete"/>
      <sheetName val="TP2020&gt;"/>
      <sheetName val="Central information &gt;"/>
      <sheetName val="ESL-overview-absolute"/>
      <sheetName val="Figure 2-3"/>
      <sheetName val="ESL-overview-normalised"/>
      <sheetName val="RES-overview"/>
      <sheetName val="EE_MS_overview"/>
      <sheetName val="central-figures-EU28"/>
      <sheetName val="ES-Fig1"/>
      <sheetName val="ES-Fig 2"/>
      <sheetName val="Figure 1-1"/>
      <sheetName val="Greenhouse Gases &gt;"/>
      <sheetName val="Figure 2-1"/>
      <sheetName val="GHG-effort-sorted 2019"/>
      <sheetName val="Figure 2-1-with-break"/>
      <sheetName val="Figure 2-4"/>
      <sheetName val="Figure 2-5"/>
      <sheetName val="Figure 2-6"/>
      <sheetName val="Figure 2-7 and 2-8"/>
      <sheetName val="Figure 2-9  countries"/>
      <sheetName val="GHG 2021 &gt;"/>
      <sheetName val="Table A1.1"/>
      <sheetName val="Table A1.2 Table A1.3"/>
      <sheetName val="Table A1.4 Table A1.5"/>
      <sheetName val="Table A1.6"/>
      <sheetName val="Renewable Energy &gt;"/>
      <sheetName val="RES-effort-sorted 2019"/>
      <sheetName val="Figure 3-2"/>
      <sheetName val="Figure 3-4"/>
      <sheetName val="Figure 3-5"/>
      <sheetName val="Figure 3-6; 3-7 and A 2.1"/>
      <sheetName val="Table 3-1"/>
      <sheetName val="Energy Efficiency &gt; "/>
      <sheetName val="PEC-effort-sorted 2019"/>
      <sheetName val="FEC-effort-sorted 2019"/>
      <sheetName val="Figure 4-2 and 4-3"/>
      <sheetName val="Figure 4-4 and 4-5"/>
      <sheetName val="ANNEX 3 -&gt;"/>
      <sheetName val="Table A3.1"/>
      <sheetName val="ANNEX 4 -&gt;"/>
      <sheetName val="Table A4.3"/>
      <sheetName val="Table A4.3 20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">
          <cell r="D3">
            <v>4638.75137</v>
          </cell>
        </row>
      </sheetData>
      <sheetData sheetId="12">
        <row r="3">
          <cell r="D3">
            <v>2065.5120650000003</v>
          </cell>
        </row>
      </sheetData>
      <sheetData sheetId="13" refreshError="1"/>
      <sheetData sheetId="14" refreshError="1"/>
      <sheetData sheetId="15" refreshError="1"/>
      <sheetData sheetId="16">
        <row r="5">
          <cell r="K5" t="str">
            <v>yes</v>
          </cell>
        </row>
      </sheetData>
      <sheetData sheetId="17">
        <row r="4">
          <cell r="E4">
            <v>26.27</v>
          </cell>
        </row>
      </sheetData>
      <sheetData sheetId="18">
        <row r="4">
          <cell r="E4">
            <v>29.7058</v>
          </cell>
        </row>
      </sheetData>
      <sheetData sheetId="19">
        <row r="2">
          <cell r="E2" t="str">
            <v>2020 (proxy)</v>
          </cell>
        </row>
      </sheetData>
      <sheetData sheetId="20">
        <row r="4">
          <cell r="E4">
            <v>0.37138489270813707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>
        <row r="4">
          <cell r="H4">
            <v>1990</v>
          </cell>
          <cell r="I4">
            <v>1991</v>
          </cell>
          <cell r="J4">
            <v>1992</v>
          </cell>
          <cell r="K4">
            <v>1993</v>
          </cell>
          <cell r="L4">
            <v>1994</v>
          </cell>
          <cell r="M4">
            <v>1995</v>
          </cell>
          <cell r="N4">
            <v>1996</v>
          </cell>
          <cell r="O4">
            <v>1997</v>
          </cell>
          <cell r="P4">
            <v>1998</v>
          </cell>
          <cell r="Q4">
            <v>1999</v>
          </cell>
          <cell r="R4">
            <v>2000</v>
          </cell>
          <cell r="S4">
            <v>2001</v>
          </cell>
          <cell r="T4">
            <v>2002</v>
          </cell>
          <cell r="U4">
            <v>2003</v>
          </cell>
          <cell r="V4">
            <v>2004</v>
          </cell>
          <cell r="W4">
            <v>2005</v>
          </cell>
          <cell r="X4">
            <v>2006</v>
          </cell>
          <cell r="Y4">
            <v>2007</v>
          </cell>
          <cell r="Z4">
            <v>2008</v>
          </cell>
          <cell r="AA4">
            <v>2009</v>
          </cell>
          <cell r="AB4">
            <v>2010</v>
          </cell>
          <cell r="AC4">
            <v>2011</v>
          </cell>
          <cell r="AD4">
            <v>2012</v>
          </cell>
          <cell r="AE4">
            <v>2013</v>
          </cell>
          <cell r="AF4">
            <v>2014</v>
          </cell>
          <cell r="AG4">
            <v>2015</v>
          </cell>
          <cell r="AH4">
            <v>2016</v>
          </cell>
          <cell r="AI4">
            <v>2017</v>
          </cell>
          <cell r="AJ4">
            <v>2018</v>
          </cell>
          <cell r="AK4">
            <v>2019</v>
          </cell>
          <cell r="AL4">
            <v>2020</v>
          </cell>
          <cell r="AM4">
            <v>2021</v>
          </cell>
          <cell r="AN4">
            <v>2022</v>
          </cell>
          <cell r="AO4">
            <v>2023</v>
          </cell>
          <cell r="AP4">
            <v>2024</v>
          </cell>
          <cell r="AQ4">
            <v>2025</v>
          </cell>
          <cell r="AR4">
            <v>2026</v>
          </cell>
          <cell r="AS4">
            <v>2027</v>
          </cell>
          <cell r="AT4">
            <v>2028</v>
          </cell>
          <cell r="AU4">
            <v>2029</v>
          </cell>
          <cell r="AV4">
            <v>2030</v>
          </cell>
          <cell r="AW4">
            <v>2031</v>
          </cell>
          <cell r="AX4">
            <v>2032</v>
          </cell>
          <cell r="AY4">
            <v>2033</v>
          </cell>
          <cell r="AZ4">
            <v>2034</v>
          </cell>
          <cell r="BA4">
            <v>2035</v>
          </cell>
          <cell r="BB4">
            <v>2036</v>
          </cell>
          <cell r="BC4">
            <v>2037</v>
          </cell>
          <cell r="BD4">
            <v>2038</v>
          </cell>
          <cell r="BE4">
            <v>2039</v>
          </cell>
          <cell r="BF4">
            <v>2040</v>
          </cell>
          <cell r="BG4">
            <v>2041</v>
          </cell>
          <cell r="BH4">
            <v>2042</v>
          </cell>
          <cell r="BI4">
            <v>2043</v>
          </cell>
          <cell r="BJ4">
            <v>2044</v>
          </cell>
          <cell r="BK4">
            <v>2045</v>
          </cell>
          <cell r="BL4">
            <v>2046</v>
          </cell>
          <cell r="BM4">
            <v>2047</v>
          </cell>
          <cell r="BN4">
            <v>2048</v>
          </cell>
          <cell r="BO4">
            <v>2049</v>
          </cell>
          <cell r="BP4">
            <v>2050</v>
          </cell>
        </row>
      </sheetData>
      <sheetData sheetId="26">
        <row r="6">
          <cell r="B6" t="str">
            <v>EU-28 RES share in gross final energy consumption (%)</v>
          </cell>
        </row>
      </sheetData>
      <sheetData sheetId="27">
        <row r="4">
          <cell r="U4">
            <v>-2.553232567923858E-2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O49"/>
  <sheetViews>
    <sheetView zoomScale="70" zoomScaleNormal="70" workbookViewId="0">
      <pane xSplit="6" ySplit="2" topLeftCell="G39" activePane="bottomRight" state="frozen"/>
      <selection pane="topRight" activeCell="G1" sqref="G1"/>
      <selection pane="bottomLeft" activeCell="A3" sqref="A3"/>
      <selection pane="bottomRight" activeCell="G47" sqref="G47"/>
    </sheetView>
  </sheetViews>
  <sheetFormatPr defaultColWidth="11.5703125" defaultRowHeight="15" x14ac:dyDescent="0.25"/>
  <cols>
    <col min="1" max="1" width="56.140625" customWidth="1"/>
    <col min="2" max="2" width="38.7109375" customWidth="1"/>
    <col min="3" max="3" width="23.85546875" customWidth="1"/>
    <col min="4" max="4" width="17.85546875" customWidth="1"/>
    <col min="5" max="6" width="8.42578125" customWidth="1"/>
    <col min="7" max="7" width="10.28515625" customWidth="1"/>
    <col min="8" max="21" width="8.42578125" customWidth="1"/>
    <col min="22" max="22" width="13.85546875" customWidth="1"/>
    <col min="23" max="30" width="8.42578125" customWidth="1"/>
    <col min="31" max="31" width="14.28515625" customWidth="1"/>
  </cols>
  <sheetData>
    <row r="1" spans="1:18" ht="15" customHeight="1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1"/>
    </row>
    <row r="2" spans="1:18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5">
      <c r="A8" s="2" t="s">
        <v>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5">
      <c r="A9" s="3" t="s">
        <v>3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x14ac:dyDescent="0.25">
      <c r="A11" s="2" t="s">
        <v>4</v>
      </c>
      <c r="B11" s="40" t="s">
        <v>29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</row>
    <row r="12" spans="1:18" x14ac:dyDescent="0.25">
      <c r="A12" s="2" t="s">
        <v>5</v>
      </c>
      <c r="B12" s="43" t="s">
        <v>6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5"/>
    </row>
    <row r="13" spans="1:18" x14ac:dyDescent="0.25">
      <c r="A13" s="2" t="s">
        <v>7</v>
      </c>
      <c r="B13" s="43" t="s">
        <v>19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5"/>
    </row>
    <row r="14" spans="1:18" x14ac:dyDescent="0.25">
      <c r="A14" s="2" t="s">
        <v>8</v>
      </c>
      <c r="B14" s="46" t="s">
        <v>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</row>
    <row r="15" spans="1:18" x14ac:dyDescent="0.25">
      <c r="A15" s="47" t="s">
        <v>10</v>
      </c>
      <c r="B15" s="48" t="s">
        <v>30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0"/>
    </row>
    <row r="16" spans="1:18" x14ac:dyDescent="0.25">
      <c r="A16" s="47"/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3"/>
    </row>
    <row r="17" spans="1:67" x14ac:dyDescent="0.25">
      <c r="A17" s="4" t="s">
        <v>11</v>
      </c>
      <c r="B17" s="35" t="s">
        <v>31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1:67" x14ac:dyDescent="0.25">
      <c r="A18" s="4" t="s">
        <v>12</v>
      </c>
      <c r="B18" s="35" t="s">
        <v>51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7"/>
    </row>
    <row r="20" spans="1:6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67" ht="18.75" customHeight="1" x14ac:dyDescent="0.25">
      <c r="A21" s="8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67" x14ac:dyDescent="0.25">
      <c r="A22" s="9" t="s">
        <v>13</v>
      </c>
      <c r="B22" s="9" t="s">
        <v>18</v>
      </c>
      <c r="C22" s="9" t="s">
        <v>14</v>
      </c>
      <c r="D22" s="9" t="s">
        <v>15</v>
      </c>
      <c r="E22" s="9" t="s">
        <v>16</v>
      </c>
      <c r="F22" s="9" t="s">
        <v>17</v>
      </c>
      <c r="G22" s="9">
        <v>1990</v>
      </c>
      <c r="H22" s="9">
        <v>1991</v>
      </c>
      <c r="I22" s="9">
        <v>1992</v>
      </c>
      <c r="J22" s="9">
        <v>1993</v>
      </c>
      <c r="K22" s="9">
        <v>1994</v>
      </c>
      <c r="L22" s="9">
        <v>1995</v>
      </c>
      <c r="M22" s="9">
        <v>1996</v>
      </c>
      <c r="N22" s="9">
        <v>1997</v>
      </c>
      <c r="O22" s="9">
        <v>1998</v>
      </c>
      <c r="P22" s="9">
        <v>1999</v>
      </c>
      <c r="Q22" s="9">
        <v>2000</v>
      </c>
      <c r="R22" s="9">
        <v>2001</v>
      </c>
      <c r="S22" s="9">
        <v>2002</v>
      </c>
      <c r="T22" s="9">
        <v>2003</v>
      </c>
      <c r="U22" s="9">
        <v>2004</v>
      </c>
      <c r="V22" s="10">
        <v>2005</v>
      </c>
      <c r="W22" s="10">
        <v>2006</v>
      </c>
      <c r="X22" s="10">
        <v>2007</v>
      </c>
      <c r="Y22" s="10">
        <v>2008</v>
      </c>
      <c r="Z22" s="10">
        <v>2009</v>
      </c>
      <c r="AA22" s="10">
        <v>2010</v>
      </c>
      <c r="AB22" s="10">
        <v>2011</v>
      </c>
      <c r="AC22" s="10">
        <v>2012</v>
      </c>
      <c r="AD22" s="10">
        <v>2013</v>
      </c>
      <c r="AE22" s="11">
        <v>2014</v>
      </c>
      <c r="AF22" s="11">
        <v>2015</v>
      </c>
      <c r="AG22" s="11">
        <v>2016</v>
      </c>
      <c r="AH22" s="10">
        <v>2017</v>
      </c>
      <c r="AI22" s="10">
        <v>2018</v>
      </c>
      <c r="AJ22" s="10">
        <v>2019</v>
      </c>
      <c r="AK22" s="10">
        <v>2020</v>
      </c>
      <c r="AL22" s="10">
        <v>2021</v>
      </c>
      <c r="AM22" s="10">
        <v>2022</v>
      </c>
      <c r="AN22" s="10">
        <v>2023</v>
      </c>
      <c r="AO22" s="10">
        <v>2024</v>
      </c>
      <c r="AP22" s="10">
        <v>2025</v>
      </c>
      <c r="AQ22" s="10">
        <v>2026</v>
      </c>
      <c r="AR22" s="10">
        <v>2027</v>
      </c>
      <c r="AS22" s="10">
        <v>2028</v>
      </c>
      <c r="AT22" s="10">
        <v>2029</v>
      </c>
      <c r="AU22" s="10">
        <v>2030</v>
      </c>
      <c r="AV22" s="10">
        <v>2031</v>
      </c>
      <c r="AW22" s="10">
        <v>2032</v>
      </c>
      <c r="AX22" s="10">
        <v>2033</v>
      </c>
      <c r="AY22" s="10">
        <v>2034</v>
      </c>
      <c r="AZ22" s="10">
        <v>2035</v>
      </c>
      <c r="BA22" s="9">
        <v>2036</v>
      </c>
      <c r="BB22" s="9">
        <v>2037</v>
      </c>
      <c r="BC22" s="9">
        <v>2038</v>
      </c>
      <c r="BD22" s="9">
        <v>2039</v>
      </c>
      <c r="BE22" s="9">
        <v>2040</v>
      </c>
      <c r="BF22" s="9">
        <v>2041</v>
      </c>
      <c r="BG22" s="9">
        <v>2042</v>
      </c>
      <c r="BH22" s="9">
        <v>2043</v>
      </c>
      <c r="BI22" s="9">
        <v>2044</v>
      </c>
      <c r="BJ22" s="9">
        <v>2045</v>
      </c>
      <c r="BK22" s="9">
        <v>2046</v>
      </c>
      <c r="BL22" s="9">
        <v>2047</v>
      </c>
      <c r="BM22" s="9">
        <v>2048</v>
      </c>
      <c r="BN22" s="9">
        <v>2049</v>
      </c>
      <c r="BO22" s="9">
        <v>2050</v>
      </c>
    </row>
    <row r="23" spans="1:67" x14ac:dyDescent="0.25">
      <c r="A23" s="12" t="s">
        <v>38</v>
      </c>
      <c r="B23" s="12" t="s">
        <v>52</v>
      </c>
      <c r="C23" s="12"/>
      <c r="D23" s="12"/>
      <c r="E23" s="12"/>
      <c r="F23" s="12"/>
      <c r="G23" s="23">
        <f>'[4]C-Inventory with proxy'!G90</f>
        <v>4712.3000936999997</v>
      </c>
      <c r="H23" s="23">
        <f>'[4]C-Inventory with proxy'!H90</f>
        <v>4503.4748282700002</v>
      </c>
      <c r="I23" s="23">
        <f>'[4]C-Inventory with proxy'!I90</f>
        <v>4382.4753072000003</v>
      </c>
      <c r="J23" s="23">
        <f>'[4]C-Inventory with proxy'!J90</f>
        <v>4292.0307229699993</v>
      </c>
      <c r="K23" s="23">
        <f>'[4]C-Inventory with proxy'!K90</f>
        <v>4279.8165267799995</v>
      </c>
      <c r="L23" s="23">
        <f>'[4]C-Inventory with proxy'!L90</f>
        <v>4309.6417528299999</v>
      </c>
      <c r="M23" s="23">
        <f>'[4]C-Inventory with proxy'!M90</f>
        <v>4385.4285838300002</v>
      </c>
      <c r="N23" s="23">
        <f>'[4]C-Inventory with proxy'!N90</f>
        <v>4324.4694820100012</v>
      </c>
      <c r="O23" s="23">
        <f>'[4]C-Inventory with proxy'!O90</f>
        <v>4275.9781042199993</v>
      </c>
      <c r="P23" s="23">
        <f>'[4]C-Inventory with proxy'!P90</f>
        <v>4192.3071683899998</v>
      </c>
      <c r="Q23" s="23">
        <f>'[4]C-Inventory with proxy'!Q90</f>
        <v>4232.9013138800001</v>
      </c>
      <c r="R23" s="23">
        <f>'[4]C-Inventory with proxy'!R90</f>
        <v>4231.4184390899991</v>
      </c>
      <c r="S23" s="23">
        <f>'[4]C-Inventory with proxy'!S90</f>
        <v>4244.7902577300001</v>
      </c>
      <c r="T23" s="23">
        <f>'[4]C-Inventory with proxy'!T90</f>
        <v>4340.85228138</v>
      </c>
      <c r="U23" s="23">
        <f>'[4]C-Inventory with proxy'!U90</f>
        <v>4309.2914643700005</v>
      </c>
      <c r="V23" s="23">
        <f>'[4]C-Inventory with proxy'!V90</f>
        <v>4295.8659690100003</v>
      </c>
      <c r="W23" s="23">
        <f>'[4]C-Inventory with proxy'!W90</f>
        <v>4287.9041819800013</v>
      </c>
      <c r="X23" s="23">
        <f>'[4]C-Inventory with proxy'!X90</f>
        <v>4307.9804316</v>
      </c>
      <c r="Y23" s="23">
        <f>'[4]C-Inventory with proxy'!Y90</f>
        <v>4171.5437134099993</v>
      </c>
      <c r="Z23" s="23">
        <f>'[4]C-Inventory with proxy'!Z90</f>
        <v>3844.6647024900003</v>
      </c>
      <c r="AA23" s="23">
        <f>'[4]C-Inventory with proxy'!AA90</f>
        <v>3928.5191849000003</v>
      </c>
      <c r="AB23" s="23">
        <f>'[4]C-Inventory with proxy'!AB90</f>
        <v>3825.4293995300004</v>
      </c>
      <c r="AC23" s="23">
        <f>'[4]C-Inventory with proxy'!AC90</f>
        <v>3754.3877295900002</v>
      </c>
      <c r="AD23" s="23">
        <f>'[4]C-Inventory with proxy'!AD90</f>
        <v>3668.6333795299997</v>
      </c>
      <c r="AE23" s="23">
        <f>'[4]C-Inventory with proxy'!AE90</f>
        <v>3544.60685689</v>
      </c>
      <c r="AF23" s="23">
        <f>'[4]C-Inventory with proxy'!AF90</f>
        <v>3598.5220124300004</v>
      </c>
      <c r="AG23" s="23">
        <f>'[4]C-Inventory with proxy'!AG90</f>
        <v>3611.2810100400002</v>
      </c>
      <c r="AH23" s="23">
        <f>'[4]C-Inventory with proxy'!AH90</f>
        <v>3710.4328085799998</v>
      </c>
      <c r="AI23" s="23">
        <f>'[4]C-Inventory with proxy'!AI90</f>
        <v>3623.3400816700005</v>
      </c>
      <c r="AJ23" s="23">
        <f>'[4]C-Inventory with proxy'!AJ90</f>
        <v>3476.9526916699997</v>
      </c>
      <c r="AK23" s="23">
        <f>'[4]C-Inventory with proxy'!AK90</f>
        <v>3118.6726392300002</v>
      </c>
      <c r="AL23" s="23">
        <f>'[4]C-Inventory with proxy'!AL90</f>
        <v>3311.4699782900002</v>
      </c>
      <c r="AM23" s="23">
        <f>'[4]C-Inventory with proxy'!AM90</f>
        <v>3248.2071206000001</v>
      </c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</row>
    <row r="24" spans="1:67" x14ac:dyDescent="0.25">
      <c r="A24" s="24" t="s">
        <v>32</v>
      </c>
      <c r="B24" s="25" t="s">
        <v>53</v>
      </c>
      <c r="C24" s="12" t="s">
        <v>20</v>
      </c>
      <c r="D24" s="12" t="s">
        <v>9</v>
      </c>
      <c r="E24" s="12" t="s">
        <v>21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13"/>
      <c r="AA24" s="15"/>
      <c r="AB24" s="15"/>
      <c r="AC24" s="15"/>
      <c r="AD24" s="15"/>
      <c r="AE24" s="15"/>
      <c r="AI24" s="15"/>
      <c r="AJ24" s="15"/>
      <c r="AK24" s="22"/>
      <c r="AL24" s="22"/>
      <c r="AM24" s="22"/>
      <c r="AN24" s="22">
        <f>'[4]IF-MS projections WEM'!AN90</f>
        <v>3196.3909488747458</v>
      </c>
      <c r="AO24" s="22">
        <f>'[4]IF-MS projections WEM'!AO90</f>
        <v>3126.0937848021003</v>
      </c>
      <c r="AP24" s="22">
        <f>'[4]IF-MS projections WEM'!AP90</f>
        <v>3128.1772304094543</v>
      </c>
      <c r="AQ24" s="22">
        <f>'[4]IF-MS projections WEM'!AQ90</f>
        <v>3033.9358409097558</v>
      </c>
      <c r="AR24" s="22">
        <f>'[4]IF-MS projections WEM'!AR90</f>
        <v>2936.1761542700565</v>
      </c>
      <c r="AS24" s="22">
        <f>'[4]IF-MS projections WEM'!AS90</f>
        <v>2849.7649353703578</v>
      </c>
      <c r="AT24" s="22">
        <f>'[4]IF-MS projections WEM'!AT90</f>
        <v>2758.7274085606587</v>
      </c>
      <c r="AU24" s="22">
        <f>'[4]IF-MS projections WEM'!AU90</f>
        <v>2682.6456986409603</v>
      </c>
      <c r="AV24" s="22">
        <f>'[4]IF-MS projections WEM'!AV90</f>
        <v>2623.4157423465381</v>
      </c>
      <c r="AW24" s="22">
        <f>'[4]IF-MS projections WEM'!AW90</f>
        <v>2566.913386348755</v>
      </c>
      <c r="AX24" s="22">
        <f>'[4]IF-MS projections WEM'!AX90</f>
        <v>2514.370776458632</v>
      </c>
      <c r="AY24" s="22">
        <f>'[4]IF-MS projections WEM'!AY90</f>
        <v>2460.6021292738092</v>
      </c>
      <c r="AZ24" s="22">
        <f>'[4]IF-MS projections WEM'!AZ90</f>
        <v>2406.387527067086</v>
      </c>
      <c r="BA24" s="22">
        <f>'[4]IF-MS projections WEM'!BA90</f>
        <v>2360.8092444884419</v>
      </c>
      <c r="BB24" s="22">
        <f>'[4]IF-MS projections WEM'!BB90</f>
        <v>2320.7502509755832</v>
      </c>
      <c r="BC24" s="22">
        <f>'[4]IF-MS projections WEM'!BC90</f>
        <v>2284.3758342783344</v>
      </c>
      <c r="BD24" s="22">
        <f>'[4]IF-MS projections WEM'!BD90</f>
        <v>2245.884708317541</v>
      </c>
      <c r="BE24" s="22">
        <f>'[4]IF-MS projections WEM'!BE90</f>
        <v>2207.6065523614338</v>
      </c>
      <c r="BF24" s="22">
        <f>'[4]IF-MS projections WEM'!BF90</f>
        <v>2184.5637079433982</v>
      </c>
      <c r="BG24" s="22">
        <f>'[4]IF-MS projections WEM'!BG90</f>
        <v>2163.8197572261438</v>
      </c>
      <c r="BH24" s="22">
        <f>'[4]IF-MS projections WEM'!BH90</f>
        <v>2149.0665783288896</v>
      </c>
      <c r="BI24" s="22">
        <f>'[4]IF-MS projections WEM'!BI90</f>
        <v>2130.1590115116355</v>
      </c>
      <c r="BJ24" s="22">
        <f>'[4]IF-MS projections WEM'!BJ90</f>
        <v>2113.5341007443817</v>
      </c>
      <c r="BK24" s="22">
        <f>'[4]IF-MS projections WEM'!BK90</f>
        <v>2100.6641816216757</v>
      </c>
      <c r="BL24" s="22">
        <f>'[4]IF-MS projections WEM'!BL90</f>
        <v>2089.2404003189708</v>
      </c>
      <c r="BM24" s="22">
        <f>'[4]IF-MS projections WEM'!BM90</f>
        <v>2081.9958785662661</v>
      </c>
      <c r="BN24" s="22">
        <f>'[4]IF-MS projections WEM'!BN90</f>
        <v>2072.8027300535618</v>
      </c>
      <c r="BO24" s="22">
        <f>'[4]IF-MS projections WEM'!BO90</f>
        <v>2062.3318019308558</v>
      </c>
    </row>
    <row r="25" spans="1:67" x14ac:dyDescent="0.25">
      <c r="A25" s="24" t="s">
        <v>32</v>
      </c>
      <c r="B25" s="25" t="s">
        <v>54</v>
      </c>
      <c r="C25" s="17" t="s">
        <v>20</v>
      </c>
      <c r="D25" s="16" t="s">
        <v>9</v>
      </c>
      <c r="E25" s="16" t="s">
        <v>22</v>
      </c>
      <c r="F25" s="16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  <c r="Z25" s="13"/>
      <c r="AA25" s="15"/>
      <c r="AB25" s="15"/>
      <c r="AC25" s="15"/>
      <c r="AD25" s="15"/>
      <c r="AE25" s="15"/>
      <c r="AI25" s="22"/>
      <c r="AJ25" s="22"/>
      <c r="AK25" s="22"/>
      <c r="AL25" s="22"/>
      <c r="AM25" s="22"/>
      <c r="AN25" s="22">
        <f>'[4]IF-MS projections WAM'!AN90</f>
        <v>3174.2342768399999</v>
      </c>
      <c r="AO25" s="22">
        <f>'[4]IF-MS projections WAM'!AO90</f>
        <v>3073.5743266100008</v>
      </c>
      <c r="AP25" s="22">
        <f>'[4]IF-MS projections WAM'!AP90</f>
        <v>2987.7245576599994</v>
      </c>
      <c r="AQ25" s="22">
        <f>'[4]IF-MS projections WAM'!AQ90</f>
        <v>2872.4229862280004</v>
      </c>
      <c r="AR25" s="22">
        <f>'[4]IF-MS projections WAM'!AR90</f>
        <v>2753.0799226859999</v>
      </c>
      <c r="AS25" s="22">
        <f>'[4]IF-MS projections WAM'!AS90</f>
        <v>2647.5885501839998</v>
      </c>
      <c r="AT25" s="22">
        <f>'[4]IF-MS projections WAM'!AT90</f>
        <v>2531.8790239320001</v>
      </c>
      <c r="AU25" s="22">
        <f>'[4]IF-MS projections WAM'!AU90</f>
        <v>2429.7441820200002</v>
      </c>
      <c r="AV25" s="22">
        <f>'[4]IF-MS projections WAM'!AV90</f>
        <v>2358.9906679475007</v>
      </c>
      <c r="AW25" s="22">
        <f>'[4]IF-MS projections WAM'!AW90</f>
        <v>2289.4573443824684</v>
      </c>
      <c r="AX25" s="22">
        <f>'[4]IF-MS projections WAM'!AX90</f>
        <v>2223.3381571715126</v>
      </c>
      <c r="AY25" s="22">
        <f>'[4]IF-MS projections WAM'!AY90</f>
        <v>2160.4071104122108</v>
      </c>
      <c r="AZ25" s="22">
        <f>'[4]IF-MS projections WAM'!AZ90</f>
        <v>2093.7852532844017</v>
      </c>
      <c r="BA25" s="22">
        <f>'[4]IF-MS projections WAM'!BA90</f>
        <v>2045.2785266324304</v>
      </c>
      <c r="BB25" s="22">
        <f>'[4]IF-MS projections WAM'!BB90</f>
        <v>2000.9024962134658</v>
      </c>
      <c r="BC25" s="22">
        <f>'[4]IF-MS projections WAM'!BC90</f>
        <v>1960.6875722611715</v>
      </c>
      <c r="BD25" s="22">
        <f>'[4]IF-MS projections WAM'!BD90</f>
        <v>1917.4256750686327</v>
      </c>
      <c r="BE25" s="22">
        <f>'[4]IF-MS projections WAM'!BE90</f>
        <v>1875.9739114716683</v>
      </c>
      <c r="BF25" s="22">
        <f>'[4]IF-MS projections WAM'!BF90</f>
        <v>1850.6808842902583</v>
      </c>
      <c r="BG25" s="22">
        <f>'[4]IF-MS projections WAM'!BG90</f>
        <v>1827.8386205819136</v>
      </c>
      <c r="BH25" s="22">
        <f>'[4]IF-MS projections WAM'!BH90</f>
        <v>1807.1967871872139</v>
      </c>
      <c r="BI25" s="22">
        <f>'[4]IF-MS projections WAM'!BI90</f>
        <v>1786.6405205479659</v>
      </c>
      <c r="BJ25" s="22">
        <f>'[4]IF-MS projections WAM'!BJ90</f>
        <v>1768.2532617485838</v>
      </c>
      <c r="BK25" s="22">
        <f>'[4]IF-MS projections WAM'!BK90</f>
        <v>1756.8203487681092</v>
      </c>
      <c r="BL25" s="22">
        <f>'[4]IF-MS projections WAM'!BL90</f>
        <v>1745.9175078788103</v>
      </c>
      <c r="BM25" s="22">
        <f>'[4]IF-MS projections WAM'!BM90</f>
        <v>1735.6925002896533</v>
      </c>
      <c r="BN25" s="22">
        <f>'[4]IF-MS projections WAM'!BN90</f>
        <v>1726.2102704705098</v>
      </c>
      <c r="BO25" s="22">
        <f>'[4]IF-MS projections WAM'!BO90</f>
        <v>1714.5845771715653</v>
      </c>
    </row>
    <row r="26" spans="1:67" x14ac:dyDescent="0.25">
      <c r="A26" s="12" t="s">
        <v>23</v>
      </c>
      <c r="B26" s="14" t="s">
        <v>23</v>
      </c>
      <c r="C26" s="12" t="s">
        <v>20</v>
      </c>
      <c r="D26" s="12" t="s">
        <v>9</v>
      </c>
      <c r="E26" s="12" t="s">
        <v>24</v>
      </c>
      <c r="F26" s="15">
        <f>'[5]2022-Exec-GHG'!$G$13</f>
        <v>3920.4801101359999</v>
      </c>
      <c r="G26" s="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  <c r="Z26" s="13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26">
        <v>3770</v>
      </c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3"/>
      <c r="AW26" s="13"/>
      <c r="AX26" s="13"/>
      <c r="AY26" s="13"/>
      <c r="AZ26" s="13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</row>
    <row r="27" spans="1:67" hidden="1" x14ac:dyDescent="0.25">
      <c r="A27" s="24" t="s">
        <v>25</v>
      </c>
      <c r="B27" s="24" t="s">
        <v>33</v>
      </c>
      <c r="C27" s="12" t="s">
        <v>20</v>
      </c>
      <c r="D27" s="12" t="s">
        <v>9</v>
      </c>
      <c r="E27" s="12" t="s">
        <v>24</v>
      </c>
      <c r="F27" s="18">
        <v>2946.9787799999999</v>
      </c>
      <c r="G27" s="19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  <c r="Z27" s="13"/>
      <c r="AA27" s="18"/>
      <c r="AB27" s="13"/>
      <c r="AC27" s="13"/>
      <c r="AD27" s="18"/>
      <c r="AE27" s="18"/>
      <c r="AF27" s="18"/>
      <c r="AG27" s="18"/>
      <c r="AH27" s="18"/>
      <c r="AI27" s="18"/>
      <c r="AJ27" s="18"/>
      <c r="AK27" s="18"/>
      <c r="AL27" s="13"/>
      <c r="AM27" s="13"/>
      <c r="AN27" s="13"/>
      <c r="AO27" s="13"/>
      <c r="AP27" s="13"/>
      <c r="AQ27" s="13"/>
      <c r="AR27" s="13"/>
      <c r="AS27" s="13"/>
      <c r="AT27" s="13"/>
      <c r="AU27" s="27">
        <f>F27</f>
        <v>2946.9787799999999</v>
      </c>
      <c r="AV27" s="13"/>
      <c r="AW27" s="13"/>
      <c r="AX27" s="13"/>
      <c r="AY27" s="13"/>
      <c r="AZ27" s="13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</row>
    <row r="28" spans="1:67" hidden="1" x14ac:dyDescent="0.25">
      <c r="A28" s="24" t="s">
        <v>26</v>
      </c>
      <c r="B28" s="24" t="s">
        <v>34</v>
      </c>
      <c r="C28" s="12" t="s">
        <v>20</v>
      </c>
      <c r="D28" s="12" t="s">
        <v>9</v>
      </c>
      <c r="E28" s="12" t="s">
        <v>24</v>
      </c>
      <c r="F28" s="18">
        <v>2455.81565</v>
      </c>
      <c r="G28" s="19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  <c r="Z28" s="13"/>
      <c r="AA28" s="18"/>
      <c r="AB28" s="13"/>
      <c r="AC28" s="13"/>
      <c r="AD28" s="18"/>
      <c r="AE28" s="18"/>
      <c r="AF28" s="18"/>
      <c r="AG28" s="18"/>
      <c r="AH28" s="18"/>
      <c r="AI28" s="18"/>
      <c r="AJ28" s="18"/>
      <c r="AK28" s="18"/>
      <c r="AL28" s="13"/>
      <c r="AM28" s="13"/>
      <c r="AN28" s="13"/>
      <c r="AO28" s="13"/>
      <c r="AP28" s="13"/>
      <c r="AQ28" s="13"/>
      <c r="AR28" s="13"/>
      <c r="AS28" s="13"/>
      <c r="AT28" s="13"/>
      <c r="AU28" s="27">
        <f>F28</f>
        <v>2455.81565</v>
      </c>
      <c r="AV28" s="13"/>
      <c r="AW28" s="13"/>
      <c r="AX28" s="13"/>
      <c r="AY28" s="13"/>
      <c r="AZ28" s="13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</row>
    <row r="29" spans="1:67" x14ac:dyDescent="0.25">
      <c r="A29" s="24" t="s">
        <v>35</v>
      </c>
      <c r="B29" s="24" t="s">
        <v>42</v>
      </c>
      <c r="C29" s="12" t="s">
        <v>20</v>
      </c>
      <c r="D29" s="12" t="s">
        <v>9</v>
      </c>
      <c r="E29" s="12" t="s">
        <v>24</v>
      </c>
      <c r="F29" s="18">
        <f>'[5]2022-Exec-GHG'!$G$16</f>
        <v>2109.3599213279995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  <c r="Z29" s="13"/>
      <c r="AA29" s="18"/>
      <c r="AB29" s="13"/>
      <c r="AC29" s="13"/>
      <c r="AD29" s="18"/>
      <c r="AE29" s="18"/>
      <c r="AI29" s="18"/>
      <c r="AJ29" s="18"/>
      <c r="AK29" s="18"/>
      <c r="AL29" s="13"/>
      <c r="AM29" s="13"/>
      <c r="AN29" s="13"/>
      <c r="AO29" s="13"/>
      <c r="AP29" s="13"/>
      <c r="AQ29" s="13"/>
      <c r="AR29" s="13"/>
      <c r="AS29" s="13"/>
      <c r="AT29" s="13"/>
      <c r="AU29" s="27">
        <f>F29</f>
        <v>2109.3599213279995</v>
      </c>
      <c r="AV29" s="13"/>
      <c r="AW29" s="13"/>
      <c r="AX29" s="13"/>
      <c r="AY29" s="13"/>
      <c r="AZ29" s="13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</row>
    <row r="30" spans="1:67" x14ac:dyDescent="0.25">
      <c r="A30" s="25" t="s">
        <v>36</v>
      </c>
      <c r="B30" s="25" t="s">
        <v>43</v>
      </c>
      <c r="BO30">
        <v>0</v>
      </c>
    </row>
    <row r="31" spans="1:67" s="6" customFormat="1" x14ac:dyDescent="0.25">
      <c r="A31" s="28" t="s">
        <v>37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10">
        <v>2010</v>
      </c>
      <c r="AB31" s="10">
        <v>2011</v>
      </c>
      <c r="AC31" s="10">
        <v>2012</v>
      </c>
      <c r="AD31" s="10">
        <v>2013</v>
      </c>
      <c r="AE31" s="11">
        <v>2014</v>
      </c>
      <c r="AF31" s="11">
        <v>2015</v>
      </c>
      <c r="AG31" s="11">
        <v>2016</v>
      </c>
      <c r="AH31" s="10">
        <v>2017</v>
      </c>
      <c r="AI31" s="10">
        <v>2018</v>
      </c>
      <c r="AJ31" s="10">
        <v>2019</v>
      </c>
      <c r="AK31" s="10">
        <v>2020</v>
      </c>
      <c r="BO31" s="30"/>
    </row>
    <row r="32" spans="1:67" x14ac:dyDescent="0.25">
      <c r="A32" t="s">
        <v>27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47" x14ac:dyDescent="0.25">
      <c r="A33" t="s">
        <v>28</v>
      </c>
      <c r="G33" s="21"/>
      <c r="H33" s="21">
        <f>H23-G23</f>
        <v>-208.82526542999949</v>
      </c>
      <c r="I33" s="21">
        <f t="shared" ref="I33:AK33" si="0">I23-H23</f>
        <v>-120.9995210699999</v>
      </c>
      <c r="J33" s="21">
        <f t="shared" si="0"/>
        <v>-90.444584230001055</v>
      </c>
      <c r="K33" s="21">
        <f t="shared" si="0"/>
        <v>-12.214196189999711</v>
      </c>
      <c r="L33" s="21">
        <f t="shared" si="0"/>
        <v>29.82522605000031</v>
      </c>
      <c r="M33" s="21">
        <f t="shared" si="0"/>
        <v>75.786831000000348</v>
      </c>
      <c r="N33" s="21">
        <f t="shared" si="0"/>
        <v>-60.959101819998978</v>
      </c>
      <c r="O33" s="21">
        <f t="shared" si="0"/>
        <v>-48.491377790001934</v>
      </c>
      <c r="P33" s="21">
        <f t="shared" si="0"/>
        <v>-83.670935829999507</v>
      </c>
      <c r="Q33" s="21">
        <f t="shared" si="0"/>
        <v>40.594145490000301</v>
      </c>
      <c r="R33" s="21">
        <f t="shared" si="0"/>
        <v>-1.4828747900010057</v>
      </c>
      <c r="S33" s="21">
        <f t="shared" si="0"/>
        <v>13.371818640001038</v>
      </c>
      <c r="T33" s="21">
        <f t="shared" si="0"/>
        <v>96.062023649999901</v>
      </c>
      <c r="U33" s="21">
        <f t="shared" si="0"/>
        <v>-31.560817009999482</v>
      </c>
      <c r="V33" s="21">
        <f t="shared" si="0"/>
        <v>-13.425495360000241</v>
      </c>
      <c r="W33" s="21">
        <f t="shared" si="0"/>
        <v>-7.961787029998959</v>
      </c>
      <c r="X33" s="21">
        <f t="shared" si="0"/>
        <v>20.076249619998634</v>
      </c>
      <c r="Y33" s="21">
        <f t="shared" si="0"/>
        <v>-136.43671819000065</v>
      </c>
      <c r="Z33" s="21">
        <f t="shared" si="0"/>
        <v>-326.87901091999902</v>
      </c>
      <c r="AA33" s="21">
        <f t="shared" si="0"/>
        <v>83.854482409999946</v>
      </c>
      <c r="AB33" s="21">
        <f t="shared" si="0"/>
        <v>-103.08978536999984</v>
      </c>
      <c r="AC33" s="21">
        <f t="shared" si="0"/>
        <v>-71.041669940000247</v>
      </c>
      <c r="AD33" s="21">
        <f t="shared" si="0"/>
        <v>-85.754350060000434</v>
      </c>
      <c r="AE33" s="21">
        <f t="shared" si="0"/>
        <v>-124.02652263999971</v>
      </c>
      <c r="AF33" s="21">
        <f t="shared" si="0"/>
        <v>53.915155540000342</v>
      </c>
      <c r="AG33" s="21">
        <f t="shared" si="0"/>
        <v>12.758997609999824</v>
      </c>
      <c r="AH33" s="21">
        <f t="shared" si="0"/>
        <v>99.151798539999618</v>
      </c>
      <c r="AI33" s="21">
        <f t="shared" si="0"/>
        <v>-87.092726909999328</v>
      </c>
      <c r="AJ33" s="21">
        <f t="shared" si="0"/>
        <v>-146.38739000000078</v>
      </c>
      <c r="AK33" s="21">
        <f t="shared" si="0"/>
        <v>-358.28005243999951</v>
      </c>
      <c r="AL33" s="21">
        <f>AL23-AK23</f>
        <v>192.79733906000001</v>
      </c>
      <c r="AM33" s="21">
        <f>AM23-AL23</f>
        <v>-63.262857690000146</v>
      </c>
    </row>
    <row r="34" spans="1:47" x14ac:dyDescent="0.25">
      <c r="A34" t="s">
        <v>44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N34">
        <f>($AU29-$AM23)/8</f>
        <v>-142.35589990900007</v>
      </c>
      <c r="AO34">
        <f t="shared" ref="AO34:AU34" si="1">($AU29-$AM23)/8</f>
        <v>-142.35589990900007</v>
      </c>
      <c r="AP34">
        <f t="shared" si="1"/>
        <v>-142.35589990900007</v>
      </c>
      <c r="AQ34">
        <f t="shared" si="1"/>
        <v>-142.35589990900007</v>
      </c>
      <c r="AR34">
        <f t="shared" si="1"/>
        <v>-142.35589990900007</v>
      </c>
      <c r="AS34">
        <f t="shared" si="1"/>
        <v>-142.35589990900007</v>
      </c>
      <c r="AT34">
        <f t="shared" si="1"/>
        <v>-142.35589990900007</v>
      </c>
      <c r="AU34">
        <f t="shared" si="1"/>
        <v>-142.35589990900007</v>
      </c>
    </row>
    <row r="35" spans="1:47" x14ac:dyDescent="0.25">
      <c r="A35" t="s">
        <v>45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21">
        <f>AVERAGE(H33:Q33)</f>
        <v>-47.939877981999963</v>
      </c>
      <c r="R35" s="21">
        <f t="shared" ref="R35:AM35" si="2">AVERAGE(I33:R33)</f>
        <v>-27.205638918000112</v>
      </c>
      <c r="S35" s="21">
        <f t="shared" si="2"/>
        <v>-13.76850494700002</v>
      </c>
      <c r="T35" s="21">
        <f t="shared" si="2"/>
        <v>4.8821558410000758</v>
      </c>
      <c r="U35" s="21">
        <f t="shared" si="2"/>
        <v>2.9474937590000989</v>
      </c>
      <c r="V35" s="21">
        <f t="shared" si="2"/>
        <v>-1.3775783819999561</v>
      </c>
      <c r="W35" s="21">
        <f t="shared" si="2"/>
        <v>-9.7524401849998874</v>
      </c>
      <c r="X35" s="21">
        <f t="shared" si="2"/>
        <v>-1.6489050410001256</v>
      </c>
      <c r="Y35" s="21">
        <f t="shared" si="2"/>
        <v>-10.443439080999998</v>
      </c>
      <c r="Z35" s="21">
        <f t="shared" si="2"/>
        <v>-34.764246589999949</v>
      </c>
      <c r="AA35" s="21">
        <f t="shared" si="2"/>
        <v>-30.438212897999982</v>
      </c>
      <c r="AB35" s="21">
        <f t="shared" si="2"/>
        <v>-40.598903955999866</v>
      </c>
      <c r="AC35" s="21">
        <f t="shared" si="2"/>
        <v>-49.040252813999999</v>
      </c>
      <c r="AD35" s="21">
        <f t="shared" si="2"/>
        <v>-67.221890185000035</v>
      </c>
      <c r="AE35" s="21">
        <f t="shared" si="2"/>
        <v>-76.468460748000055</v>
      </c>
      <c r="AF35" s="21">
        <f t="shared" si="2"/>
        <v>-69.734395657999997</v>
      </c>
      <c r="AG35" s="21">
        <f t="shared" si="2"/>
        <v>-67.66231719400011</v>
      </c>
      <c r="AH35" s="21">
        <f t="shared" si="2"/>
        <v>-59.754762302000017</v>
      </c>
      <c r="AI35" s="21">
        <f t="shared" si="2"/>
        <v>-54.820363173999887</v>
      </c>
      <c r="AJ35" s="21">
        <f t="shared" si="2"/>
        <v>-36.771201082000061</v>
      </c>
      <c r="AK35" s="21">
        <f t="shared" si="2"/>
        <v>-80.984654567000007</v>
      </c>
      <c r="AL35" s="21">
        <f t="shared" si="2"/>
        <v>-51.395942124000022</v>
      </c>
      <c r="AM35" s="21">
        <f t="shared" si="2"/>
        <v>-50.618060899000014</v>
      </c>
    </row>
    <row r="37" spans="1:47" x14ac:dyDescent="0.25">
      <c r="AM37" s="21">
        <f>AVERAGE(V35:AM35)</f>
        <v>-44.083112604444445</v>
      </c>
    </row>
    <row r="38" spans="1:47" x14ac:dyDescent="0.25">
      <c r="AM38" s="20">
        <f>(AM23-V23)/17</f>
        <v>-61.626991082941188</v>
      </c>
    </row>
    <row r="41" spans="1:47" x14ac:dyDescent="0.25">
      <c r="W41" s="31" t="s">
        <v>39</v>
      </c>
    </row>
    <row r="42" spans="1:47" x14ac:dyDescent="0.25">
      <c r="V42" s="32" t="s">
        <v>46</v>
      </c>
      <c r="W42" s="5">
        <f>AL23/G23-1</f>
        <v>-0.29727099029257642</v>
      </c>
    </row>
    <row r="43" spans="1:47" x14ac:dyDescent="0.25">
      <c r="V43" s="32" t="s">
        <v>47</v>
      </c>
      <c r="W43" s="5">
        <f>AM23/AL23-1</f>
        <v>-1.9104161627540472E-2</v>
      </c>
    </row>
    <row r="44" spans="1:47" x14ac:dyDescent="0.25">
      <c r="V44" s="32" t="s">
        <v>40</v>
      </c>
      <c r="W44" s="5">
        <f>AU24/G23-1</f>
        <v>-0.43071416393292494</v>
      </c>
      <c r="AF44" s="22"/>
      <c r="AG44" s="22"/>
      <c r="AH44" s="15"/>
    </row>
    <row r="45" spans="1:47" x14ac:dyDescent="0.25">
      <c r="V45" s="32" t="s">
        <v>41</v>
      </c>
      <c r="W45" s="5">
        <f>AU25/G23-1</f>
        <v>-0.48438254489174193</v>
      </c>
    </row>
    <row r="47" spans="1:47" x14ac:dyDescent="0.25">
      <c r="U47" t="s">
        <v>48</v>
      </c>
      <c r="W47" s="20">
        <f>(AU29-AM23)/8</f>
        <v>-142.35589990900007</v>
      </c>
    </row>
    <row r="48" spans="1:47" x14ac:dyDescent="0.25">
      <c r="U48" t="s">
        <v>49</v>
      </c>
      <c r="W48" s="20">
        <f>(AM23-V23)/17</f>
        <v>-61.626991082941188</v>
      </c>
    </row>
    <row r="49" spans="21:23" x14ac:dyDescent="0.25">
      <c r="U49" t="s">
        <v>50</v>
      </c>
      <c r="W49" s="20">
        <f>(AM23-AD23)/10</f>
        <v>-42.042625892999965</v>
      </c>
    </row>
  </sheetData>
  <mergeCells count="9">
    <mergeCell ref="B17:R17"/>
    <mergeCell ref="B18:R18"/>
    <mergeCell ref="A1:Q2"/>
    <mergeCell ref="B11:R11"/>
    <mergeCell ref="B12:R12"/>
    <mergeCell ref="B13:R13"/>
    <mergeCell ref="B14:R14"/>
    <mergeCell ref="A15:A16"/>
    <mergeCell ref="B15:R16"/>
  </mergeCells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4371975</xdr:colOff>
                    <xdr:row>3</xdr:row>
                    <xdr:rowOff>104775</xdr:rowOff>
                  </from>
                  <to>
                    <xdr:col>0</xdr:col>
                    <xdr:colOff>5514975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4362450</xdr:colOff>
                    <xdr:row>2</xdr:row>
                    <xdr:rowOff>47625</xdr:rowOff>
                  </from>
                  <to>
                    <xdr:col>1</xdr:col>
                    <xdr:colOff>171450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0</xdr:col>
                    <xdr:colOff>4371975</xdr:colOff>
                    <xdr:row>4</xdr:row>
                    <xdr:rowOff>161925</xdr:rowOff>
                  </from>
                  <to>
                    <xdr:col>1</xdr:col>
                    <xdr:colOff>219075</xdr:colOff>
                    <xdr:row>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2:BO30"/>
  <sheetViews>
    <sheetView zoomScale="70" zoomScaleNormal="70" workbookViewId="0">
      <pane xSplit="2" ySplit="1" topLeftCell="C2" activePane="bottomRight" state="frozen"/>
      <selection pane="topRight" activeCell="G1" sqref="G1"/>
      <selection pane="bottomLeft" activeCell="A3" sqref="A3"/>
      <selection pane="bottomRight" activeCell="T25" sqref="T25"/>
    </sheetView>
  </sheetViews>
  <sheetFormatPr defaultColWidth="11.5703125" defaultRowHeight="15" x14ac:dyDescent="0.25"/>
  <cols>
    <col min="1" max="1" width="56.140625" customWidth="1"/>
    <col min="2" max="2" width="38.7109375" customWidth="1"/>
    <col min="3" max="13" width="8.42578125" customWidth="1"/>
    <col min="14" max="14" width="13.85546875" customWidth="1"/>
    <col min="15" max="22" width="8.42578125" customWidth="1"/>
    <col min="23" max="23" width="14.28515625" customWidth="1"/>
  </cols>
  <sheetData>
    <row r="2" spans="1:67" ht="18.75" customHeight="1" x14ac:dyDescent="0.25">
      <c r="A2" s="9" t="s">
        <v>13</v>
      </c>
      <c r="B2" s="9" t="s">
        <v>18</v>
      </c>
      <c r="C2" s="9">
        <v>1990</v>
      </c>
      <c r="D2" s="9">
        <v>1991</v>
      </c>
      <c r="E2" s="9">
        <v>1992</v>
      </c>
      <c r="F2" s="9">
        <v>1993</v>
      </c>
      <c r="G2" s="9">
        <v>1994</v>
      </c>
      <c r="H2" s="9">
        <v>1995</v>
      </c>
      <c r="I2" s="9">
        <v>1996</v>
      </c>
      <c r="J2" s="9">
        <v>1997</v>
      </c>
      <c r="K2" s="9">
        <v>1998</v>
      </c>
      <c r="L2" s="9">
        <v>1999</v>
      </c>
      <c r="M2" s="9">
        <v>2000</v>
      </c>
      <c r="N2" s="10">
        <v>2001</v>
      </c>
      <c r="O2" s="10">
        <v>2002</v>
      </c>
      <c r="P2" s="10">
        <v>2003</v>
      </c>
      <c r="Q2" s="10">
        <v>2004</v>
      </c>
      <c r="R2" s="10">
        <v>2005</v>
      </c>
      <c r="S2" s="10">
        <v>2006</v>
      </c>
      <c r="T2" s="10">
        <v>2007</v>
      </c>
      <c r="U2" s="10">
        <v>2008</v>
      </c>
      <c r="V2" s="10">
        <v>2009</v>
      </c>
      <c r="W2" s="11">
        <v>2010</v>
      </c>
      <c r="X2" s="11">
        <v>2011</v>
      </c>
      <c r="Y2" s="11">
        <v>2012</v>
      </c>
      <c r="Z2" s="10">
        <v>2013</v>
      </c>
      <c r="AA2" s="10">
        <v>2014</v>
      </c>
      <c r="AB2" s="10">
        <v>2015</v>
      </c>
      <c r="AC2" s="10">
        <v>2016</v>
      </c>
      <c r="AD2" s="10">
        <v>2017</v>
      </c>
      <c r="AE2" s="10">
        <v>2018</v>
      </c>
      <c r="AF2" s="10">
        <v>2019</v>
      </c>
      <c r="AG2" s="10">
        <v>2020</v>
      </c>
      <c r="AH2" s="10">
        <v>2021</v>
      </c>
      <c r="AI2" s="10">
        <v>2022</v>
      </c>
      <c r="AJ2" s="10">
        <v>2023</v>
      </c>
      <c r="AK2" s="10">
        <v>2024</v>
      </c>
      <c r="AL2" s="10">
        <v>2025</v>
      </c>
      <c r="AM2" s="10">
        <v>2026</v>
      </c>
      <c r="AN2" s="10">
        <v>2027</v>
      </c>
      <c r="AO2" s="10">
        <v>2028</v>
      </c>
      <c r="AP2" s="10">
        <v>2029</v>
      </c>
      <c r="AQ2" s="10">
        <v>2030</v>
      </c>
      <c r="AR2" s="10">
        <v>2031</v>
      </c>
      <c r="AS2" s="9">
        <v>2032</v>
      </c>
      <c r="AT2" s="9">
        <v>2033</v>
      </c>
      <c r="AU2" s="9">
        <v>2034</v>
      </c>
      <c r="AV2" s="9">
        <v>2035</v>
      </c>
      <c r="AW2" s="9">
        <v>2036</v>
      </c>
      <c r="AX2" s="9">
        <v>2037</v>
      </c>
      <c r="AY2" s="9">
        <v>2038</v>
      </c>
      <c r="AZ2" s="9">
        <v>2039</v>
      </c>
      <c r="BA2" s="9">
        <v>2040</v>
      </c>
      <c r="BB2" s="9">
        <v>2041</v>
      </c>
      <c r="BC2" s="9">
        <v>2042</v>
      </c>
      <c r="BD2" s="9">
        <v>2043</v>
      </c>
      <c r="BE2" s="9">
        <v>2044</v>
      </c>
      <c r="BF2" s="9">
        <v>2045</v>
      </c>
      <c r="BG2" s="9">
        <v>2046</v>
      </c>
      <c r="BH2">
        <v>2047</v>
      </c>
      <c r="BI2">
        <v>2048</v>
      </c>
      <c r="BJ2">
        <v>2049</v>
      </c>
      <c r="BK2">
        <v>2050</v>
      </c>
    </row>
    <row r="3" spans="1:67" x14ac:dyDescent="0.25">
      <c r="A3" s="12" t="s">
        <v>38</v>
      </c>
      <c r="B3" s="12" t="s">
        <v>52</v>
      </c>
      <c r="C3" s="23">
        <v>4712.3000936999997</v>
      </c>
      <c r="D3" s="23">
        <v>4503.4748282700002</v>
      </c>
      <c r="E3" s="23">
        <v>4382.4753072000003</v>
      </c>
      <c r="F3" s="23">
        <v>4292.0307229699993</v>
      </c>
      <c r="G3" s="23">
        <v>4279.8165267799995</v>
      </c>
      <c r="H3" s="23">
        <v>4309.6417528299999</v>
      </c>
      <c r="I3" s="23">
        <v>4385.4285838300002</v>
      </c>
      <c r="J3" s="23">
        <v>4324.4694820100012</v>
      </c>
      <c r="K3" s="23">
        <v>4275.9781042199993</v>
      </c>
      <c r="L3" s="23">
        <v>4192.3071683899998</v>
      </c>
      <c r="M3" s="23">
        <v>4232.9013138800001</v>
      </c>
      <c r="N3" s="23">
        <v>4231.4184390899991</v>
      </c>
      <c r="O3" s="23">
        <v>4244.7902577300001</v>
      </c>
      <c r="P3" s="23">
        <v>4340.85228138</v>
      </c>
      <c r="Q3" s="23">
        <v>4309.2914643700005</v>
      </c>
      <c r="R3" s="23">
        <v>4295.8659690100003</v>
      </c>
      <c r="S3" s="23">
        <v>4287.9041819800013</v>
      </c>
      <c r="T3" s="23">
        <v>4307.9804316</v>
      </c>
      <c r="U3" s="23">
        <v>4171.5437134099993</v>
      </c>
      <c r="V3" s="23">
        <v>3844.6647024900003</v>
      </c>
      <c r="W3" s="23">
        <v>3928.5191849000003</v>
      </c>
      <c r="X3" s="23">
        <v>3825.4293995300004</v>
      </c>
      <c r="Y3" s="23">
        <v>3754.3877295900002</v>
      </c>
      <c r="Z3" s="23">
        <v>3668.6333795299997</v>
      </c>
      <c r="AA3" s="23">
        <v>3544.60685689</v>
      </c>
      <c r="AB3" s="23">
        <v>3598.5220124300004</v>
      </c>
      <c r="AC3" s="23">
        <v>3611.2810100400002</v>
      </c>
      <c r="AD3" s="23">
        <v>3710.4328085799998</v>
      </c>
      <c r="AE3" s="23">
        <v>3623.3400816700005</v>
      </c>
      <c r="AF3" s="13">
        <v>3476.9526916699997</v>
      </c>
      <c r="AG3" s="13">
        <v>3118.6726392300002</v>
      </c>
      <c r="AH3" s="13">
        <v>3311.4699782900002</v>
      </c>
      <c r="AI3" s="13">
        <v>3248.2071206000001</v>
      </c>
      <c r="AJ3" s="13"/>
      <c r="AK3" s="13"/>
      <c r="AL3" s="13"/>
      <c r="AM3" s="13"/>
      <c r="AN3" s="13"/>
      <c r="AO3" s="13"/>
      <c r="AP3" s="13"/>
      <c r="AQ3" s="13"/>
      <c r="AR3" s="13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</row>
    <row r="4" spans="1:67" x14ac:dyDescent="0.25">
      <c r="A4" s="24" t="s">
        <v>32</v>
      </c>
      <c r="B4" s="25" t="s">
        <v>53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  <c r="O4" s="13"/>
      <c r="P4" s="13"/>
      <c r="Q4" s="13"/>
      <c r="R4" s="13"/>
      <c r="S4" s="15"/>
      <c r="T4" s="15"/>
      <c r="U4" s="15"/>
      <c r="V4" s="15"/>
      <c r="W4" s="15"/>
      <c r="AA4" s="15"/>
      <c r="AB4" s="15"/>
      <c r="AC4" s="22"/>
      <c r="AD4" s="22"/>
      <c r="AE4" s="22"/>
      <c r="AF4" s="22"/>
      <c r="AG4" s="22"/>
      <c r="AH4" s="22"/>
      <c r="AI4" s="22"/>
      <c r="AJ4" s="22">
        <v>3196.3909488747458</v>
      </c>
      <c r="AK4" s="22">
        <v>3126.0937848021003</v>
      </c>
      <c r="AL4" s="22">
        <v>3128.1772304094543</v>
      </c>
      <c r="AM4" s="22">
        <v>3033.9358409097558</v>
      </c>
      <c r="AN4" s="22">
        <v>2936.1761542700565</v>
      </c>
      <c r="AO4" s="22">
        <v>2849.7649353703578</v>
      </c>
      <c r="AP4" s="22">
        <v>2758.7274085606587</v>
      </c>
      <c r="AQ4" s="22">
        <v>2682.6456986409603</v>
      </c>
      <c r="AR4" s="22">
        <v>2623.4157423465381</v>
      </c>
      <c r="AS4" s="22">
        <v>2566.913386348755</v>
      </c>
      <c r="AT4" s="22">
        <v>2514.370776458632</v>
      </c>
      <c r="AU4" s="22">
        <v>2460.6021292738092</v>
      </c>
      <c r="AV4" s="22">
        <v>2406.387527067086</v>
      </c>
      <c r="AW4" s="22">
        <v>2360.8092444884419</v>
      </c>
      <c r="AX4" s="22">
        <v>2320.7502509755832</v>
      </c>
      <c r="AY4" s="22">
        <v>2284.3758342783344</v>
      </c>
      <c r="AZ4" s="22">
        <v>2245.884708317541</v>
      </c>
      <c r="BA4" s="22">
        <v>2207.6065523614338</v>
      </c>
      <c r="BB4" s="22">
        <v>2184.5637079433982</v>
      </c>
      <c r="BC4" s="22">
        <v>2163.8197572261438</v>
      </c>
      <c r="BD4" s="22">
        <v>2149.0665783288896</v>
      </c>
      <c r="BE4" s="22">
        <v>2130.1590115116355</v>
      </c>
      <c r="BF4" s="22">
        <v>2113.5341007443817</v>
      </c>
      <c r="BG4" s="22">
        <v>2100.6641816216757</v>
      </c>
      <c r="BH4">
        <v>2089.2404003189708</v>
      </c>
      <c r="BI4">
        <v>2081.9958785662661</v>
      </c>
      <c r="BJ4">
        <v>2072.8027300535618</v>
      </c>
      <c r="BK4">
        <v>2062.3318019308558</v>
      </c>
    </row>
    <row r="5" spans="1:67" x14ac:dyDescent="0.25">
      <c r="A5" s="24" t="s">
        <v>32</v>
      </c>
      <c r="B5" s="25" t="s">
        <v>54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13"/>
      <c r="P5" s="13"/>
      <c r="Q5" s="13"/>
      <c r="R5" s="13"/>
      <c r="S5" s="15"/>
      <c r="T5" s="15"/>
      <c r="U5" s="15"/>
      <c r="V5" s="15"/>
      <c r="W5" s="15"/>
      <c r="AA5" s="22"/>
      <c r="AB5" s="22"/>
      <c r="AC5" s="22"/>
      <c r="AD5" s="22"/>
      <c r="AE5" s="22"/>
      <c r="AF5" s="22"/>
      <c r="AG5" s="22"/>
      <c r="AH5" s="22"/>
      <c r="AI5" s="22"/>
      <c r="AJ5" s="22">
        <v>3174.2342768399999</v>
      </c>
      <c r="AK5" s="22">
        <v>3073.5743266100008</v>
      </c>
      <c r="AL5" s="22">
        <v>2987.7245576599994</v>
      </c>
      <c r="AM5" s="22">
        <v>2872.4229862280004</v>
      </c>
      <c r="AN5" s="22">
        <v>2753.0799226859999</v>
      </c>
      <c r="AO5" s="22">
        <v>2647.5885501839998</v>
      </c>
      <c r="AP5" s="22">
        <v>2531.8790239320001</v>
      </c>
      <c r="AQ5" s="22">
        <v>2429.7441820200002</v>
      </c>
      <c r="AR5" s="22">
        <v>2358.9906679475007</v>
      </c>
      <c r="AS5" s="22">
        <v>2289.4573443824684</v>
      </c>
      <c r="AT5" s="22">
        <v>2223.3381571715126</v>
      </c>
      <c r="AU5" s="22">
        <v>2160.4071104122108</v>
      </c>
      <c r="AV5" s="22">
        <v>2093.7852532844017</v>
      </c>
      <c r="AW5" s="22">
        <v>2045.2785266324304</v>
      </c>
      <c r="AX5" s="22">
        <v>2000.9024962134658</v>
      </c>
      <c r="AY5" s="22">
        <v>1960.6875722611715</v>
      </c>
      <c r="AZ5" s="22">
        <v>1917.4256750686327</v>
      </c>
      <c r="BA5" s="22">
        <v>1875.9739114716683</v>
      </c>
      <c r="BB5" s="22">
        <v>1850.6808842902583</v>
      </c>
      <c r="BC5" s="22">
        <v>1827.8386205819136</v>
      </c>
      <c r="BD5" s="22">
        <v>1807.1967871872139</v>
      </c>
      <c r="BE5" s="22">
        <v>1786.6405205479659</v>
      </c>
      <c r="BF5" s="22">
        <v>1768.2532617485838</v>
      </c>
      <c r="BG5" s="22">
        <v>1756.8203487681092</v>
      </c>
      <c r="BH5">
        <v>1745.9175078788103</v>
      </c>
      <c r="BI5">
        <v>1735.6925002896533</v>
      </c>
      <c r="BJ5">
        <v>1726.2102704705098</v>
      </c>
      <c r="BK5">
        <v>1714.5845771715653</v>
      </c>
    </row>
    <row r="6" spans="1:67" x14ac:dyDescent="0.25">
      <c r="A6" s="12" t="s">
        <v>23</v>
      </c>
      <c r="B6" s="14" t="s">
        <v>23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13"/>
      <c r="P6" s="13"/>
      <c r="Q6" s="13"/>
      <c r="R6" s="13"/>
      <c r="S6" s="15"/>
      <c r="T6" s="15"/>
      <c r="U6" s="15"/>
      <c r="V6" s="15"/>
      <c r="W6" s="15"/>
      <c r="X6" s="15"/>
      <c r="Y6" s="15"/>
      <c r="Z6" s="15"/>
      <c r="AA6" s="15"/>
      <c r="AB6" s="15"/>
      <c r="AC6" s="26"/>
      <c r="AD6" s="15"/>
      <c r="AE6" s="15"/>
      <c r="AF6" s="15"/>
      <c r="AG6" s="15">
        <v>3770</v>
      </c>
      <c r="AH6" s="15"/>
      <c r="AI6" s="15"/>
      <c r="AJ6" s="15"/>
      <c r="AK6" s="15"/>
      <c r="AL6" s="15"/>
      <c r="AM6" s="15"/>
      <c r="AN6" s="13"/>
      <c r="AO6" s="13"/>
      <c r="AP6" s="13"/>
      <c r="AQ6" s="13"/>
      <c r="AR6" s="13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</row>
    <row r="7" spans="1:67" hidden="1" x14ac:dyDescent="0.25">
      <c r="A7" s="24" t="s">
        <v>36</v>
      </c>
      <c r="B7" s="24" t="s">
        <v>43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3"/>
      <c r="P7" s="13"/>
      <c r="Q7" s="13"/>
      <c r="R7" s="13"/>
      <c r="S7" s="18"/>
      <c r="T7" s="13"/>
      <c r="U7" s="13"/>
      <c r="V7" s="18"/>
      <c r="W7" s="18"/>
      <c r="X7" s="18"/>
      <c r="Y7" s="18"/>
      <c r="Z7" s="18"/>
      <c r="AA7" s="18"/>
      <c r="AB7" s="18"/>
      <c r="AC7" s="18"/>
      <c r="AD7" s="13"/>
      <c r="AE7" s="13"/>
      <c r="AF7" s="13"/>
      <c r="AG7" s="13"/>
      <c r="AH7" s="13"/>
      <c r="AI7" s="13"/>
      <c r="AJ7" s="13"/>
      <c r="AK7" s="13"/>
      <c r="AL7" s="13"/>
      <c r="AM7" s="27"/>
      <c r="AN7" s="13"/>
      <c r="AO7" s="13"/>
      <c r="AP7" s="13"/>
      <c r="AQ7" s="13"/>
      <c r="AR7" s="13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O7">
        <v>0</v>
      </c>
    </row>
    <row r="8" spans="1:67" hidden="1" x14ac:dyDescent="0.25">
      <c r="A8" s="24" t="s">
        <v>37</v>
      </c>
      <c r="B8" s="24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3"/>
      <c r="P8" s="13"/>
      <c r="Q8" s="13"/>
      <c r="R8" s="13"/>
      <c r="S8" s="18"/>
      <c r="T8" s="13"/>
      <c r="U8" s="13"/>
      <c r="V8" s="18"/>
      <c r="W8" s="18"/>
      <c r="AA8" s="18">
        <v>2010</v>
      </c>
      <c r="AB8" s="18">
        <v>2011</v>
      </c>
      <c r="AC8" s="18">
        <v>2012</v>
      </c>
      <c r="AD8" s="13">
        <v>2013</v>
      </c>
      <c r="AE8" s="13">
        <v>2014</v>
      </c>
      <c r="AF8" s="13">
        <v>2015</v>
      </c>
      <c r="AG8" s="13">
        <v>2016</v>
      </c>
      <c r="AH8" s="13">
        <v>2017</v>
      </c>
      <c r="AI8" s="13">
        <v>2018</v>
      </c>
      <c r="AJ8" s="13">
        <v>2019</v>
      </c>
      <c r="AK8" s="13">
        <v>2020</v>
      </c>
      <c r="AL8" s="13"/>
      <c r="AM8" s="27"/>
      <c r="AN8" s="13"/>
      <c r="AO8" s="13"/>
      <c r="AP8" s="13"/>
      <c r="AQ8" s="13"/>
      <c r="AR8" s="13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</row>
    <row r="9" spans="1:67" x14ac:dyDescent="0.25">
      <c r="A9" s="25" t="s">
        <v>35</v>
      </c>
      <c r="B9" s="25" t="s">
        <v>42</v>
      </c>
      <c r="AQ9">
        <v>2109.3599213279995</v>
      </c>
    </row>
    <row r="10" spans="1:67" x14ac:dyDescent="0.25">
      <c r="A10" s="25" t="s">
        <v>36</v>
      </c>
      <c r="B10" s="25" t="s">
        <v>43</v>
      </c>
      <c r="BK10">
        <v>0</v>
      </c>
    </row>
    <row r="11" spans="1:67" x14ac:dyDescent="0.25">
      <c r="A11" s="28" t="s">
        <v>37</v>
      </c>
      <c r="B11" s="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10"/>
      <c r="T11" s="10"/>
      <c r="U11" s="10"/>
      <c r="V11" s="10"/>
      <c r="W11" s="11"/>
      <c r="X11" s="11"/>
      <c r="Y11" s="11"/>
      <c r="Z11" s="10"/>
      <c r="AA11" s="10">
        <v>2010</v>
      </c>
      <c r="AB11" s="10">
        <v>2011</v>
      </c>
      <c r="AC11" s="10">
        <v>2012</v>
      </c>
      <c r="AD11" s="6">
        <v>2013</v>
      </c>
      <c r="AE11" s="6">
        <v>2014</v>
      </c>
      <c r="AF11" s="6">
        <v>2015</v>
      </c>
      <c r="AG11" s="6">
        <v>2016</v>
      </c>
      <c r="AH11" s="6">
        <v>2017</v>
      </c>
      <c r="AI11" s="6">
        <v>2018</v>
      </c>
      <c r="AJ11" s="6">
        <v>2019</v>
      </c>
      <c r="AK11" s="6">
        <v>2020</v>
      </c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30"/>
    </row>
    <row r="12" spans="1:67" s="6" customFormat="1" x14ac:dyDescent="0.25"/>
    <row r="13" spans="1:67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67" x14ac:dyDescent="0.25"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67" x14ac:dyDescent="0.25"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67" x14ac:dyDescent="0.25">
      <c r="C16" s="5"/>
      <c r="D16" s="5"/>
      <c r="E16" s="5"/>
      <c r="F16" s="5"/>
      <c r="G16" s="5"/>
      <c r="H16" s="5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8" spans="14:31" x14ac:dyDescent="0.25">
      <c r="AE18" s="21"/>
    </row>
    <row r="19" spans="14:31" x14ac:dyDescent="0.25">
      <c r="AE19" s="20"/>
    </row>
    <row r="22" spans="14:31" x14ac:dyDescent="0.25">
      <c r="O22" s="33"/>
    </row>
    <row r="23" spans="14:31" x14ac:dyDescent="0.25">
      <c r="N23" s="32"/>
      <c r="O23" s="34"/>
    </row>
    <row r="24" spans="14:31" x14ac:dyDescent="0.25">
      <c r="N24" s="32"/>
      <c r="O24" s="34"/>
    </row>
    <row r="25" spans="14:31" x14ac:dyDescent="0.25">
      <c r="N25" s="32"/>
      <c r="O25" s="34"/>
      <c r="X25" s="22"/>
      <c r="Y25" s="22"/>
      <c r="Z25" s="15"/>
    </row>
    <row r="26" spans="14:31" x14ac:dyDescent="0.25">
      <c r="N26" s="32"/>
      <c r="O26" s="34"/>
    </row>
    <row r="28" spans="14:31" x14ac:dyDescent="0.25">
      <c r="O28" s="20"/>
    </row>
    <row r="29" spans="14:31" x14ac:dyDescent="0.25">
      <c r="O29" s="20"/>
    </row>
    <row r="30" spans="14:31" x14ac:dyDescent="0.25">
      <c r="O30" s="20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AC23" sqref="AC2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Original_data</vt:lpstr>
      <vt:lpstr>DATA AND CHART</vt:lpstr>
      <vt:lpstr>Draft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Inigo Hernandez</cp:lastModifiedBy>
  <dcterms:created xsi:type="dcterms:W3CDTF">2021-09-08T08:30:18Z</dcterms:created>
  <dcterms:modified xsi:type="dcterms:W3CDTF">2023-10-25T05:24:34Z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42505d3cf82641a581f90022c76ebd67</vt:lpwstr>
  </property>
</Properties>
</file>